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A1 - KOTELNA - VYTÁPĚNÍ" sheetId="2" r:id="rId2"/>
    <sheet name="A2 - KOTELNA - ZTI" sheetId="3" r:id="rId3"/>
    <sheet name="A3 - KOTELNA - PLYN" sheetId="4" r:id="rId4"/>
    <sheet name="A4 - KOTELNA - SILNOPROUD" sheetId="5" r:id="rId5"/>
    <sheet name="A5 - KOTELNA - MaR" sheetId="6" r:id="rId6"/>
    <sheet name="A6 - KOTELNA - VZT" sheetId="7" r:id="rId7"/>
    <sheet name="A7 - KOTELNA -  STAVEBNÍ ..." sheetId="8" r:id="rId8"/>
    <sheet name="A1 - OBJEKT A - PŘEDÁVACÍ..." sheetId="9" r:id="rId9"/>
    <sheet name="A2 - OBJEKT A - REGULACE ÚT" sheetId="10" r:id="rId10"/>
    <sheet name="A3 - OBJEKT A - PŘEDÁVACÍ..." sheetId="11" r:id="rId11"/>
    <sheet name="A4 - OBJEKT A - PŘEDÁVACÍ..." sheetId="12" r:id="rId12"/>
    <sheet name="A5 - OBJEKT A - PŘEDÁVACÍ..." sheetId="13" r:id="rId13"/>
    <sheet name="A1 - OBJEKT B - PŘEDÁVACÍ..." sheetId="14" r:id="rId14"/>
    <sheet name="A2 - OBJEKT B - REGULACE ÚT" sheetId="15" r:id="rId15"/>
    <sheet name="A3 - OBJEKT B - PŘEDÁVACÍ..." sheetId="16" r:id="rId16"/>
    <sheet name="A4 - OBJEKT B - PŘEDÁVACÍ..." sheetId="17" r:id="rId17"/>
    <sheet name="A5 - OBJEKT B - PŘEDÁVACÍ..." sheetId="18" r:id="rId18"/>
    <sheet name="A6 - OBJEKT B - REGULACE ÚT " sheetId="19" r:id="rId19"/>
    <sheet name="A1 - OBJEKT C - PŘEDÁVACÍ..." sheetId="20" r:id="rId20"/>
    <sheet name="A2 - OBJEKT C - REGULACE ÚT" sheetId="21" r:id="rId21"/>
    <sheet name="A3 - OBJEKT C - PŘEDÁVACÍ..." sheetId="22" r:id="rId22"/>
    <sheet name="A4 - OBJEKT C - PŘEDÁVACÍ..." sheetId="23" r:id="rId23"/>
    <sheet name="A6 - OBJEKT C - REGULACE ..." sheetId="24" r:id="rId24"/>
    <sheet name="A5 - OBJEKT C - PŘEDÁVACÍ..." sheetId="25" r:id="rId25"/>
    <sheet name="A1 - OBJEKT D - PŘEDÁVACÍ..." sheetId="26" r:id="rId26"/>
    <sheet name="A2 - OBJEKT D - REGULACE ÚT" sheetId="27" r:id="rId27"/>
    <sheet name="A3 - OBJEKT D - PŘEDÁVACÍ..." sheetId="28" r:id="rId28"/>
    <sheet name="A4 - OBJEKT D - PŘEDÁVACÍ..." sheetId="29" r:id="rId29"/>
    <sheet name="A5 - OBJEKT D - PŘEDÁVACÍ..." sheetId="30" r:id="rId30"/>
    <sheet name="A6 - OBJEKT D - REGULACE ..." sheetId="31" r:id="rId31"/>
    <sheet name="A1 - OBJEKT E - PŘEDÁVACÍ..." sheetId="32" r:id="rId32"/>
    <sheet name="A2 - OBJEKT E - REGULACE ÚT" sheetId="33" r:id="rId33"/>
    <sheet name="A3 - OBJEKT E - PŘEDÁVACÍ..." sheetId="34" r:id="rId34"/>
    <sheet name="A4 - OBJEKT E - PŘEDÁVACÍ..." sheetId="35" r:id="rId35"/>
    <sheet name="A5 - OBJEKT E - PŘEDÁVACÍ..." sheetId="36" r:id="rId36"/>
    <sheet name="A6 - OBJEKT E - REGULACE ..." sheetId="37" r:id="rId37"/>
    <sheet name="Pokyny pro vyplnění" sheetId="38" r:id="rId38"/>
  </sheets>
  <definedNames>
    <definedName name="_xlnm.Print_Area" localSheetId="0">'Rekapitulace stavby'!$D$4:$AO$33,'Rekapitulace stavby'!$C$39:$AQ$94</definedName>
    <definedName name="_xlnm._FilterDatabase" localSheetId="1" hidden="1">'A1 - KOTELNA - VYTÁPĚNÍ'!$C$96:$K$304</definedName>
    <definedName name="_xlnm.Print_Area" localSheetId="1">'A1 - KOTELNA - VYTÁPĚNÍ'!$C$4:$J$38,'A1 - KOTELNA - VYTÁPĚNÍ'!$C$44:$J$76,'A1 - KOTELNA - VYTÁPĚNÍ'!$C$82:$K$304</definedName>
    <definedName name="_xlnm._FilterDatabase" localSheetId="2" hidden="1">'A2 - KOTELNA - ZTI'!$C$95:$K$220</definedName>
    <definedName name="_xlnm.Print_Area" localSheetId="2">'A2 - KOTELNA - ZTI'!$C$4:$J$38,'A2 - KOTELNA - ZTI'!$C$44:$J$75,'A2 - KOTELNA - ZTI'!$C$81:$K$220</definedName>
    <definedName name="_xlnm._FilterDatabase" localSheetId="3" hidden="1">'A3 - KOTELNA - PLYN'!$C$95:$K$191</definedName>
    <definedName name="_xlnm.Print_Area" localSheetId="3">'A3 - KOTELNA - PLYN'!$C$4:$J$38,'A3 - KOTELNA - PLYN'!$C$44:$J$75,'A3 - KOTELNA - PLYN'!$C$81:$K$191</definedName>
    <definedName name="_xlnm._FilterDatabase" localSheetId="4" hidden="1">'A4 - KOTELNA - SILNOPROUD'!$C$82:$K$161</definedName>
    <definedName name="_xlnm.Print_Area" localSheetId="4">'A4 - KOTELNA - SILNOPROUD'!$C$4:$J$38,'A4 - KOTELNA - SILNOPROUD'!$C$44:$J$62,'A4 - KOTELNA - SILNOPROUD'!$C$68:$K$161</definedName>
    <definedName name="_xlnm._FilterDatabase" localSheetId="5" hidden="1">'A5 - KOTELNA - MaR'!$C$82:$K$123</definedName>
    <definedName name="_xlnm.Print_Area" localSheetId="5">'A5 - KOTELNA - MaR'!$C$4:$J$38,'A5 - KOTELNA - MaR'!$C$44:$J$62,'A5 - KOTELNA - MaR'!$C$68:$K$123</definedName>
    <definedName name="_xlnm._FilterDatabase" localSheetId="6" hidden="1">'A6 - KOTELNA - VZT'!$C$87:$K$113</definedName>
    <definedName name="_xlnm.Print_Area" localSheetId="6">'A6 - KOTELNA - VZT'!$C$4:$J$38,'A6 - KOTELNA - VZT'!$C$44:$J$67,'A6 - KOTELNA - VZT'!$C$73:$K$113</definedName>
    <definedName name="_xlnm._FilterDatabase" localSheetId="7" hidden="1">'A7 - KOTELNA -  STAVEBNÍ ...'!$C$96:$K$203</definedName>
    <definedName name="_xlnm.Print_Area" localSheetId="7">'A7 - KOTELNA -  STAVEBNÍ ...'!$C$4:$J$38,'A7 - KOTELNA -  STAVEBNÍ ...'!$C$44:$J$76,'A7 - KOTELNA -  STAVEBNÍ ...'!$C$82:$K$203</definedName>
    <definedName name="_xlnm._FilterDatabase" localSheetId="8" hidden="1">'A1 - OBJEKT A - PŘEDÁVACÍ...'!$C$94:$K$193</definedName>
    <definedName name="_xlnm.Print_Area" localSheetId="8">'A1 - OBJEKT A - PŘEDÁVACÍ...'!$C$4:$J$38,'A1 - OBJEKT A - PŘEDÁVACÍ...'!$C$44:$J$74,'A1 - OBJEKT A - PŘEDÁVACÍ...'!$C$80:$K$193</definedName>
    <definedName name="_xlnm._FilterDatabase" localSheetId="9" hidden="1">'A2 - OBJEKT A - REGULACE ÚT'!$C$93:$K$174</definedName>
    <definedName name="_xlnm.Print_Area" localSheetId="9">'A2 - OBJEKT A - REGULACE ÚT'!$C$4:$J$38,'A2 - OBJEKT A - REGULACE ÚT'!$C$44:$J$73,'A2 - OBJEKT A - REGULACE ÚT'!$C$79:$K$174</definedName>
    <definedName name="_xlnm._FilterDatabase" localSheetId="10" hidden="1">'A3 - OBJEKT A - PŘEDÁVACÍ...'!$C$83:$K$92</definedName>
    <definedName name="_xlnm.Print_Area" localSheetId="10">'A3 - OBJEKT A - PŘEDÁVACÍ...'!$C$4:$J$38,'A3 - OBJEKT A - PŘEDÁVACÍ...'!$C$44:$J$63,'A3 - OBJEKT A - PŘEDÁVACÍ...'!$C$69:$K$92</definedName>
    <definedName name="_xlnm._FilterDatabase" localSheetId="11" hidden="1">'A4 - OBJEKT A - PŘEDÁVACÍ...'!$C$83:$K$90</definedName>
    <definedName name="_xlnm.Print_Area" localSheetId="11">'A4 - OBJEKT A - PŘEDÁVACÍ...'!$C$4:$J$38,'A4 - OBJEKT A - PŘEDÁVACÍ...'!$C$44:$J$63,'A4 - OBJEKT A - PŘEDÁVACÍ...'!$C$69:$K$90</definedName>
    <definedName name="_xlnm._FilterDatabase" localSheetId="12" hidden="1">'A5 - OBJEKT A - PŘEDÁVACÍ...'!$C$91:$K$117</definedName>
    <definedName name="_xlnm.Print_Area" localSheetId="12">'A5 - OBJEKT A - PŘEDÁVACÍ...'!$C$4:$J$38,'A5 - OBJEKT A - PŘEDÁVACÍ...'!$C$44:$J$71,'A5 - OBJEKT A - PŘEDÁVACÍ...'!$C$77:$K$117</definedName>
    <definedName name="_xlnm._FilterDatabase" localSheetId="13" hidden="1">'A1 - OBJEKT B - PŘEDÁVACÍ...'!$C$94:$K$173</definedName>
    <definedName name="_xlnm.Print_Area" localSheetId="13">'A1 - OBJEKT B - PŘEDÁVACÍ...'!$C$4:$J$38,'A1 - OBJEKT B - PŘEDÁVACÍ...'!$C$44:$J$74,'A1 - OBJEKT B - PŘEDÁVACÍ...'!$C$80:$K$173</definedName>
    <definedName name="_xlnm._FilterDatabase" localSheetId="14" hidden="1">'A2 - OBJEKT B - REGULACE ÚT'!$C$93:$K$167</definedName>
    <definedName name="_xlnm.Print_Area" localSheetId="14">'A2 - OBJEKT B - REGULACE ÚT'!$C$4:$J$38,'A2 - OBJEKT B - REGULACE ÚT'!$C$44:$J$73,'A2 - OBJEKT B - REGULACE ÚT'!$C$79:$K$167</definedName>
    <definedName name="_xlnm._FilterDatabase" localSheetId="15" hidden="1">'A3 - OBJEKT B - PŘEDÁVACÍ...'!$C$83:$K$97</definedName>
    <definedName name="_xlnm.Print_Area" localSheetId="15">'A3 - OBJEKT B - PŘEDÁVACÍ...'!$C$4:$J$38,'A3 - OBJEKT B - PŘEDÁVACÍ...'!$C$44:$J$63,'A3 - OBJEKT B - PŘEDÁVACÍ...'!$C$69:$K$97</definedName>
    <definedName name="_xlnm._FilterDatabase" localSheetId="16" hidden="1">'A4 - OBJEKT B - PŘEDÁVACÍ...'!$C$83:$K$90</definedName>
    <definedName name="_xlnm.Print_Area" localSheetId="16">'A4 - OBJEKT B - PŘEDÁVACÍ...'!$C$4:$J$38,'A4 - OBJEKT B - PŘEDÁVACÍ...'!$C$44:$J$63,'A4 - OBJEKT B - PŘEDÁVACÍ...'!$C$69:$K$90</definedName>
    <definedName name="_xlnm._FilterDatabase" localSheetId="17" hidden="1">'A5 - OBJEKT B - PŘEDÁVACÍ...'!$C$91:$K$117</definedName>
    <definedName name="_xlnm.Print_Area" localSheetId="17">'A5 - OBJEKT B - PŘEDÁVACÍ...'!$C$4:$J$38,'A5 - OBJEKT B - PŘEDÁVACÍ...'!$C$44:$J$71,'A5 - OBJEKT B - PŘEDÁVACÍ...'!$C$77:$K$117</definedName>
    <definedName name="_xlnm._FilterDatabase" localSheetId="18" hidden="1">'A6 - OBJEKT B - REGULACE ÚT '!$C$84:$K$98</definedName>
    <definedName name="_xlnm.Print_Area" localSheetId="18">'A6 - OBJEKT B - REGULACE ÚT '!$C$4:$J$38,'A6 - OBJEKT B - REGULACE ÚT '!$C$44:$J$64,'A6 - OBJEKT B - REGULACE ÚT '!$C$70:$K$98</definedName>
    <definedName name="_xlnm._FilterDatabase" localSheetId="19" hidden="1">'A1 - OBJEKT C - PŘEDÁVACÍ...'!$C$94:$K$173</definedName>
    <definedName name="_xlnm.Print_Area" localSheetId="19">'A1 - OBJEKT C - PŘEDÁVACÍ...'!$C$4:$J$38,'A1 - OBJEKT C - PŘEDÁVACÍ...'!$C$44:$J$74,'A1 - OBJEKT C - PŘEDÁVACÍ...'!$C$80:$K$173</definedName>
    <definedName name="_xlnm._FilterDatabase" localSheetId="20" hidden="1">'A2 - OBJEKT C - REGULACE ÚT'!$C$93:$K$161</definedName>
    <definedName name="_xlnm.Print_Area" localSheetId="20">'A2 - OBJEKT C - REGULACE ÚT'!$C$4:$J$38,'A2 - OBJEKT C - REGULACE ÚT'!$C$44:$J$73,'A2 - OBJEKT C - REGULACE ÚT'!$C$79:$K$161</definedName>
    <definedName name="_xlnm._FilterDatabase" localSheetId="21" hidden="1">'A3 - OBJEKT C - PŘEDÁVACÍ...'!$C$83:$K$97</definedName>
    <definedName name="_xlnm.Print_Area" localSheetId="21">'A3 - OBJEKT C - PŘEDÁVACÍ...'!$C$4:$J$38,'A3 - OBJEKT C - PŘEDÁVACÍ...'!$C$44:$J$63,'A3 - OBJEKT C - PŘEDÁVACÍ...'!$C$69:$K$97</definedName>
    <definedName name="_xlnm._FilterDatabase" localSheetId="22" hidden="1">'A4 - OBJEKT C - PŘEDÁVACÍ...'!$C$83:$K$90</definedName>
    <definedName name="_xlnm.Print_Area" localSheetId="22">'A4 - OBJEKT C - PŘEDÁVACÍ...'!$C$4:$J$38,'A4 - OBJEKT C - PŘEDÁVACÍ...'!$C$44:$J$63,'A4 - OBJEKT C - PŘEDÁVACÍ...'!$C$69:$K$90</definedName>
    <definedName name="_xlnm._FilterDatabase" localSheetId="23" hidden="1">'A6 - OBJEKT C - REGULACE ...'!$C$84:$K$98</definedName>
    <definedName name="_xlnm.Print_Area" localSheetId="23">'A6 - OBJEKT C - REGULACE ...'!$C$4:$J$38,'A6 - OBJEKT C - REGULACE ...'!$C$44:$J$64,'A6 - OBJEKT C - REGULACE ...'!$C$70:$K$98</definedName>
    <definedName name="_xlnm._FilterDatabase" localSheetId="24" hidden="1">'A5 - OBJEKT C - PŘEDÁVACÍ...'!$C$89:$K$112</definedName>
    <definedName name="_xlnm.Print_Area" localSheetId="24">'A5 - OBJEKT C - PŘEDÁVACÍ...'!$C$4:$J$38,'A5 - OBJEKT C - PŘEDÁVACÍ...'!$C$44:$J$69,'A5 - OBJEKT C - PŘEDÁVACÍ...'!$C$75:$K$112</definedName>
    <definedName name="_xlnm._FilterDatabase" localSheetId="25" hidden="1">'A1 - OBJEKT D - PŘEDÁVACÍ...'!$C$94:$K$179</definedName>
    <definedName name="_xlnm.Print_Area" localSheetId="25">'A1 - OBJEKT D - PŘEDÁVACÍ...'!$C$4:$J$38,'A1 - OBJEKT D - PŘEDÁVACÍ...'!$C$44:$J$74,'A1 - OBJEKT D - PŘEDÁVACÍ...'!$C$80:$K$179</definedName>
    <definedName name="_xlnm._FilterDatabase" localSheetId="26" hidden="1">'A2 - OBJEKT D - REGULACE ÚT'!$C$93:$K$161</definedName>
    <definedName name="_xlnm.Print_Area" localSheetId="26">'A2 - OBJEKT D - REGULACE ÚT'!$C$4:$J$38,'A2 - OBJEKT D - REGULACE ÚT'!$C$44:$J$73,'A2 - OBJEKT D - REGULACE ÚT'!$C$79:$K$161</definedName>
    <definedName name="_xlnm._FilterDatabase" localSheetId="27" hidden="1">'A3 - OBJEKT D - PŘEDÁVACÍ...'!$C$83:$K$99</definedName>
    <definedName name="_xlnm.Print_Area" localSheetId="27">'A3 - OBJEKT D - PŘEDÁVACÍ...'!$C$4:$J$38,'A3 - OBJEKT D - PŘEDÁVACÍ...'!$C$44:$J$63,'A3 - OBJEKT D - PŘEDÁVACÍ...'!$C$69:$K$99</definedName>
    <definedName name="_xlnm._FilterDatabase" localSheetId="28" hidden="1">'A4 - OBJEKT D - PŘEDÁVACÍ...'!$C$83:$K$99</definedName>
    <definedName name="_xlnm.Print_Area" localSheetId="28">'A4 - OBJEKT D - PŘEDÁVACÍ...'!$C$4:$J$38,'A4 - OBJEKT D - PŘEDÁVACÍ...'!$C$44:$J$63,'A4 - OBJEKT D - PŘEDÁVACÍ...'!$C$69:$K$99</definedName>
    <definedName name="_xlnm._FilterDatabase" localSheetId="29" hidden="1">'A5 - OBJEKT D - PŘEDÁVACÍ...'!$C$89:$K$112</definedName>
    <definedName name="_xlnm.Print_Area" localSheetId="29">'A5 - OBJEKT D - PŘEDÁVACÍ...'!$C$4:$J$38,'A5 - OBJEKT D - PŘEDÁVACÍ...'!$C$44:$J$69,'A5 - OBJEKT D - PŘEDÁVACÍ...'!$C$75:$K$112</definedName>
    <definedName name="_xlnm._FilterDatabase" localSheetId="30" hidden="1">'A6 - OBJEKT D - REGULACE ...'!$C$84:$K$98</definedName>
    <definedName name="_xlnm.Print_Area" localSheetId="30">'A6 - OBJEKT D - REGULACE ...'!$C$4:$J$38,'A6 - OBJEKT D - REGULACE ...'!$C$44:$J$64,'A6 - OBJEKT D - REGULACE ...'!$C$70:$K$98</definedName>
    <definedName name="_xlnm._FilterDatabase" localSheetId="31" hidden="1">'A1 - OBJEKT E - PŘEDÁVACÍ...'!$C$94:$K$169</definedName>
    <definedName name="_xlnm.Print_Area" localSheetId="31">'A1 - OBJEKT E - PŘEDÁVACÍ...'!$C$4:$J$38,'A1 - OBJEKT E - PŘEDÁVACÍ...'!$C$44:$J$74,'A1 - OBJEKT E - PŘEDÁVACÍ...'!$C$80:$K$169</definedName>
    <definedName name="_xlnm._FilterDatabase" localSheetId="32" hidden="1">'A2 - OBJEKT E - REGULACE ÚT'!$C$93:$K$163</definedName>
    <definedName name="_xlnm.Print_Area" localSheetId="32">'A2 - OBJEKT E - REGULACE ÚT'!$C$4:$J$38,'A2 - OBJEKT E - REGULACE ÚT'!$C$44:$J$73,'A2 - OBJEKT E - REGULACE ÚT'!$C$79:$K$163</definedName>
    <definedName name="_xlnm._FilterDatabase" localSheetId="33" hidden="1">'A3 - OBJEKT E - PŘEDÁVACÍ...'!$C$83:$K$97</definedName>
    <definedName name="_xlnm.Print_Area" localSheetId="33">'A3 - OBJEKT E - PŘEDÁVACÍ...'!$C$4:$J$38,'A3 - OBJEKT E - PŘEDÁVACÍ...'!$C$44:$J$63,'A3 - OBJEKT E - PŘEDÁVACÍ...'!$C$69:$K$97</definedName>
    <definedName name="_xlnm._FilterDatabase" localSheetId="34" hidden="1">'A4 - OBJEKT E - PŘEDÁVACÍ...'!$C$83:$K$90</definedName>
    <definedName name="_xlnm.Print_Area" localSheetId="34">'A4 - OBJEKT E - PŘEDÁVACÍ...'!$C$4:$J$38,'A4 - OBJEKT E - PŘEDÁVACÍ...'!$C$44:$J$63,'A4 - OBJEKT E - PŘEDÁVACÍ...'!$C$69:$K$90</definedName>
    <definedName name="_xlnm._FilterDatabase" localSheetId="35" hidden="1">'A5 - OBJEKT E - PŘEDÁVACÍ...'!$C$89:$K$112</definedName>
    <definedName name="_xlnm.Print_Area" localSheetId="35">'A5 - OBJEKT E - PŘEDÁVACÍ...'!$C$4:$J$38,'A5 - OBJEKT E - PŘEDÁVACÍ...'!$C$44:$J$69,'A5 - OBJEKT E - PŘEDÁVACÍ...'!$C$75:$K$112</definedName>
    <definedName name="_xlnm._FilterDatabase" localSheetId="36" hidden="1">'A6 - OBJEKT E - REGULACE ...'!$C$84:$K$98</definedName>
    <definedName name="_xlnm.Print_Area" localSheetId="36">'A6 - OBJEKT E - REGULACE ...'!$C$4:$J$38,'A6 - OBJEKT E - REGULACE ...'!$C$44:$J$64,'A6 - OBJEKT E - REGULACE ...'!$C$70:$K$98</definedName>
    <definedName name="_xlnm.Print_Area" localSheetId="37">'Pokyny pro vyplnění'!$B$2:$K$69,'Pokyny pro vyplnění'!$B$72:$K$116,'Pokyny pro vyplnění'!$B$119:$K$188,'Pokyny pro vyplnění'!$B$196:$K$216</definedName>
    <definedName name="_xlnm.Print_Titles" localSheetId="0">'Rekapitulace stavby'!$49:$49</definedName>
    <definedName name="_xlnm.Print_Titles" localSheetId="1">'A1 - KOTELNA - VYTÁPĚNÍ'!$96:$96</definedName>
    <definedName name="_xlnm.Print_Titles" localSheetId="2">'A2 - KOTELNA - ZTI'!$95:$95</definedName>
    <definedName name="_xlnm.Print_Titles" localSheetId="3">'A3 - KOTELNA - PLYN'!$95:$95</definedName>
    <definedName name="_xlnm.Print_Titles" localSheetId="4">'A4 - KOTELNA - SILNOPROUD'!$82:$82</definedName>
    <definedName name="_xlnm.Print_Titles" localSheetId="5">'A5 - KOTELNA - MaR'!$82:$82</definedName>
    <definedName name="_xlnm.Print_Titles" localSheetId="6">'A6 - KOTELNA - VZT'!$87:$87</definedName>
    <definedName name="_xlnm.Print_Titles" localSheetId="7">'A7 - KOTELNA -  STAVEBNÍ ...'!$96:$96</definedName>
    <definedName name="_xlnm.Print_Titles" localSheetId="8">'A1 - OBJEKT A - PŘEDÁVACÍ...'!$94:$94</definedName>
    <definedName name="_xlnm.Print_Titles" localSheetId="9">'A2 - OBJEKT A - REGULACE ÚT'!$93:$93</definedName>
    <definedName name="_xlnm.Print_Titles" localSheetId="10">'A3 - OBJEKT A - PŘEDÁVACÍ...'!$83:$83</definedName>
    <definedName name="_xlnm.Print_Titles" localSheetId="11">'A4 - OBJEKT A - PŘEDÁVACÍ...'!$83:$83</definedName>
    <definedName name="_xlnm.Print_Titles" localSheetId="12">'A5 - OBJEKT A - PŘEDÁVACÍ...'!$91:$91</definedName>
    <definedName name="_xlnm.Print_Titles" localSheetId="13">'A1 - OBJEKT B - PŘEDÁVACÍ...'!$94:$94</definedName>
    <definedName name="_xlnm.Print_Titles" localSheetId="14">'A2 - OBJEKT B - REGULACE ÚT'!$93:$93</definedName>
    <definedName name="_xlnm.Print_Titles" localSheetId="15">'A3 - OBJEKT B - PŘEDÁVACÍ...'!$83:$83</definedName>
    <definedName name="_xlnm.Print_Titles" localSheetId="16">'A4 - OBJEKT B - PŘEDÁVACÍ...'!$83:$83</definedName>
    <definedName name="_xlnm.Print_Titles" localSheetId="17">'A5 - OBJEKT B - PŘEDÁVACÍ...'!$91:$91</definedName>
    <definedName name="_xlnm.Print_Titles" localSheetId="18">'A6 - OBJEKT B - REGULACE ÚT '!$84:$84</definedName>
    <definedName name="_xlnm.Print_Titles" localSheetId="19">'A1 - OBJEKT C - PŘEDÁVACÍ...'!$94:$94</definedName>
    <definedName name="_xlnm.Print_Titles" localSheetId="20">'A2 - OBJEKT C - REGULACE ÚT'!$93:$93</definedName>
    <definedName name="_xlnm.Print_Titles" localSheetId="21">'A3 - OBJEKT C - PŘEDÁVACÍ...'!$83:$83</definedName>
    <definedName name="_xlnm.Print_Titles" localSheetId="22">'A4 - OBJEKT C - PŘEDÁVACÍ...'!$83:$83</definedName>
    <definedName name="_xlnm.Print_Titles" localSheetId="23">'A6 - OBJEKT C - REGULACE ...'!$84:$84</definedName>
    <definedName name="_xlnm.Print_Titles" localSheetId="24">'A5 - OBJEKT C - PŘEDÁVACÍ...'!$89:$89</definedName>
    <definedName name="_xlnm.Print_Titles" localSheetId="25">'A1 - OBJEKT D - PŘEDÁVACÍ...'!$94:$94</definedName>
    <definedName name="_xlnm.Print_Titles" localSheetId="26">'A2 - OBJEKT D - REGULACE ÚT'!$93:$93</definedName>
    <definedName name="_xlnm.Print_Titles" localSheetId="27">'A3 - OBJEKT D - PŘEDÁVACÍ...'!$83:$83</definedName>
    <definedName name="_xlnm.Print_Titles" localSheetId="28">'A4 - OBJEKT D - PŘEDÁVACÍ...'!$83:$83</definedName>
    <definedName name="_xlnm.Print_Titles" localSheetId="29">'A5 - OBJEKT D - PŘEDÁVACÍ...'!$89:$89</definedName>
    <definedName name="_xlnm.Print_Titles" localSheetId="30">'A6 - OBJEKT D - REGULACE ...'!$84:$84</definedName>
    <definedName name="_xlnm.Print_Titles" localSheetId="31">'A1 - OBJEKT E - PŘEDÁVACÍ...'!$94:$94</definedName>
    <definedName name="_xlnm.Print_Titles" localSheetId="32">'A2 - OBJEKT E - REGULACE ÚT'!$93:$93</definedName>
    <definedName name="_xlnm.Print_Titles" localSheetId="33">'A3 - OBJEKT E - PŘEDÁVACÍ...'!$83:$83</definedName>
    <definedName name="_xlnm.Print_Titles" localSheetId="34">'A4 - OBJEKT E - PŘEDÁVACÍ...'!$83:$83</definedName>
    <definedName name="_xlnm.Print_Titles" localSheetId="35">'A5 - OBJEKT E - PŘEDÁVACÍ...'!$89:$89</definedName>
    <definedName name="_xlnm.Print_Titles" localSheetId="36">'A6 - OBJEKT E - REGULACE ...'!$84:$84</definedName>
  </definedNames>
  <calcPr fullCalcOnLoad="1"/>
</workbook>
</file>

<file path=xl/sharedStrings.xml><?xml version="1.0" encoding="utf-8"?>
<sst xmlns="http://schemas.openxmlformats.org/spreadsheetml/2006/main" count="26757" uniqueCount="3070">
  <si>
    <t>Export VZ</t>
  </si>
  <si>
    <t>List obsahuje:</t>
  </si>
  <si>
    <t>1) Rekapitulace stavby</t>
  </si>
  <si>
    <t>2) Rekapitulace objektů stavby a soupisů prací</t>
  </si>
  <si>
    <t>3.0</t>
  </si>
  <si>
    <t>ZAMOK</t>
  </si>
  <si>
    <t>False</t>
  </si>
  <si>
    <t>{610091fe-c4a6-426a-9ab7-829634322d51}</t>
  </si>
  <si>
    <t>0,01</t>
  </si>
  <si>
    <t>21</t>
  </si>
  <si>
    <t>15</t>
  </si>
  <si>
    <t>REKAPITULACE STAVBY</t>
  </si>
  <si>
    <t>v ---  níže se nacházejí doplnkové a pomocné údaje k sestavám  --- v</t>
  </si>
  <si>
    <t>Návod na vyplnění</t>
  </si>
  <si>
    <t>0,001</t>
  </si>
  <si>
    <t>Kód:</t>
  </si>
  <si>
    <t>103/2018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</si>
  <si>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</si>
  <si>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</si>
  <si>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PLYNOVÉ KOTELNY JAROV I.- OBJEKTY A-E</t>
  </si>
  <si>
    <t>KSO:</t>
  </si>
  <si>
    <t>812 21</t>
  </si>
  <si>
    <t>CC-CZ:</t>
  </si>
  <si>
    <t>12741</t>
  </si>
  <si>
    <t>Místo:</t>
  </si>
  <si>
    <t xml:space="preserve"> 130 00 Praha 3</t>
  </si>
  <si>
    <t>Datum:</t>
  </si>
  <si>
    <t>24. 9. 2018</t>
  </si>
  <si>
    <t>CZ-CPV:</t>
  </si>
  <si>
    <t>45300000-0</t>
  </si>
  <si>
    <t>CZ-CPA:</t>
  </si>
  <si>
    <t>43.22</t>
  </si>
  <si>
    <t>Zadavatel:</t>
  </si>
  <si>
    <t>IČ:</t>
  </si>
  <si>
    <t/>
  </si>
  <si>
    <t>VYSOKÁ ŠKOLA EKONOMICKÁ V PRAZE</t>
  </si>
  <si>
    <t>DIČ:</t>
  </si>
  <si>
    <t>Uchazeč:</t>
  </si>
  <si>
    <t>Vyplň údaj</t>
  </si>
  <si>
    <t>Projektant:</t>
  </si>
  <si>
    <t>ING.VÁCLAV PILÁT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</si>
  <si>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</si>
  <si>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</si>
  <si>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</si>
  <si>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</si>
  <si>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</si>
  <si>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</si>
  <si>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</si>
  <si>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</si>
  <si>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</si>
  <si>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</si>
  <si>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</si>
  <si>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</si>
  <si>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</si>
  <si>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</si>
  <si>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</si>
  <si>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</si>
  <si>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</si>
  <si>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</si>
  <si>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</si>
  <si>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</si>
  <si>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</si>
  <si>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</si>
  <si>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</si>
  <si>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</si>
  <si>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</si>
  <si>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</si>
  <si>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</si>
  <si>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</si>
  <si>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</si>
  <si>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</si>
  <si>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</si>
  <si>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</si>
  <si>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</si>
  <si>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</si>
  <si>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</si>
  <si>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</si>
  <si>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</si>
  <si>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</si>
  <si>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</si>
  <si>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</si>
  <si>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</si>
  <si>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</si>
  <si>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OBĚKTY KOTELNY</t>
  </si>
  <si>
    <t>STA</t>
  </si>
  <si>
    <t>1</t>
  </si>
  <si>
    <t>{695c01a7-5b80-40e9-958d-5779ea685dcb}</t>
  </si>
  <si>
    <t>/</t>
  </si>
  <si>
    <t>A1</t>
  </si>
  <si>
    <t>KOTELNA - VYTÁPĚNÍ</t>
  </si>
  <si>
    <t>Soupis</t>
  </si>
  <si>
    <t>2</t>
  </si>
  <si>
    <t>{813be898-21a7-4542-bccd-1a28876647c4}</t>
  </si>
  <si>
    <t>A2</t>
  </si>
  <si>
    <t>KOTELNA - ZTI</t>
  </si>
  <si>
    <t>{74f659ca-adf5-461f-b483-ec911b1d02ca}</t>
  </si>
  <si>
    <t>A3</t>
  </si>
  <si>
    <t>KOTELNA - PLYN</t>
  </si>
  <si>
    <t>{44706593-2fd7-4291-b3fd-a8465c35ddcd}</t>
  </si>
  <si>
    <t>A4</t>
  </si>
  <si>
    <t>KOTELNA - SILNOPROUD</t>
  </si>
  <si>
    <t>{d4a0188f-b2bd-49e9-b180-a5e107e5db19}</t>
  </si>
  <si>
    <t>A5</t>
  </si>
  <si>
    <t>KOTELNA - MaR</t>
  </si>
  <si>
    <t>{f6585415-a0db-4c43-88f3-1cddc343e75e}</t>
  </si>
  <si>
    <t>A6</t>
  </si>
  <si>
    <t>KOTELNA - VZT</t>
  </si>
  <si>
    <t>{b4d016dd-b5be-4133-a2dc-ecbdda87dec3}</t>
  </si>
  <si>
    <t>A7</t>
  </si>
  <si>
    <t>KOTELNA -  STAVEBNÍ ČÁST</t>
  </si>
  <si>
    <t>{abc5f484-370c-470b-b88c-b6eba6ca1392}</t>
  </si>
  <si>
    <t>SO-02</t>
  </si>
  <si>
    <t>OBJEKTY PŘEDÁVACÍ STANICE  A</t>
  </si>
  <si>
    <t>{b81436ad-372c-497d-a4db-d7b4de1b4fc7}</t>
  </si>
  <si>
    <t>OBJEKT A - PŘEDÁVACÍ STANICE VYTÁPĚNÍ</t>
  </si>
  <si>
    <t>{1569da5e-38dc-4132-8376-4ac95b5132ba}</t>
  </si>
  <si>
    <t>OBJEKT A - REGULACE ÚT</t>
  </si>
  <si>
    <t>{0dea064d-039c-4da5-b1e0-4bff054fdbba}</t>
  </si>
  <si>
    <t>OBJEKT A - PŘEDÁVACÍ STANICE SILNOPROUD</t>
  </si>
  <si>
    <t>{4d56ae0f-df88-4e98-a947-4a613224ca76}</t>
  </si>
  <si>
    <t>OBJEKT A - PŘEDÁVACÍ STANICE MaR</t>
  </si>
  <si>
    <t>{0e54e7aa-de38-48a6-a77c-62d252c6b0f6}</t>
  </si>
  <si>
    <t>OBJEKT A - PŘEDÁVACÍ STANICE STAVEBNÍ PRÁCE</t>
  </si>
  <si>
    <t>{6fe85557-7310-4819-b7f4-76adf6cf5b77}</t>
  </si>
  <si>
    <t>SO-03</t>
  </si>
  <si>
    <t>OBJEKTY PŘEDÁVACÍ STANICE  B</t>
  </si>
  <si>
    <t>{3d752a92-f243-40a0-85a5-36e96693adf0}</t>
  </si>
  <si>
    <t>OBJEKT B - PŘEDÁVACÍ STANICE VYTÁPĚNÍ</t>
  </si>
  <si>
    <t>{bbfcbffa-6b5c-4904-8f20-3e32ac994b3b}</t>
  </si>
  <si>
    <t>OBJEKT B - REGULACE ÚT</t>
  </si>
  <si>
    <t>{4eb62261-ee0d-4411-9179-06b92c033c0d}</t>
  </si>
  <si>
    <t>OBJEKT B - PŘEDÁVACÍ STANICE SILNOPROUD</t>
  </si>
  <si>
    <t>{d1d81052-8fd0-4f4c-be7f-f366fc9ba57f}</t>
  </si>
  <si>
    <t>OBJEKT B - PŘEDÁVACÍ STANICE MaR</t>
  </si>
  <si>
    <t>{409da21d-cf40-462d-bd91-e79d35856fb7}</t>
  </si>
  <si>
    <t>OBJEKT B - PŘEDÁVACÍ STANICE STAVEBNÍ PRÁCE</t>
  </si>
  <si>
    <t>{2541657c-33a9-4f8f-b1e1-90091b5b3d59}</t>
  </si>
  <si>
    <t xml:space="preserve">OBJEKT B - REGULACE ÚT </t>
  </si>
  <si>
    <t>{903db3e9-9ddd-4722-b65d-ae41de0db96c}</t>
  </si>
  <si>
    <t>SO-04</t>
  </si>
  <si>
    <t>OBJEKTY PŘEDÁVACÍ STANICE C</t>
  </si>
  <si>
    <t>{3acb1438-5b32-4f4d-b97b-4cdc7f3a9a8a}</t>
  </si>
  <si>
    <t>OBJEKT C - PŘEDÁVACÍ STANICE VYTÁPĚNÍ</t>
  </si>
  <si>
    <t>{086741e4-9112-46da-9d0d-b689feb36f32}</t>
  </si>
  <si>
    <t>OBJEKT C - REGULACE ÚT</t>
  </si>
  <si>
    <t>{ea827d92-a029-4e2b-88a1-0fffe583a5d3}</t>
  </si>
  <si>
    <t>OBJEKT C - PŘEDÁVACÍ STANICE SILNOPROUD</t>
  </si>
  <si>
    <t>{d0cc0872-2469-46f9-a0fc-d98b5582dc78}</t>
  </si>
  <si>
    <t>OBJEKT C - PŘEDÁVACÍ STANICE MaR</t>
  </si>
  <si>
    <t>{3ffe063a-a02e-4ed4-9392-af51d9e206c2}</t>
  </si>
  <si>
    <t>OBJEKT C - REGULACE ÚT STAVEBNÍ PRÁCE</t>
  </si>
  <si>
    <t>{de5d33b5-ec02-472a-b38d-1207722c577e}</t>
  </si>
  <si>
    <t>OBJEKT C - PŘEDÁVACÍ STANICE STAVEBNÍ PRÁCE</t>
  </si>
  <si>
    <t>{a3596b68-54f9-4402-b3e9-6ea82866e811}</t>
  </si>
  <si>
    <t>SO-05</t>
  </si>
  <si>
    <t>OBJEKTY PŘEDÁVACÍ STANICE D</t>
  </si>
  <si>
    <t>{ce7d664a-316c-4aba-854c-2d1aef8ac1ac}</t>
  </si>
  <si>
    <t>OBJEKT D - PŘEDÁVACÍ STANICE VYTÁPĚNÍ</t>
  </si>
  <si>
    <t>{28d4210f-c865-4c77-bbde-79d4063e42e8}</t>
  </si>
  <si>
    <t>OBJEKT D - REGULACE ÚT</t>
  </si>
  <si>
    <t>{967c2243-f8ff-4e95-a479-b123f8bd8850}</t>
  </si>
  <si>
    <t>OBJEKT D - PŘEDÁVACÍ STANICE SILNOPROUD</t>
  </si>
  <si>
    <t>{c82f6eed-34d9-4470-bdf4-675ffee42ee5}</t>
  </si>
  <si>
    <t>OBJEKT D - PŘEDÁVACÍ STANICE MaR</t>
  </si>
  <si>
    <t>{499851d8-2ff8-4e2e-a0b8-3e0f8d94b16d}</t>
  </si>
  <si>
    <t>OBJEKT D - PŘEDÁVACÍ STANICE STAVEBNÍ PRÁCE</t>
  </si>
  <si>
    <t>{861d14e5-e8d4-459f-a43c-44311f42e07a}</t>
  </si>
  <si>
    <t>OBJEKT D - REGULACE ÚT STAVEBNÍ ČÁST</t>
  </si>
  <si>
    <t>{e5870f76-0ea8-451f-a1f6-4f81b0e0016d}</t>
  </si>
  <si>
    <t>SO-06</t>
  </si>
  <si>
    <t>OBJEKTY PŘEDÁVACÍ STANICE E</t>
  </si>
  <si>
    <t>{45bced6d-3244-418d-8827-a74d62b0490e}</t>
  </si>
  <si>
    <t>OBJEKT E - PŘEDÁVACÍ STANICE VYTÁPĚNÍ</t>
  </si>
  <si>
    <t>{4ff890d8-ed79-4ce1-a791-958e661b5cf6}</t>
  </si>
  <si>
    <t>OBJEKT E - REGULACE ÚT</t>
  </si>
  <si>
    <t>{1deee9b9-9e85-41f2-9615-2c178869bb9c}</t>
  </si>
  <si>
    <t>OBJEKT E - PŘEDÁVACÍ STANICE SILNOPROUD</t>
  </si>
  <si>
    <t>{e54cb79e-37fb-4f46-b594-d31580dc0c89}</t>
  </si>
  <si>
    <t>OBJEKT E - PŘEDÁVACÍ STANICE MaR</t>
  </si>
  <si>
    <t>{632997a6-f27c-4e18-bcbb-474927022def}</t>
  </si>
  <si>
    <t>OBJEKT E - PŘEDÁVACÍ STANICE STAVEBNÍ ČÁST</t>
  </si>
  <si>
    <t>{7460f118-648d-4f64-a671-a9d7f0fcb981}</t>
  </si>
  <si>
    <t>OBJEKT E - REGULACE ÚT STAVEBNÍ ČÁST</t>
  </si>
  <si>
    <t>{5113ccf0-b157-4c00-8a2d-8491b373bee2}</t>
  </si>
  <si>
    <t>1) Krycí list soupisu</t>
  </si>
  <si>
    <t>2) Rekapitulace</t>
  </si>
  <si>
    <t>3) Soupis prací</t>
  </si>
  <si>
    <t>Zpět na list:</t>
  </si>
  <si>
    <t>Rekapitulace stavby</t>
  </si>
  <si>
    <t>KRYCÍ LIST SOUPISU</t>
  </si>
  <si>
    <t>Objekt:</t>
  </si>
  <si>
    <t>SO-01 - OBĚKTY KOTELNY</t>
  </si>
  <si>
    <t>Soupis:</t>
  </si>
  <si>
    <t>A1 - KOTELNA - VYTÁPĚNÍ</t>
  </si>
  <si>
    <t>REKAPITULACE ČLENĚNÍ SOUPISU PRACÍ</t>
  </si>
  <si>
    <t>Kód dílu - Popis</t>
  </si>
  <si>
    <t>Cena celkem [CZK]</t>
  </si>
  <si>
    <t>Náklady soupisu celkem</t>
  </si>
  <si>
    <t>-1</t>
  </si>
  <si>
    <t>HSV -  Práce a dodávky HSV</t>
  </si>
  <si>
    <t xml:space="preserve">    997 -  Přesun sutě</t>
  </si>
  <si>
    <t>PSV -  Práce a dodávky PSV</t>
  </si>
  <si>
    <t xml:space="preserve">    713 -  Izolace tepelné</t>
  </si>
  <si>
    <t xml:space="preserve">    731 -  Ústřední vytápění</t>
  </si>
  <si>
    <t xml:space="preserve">    732 -  Ústřední vytápění</t>
  </si>
  <si>
    <t xml:space="preserve">    733 -  Ústřední vytápění</t>
  </si>
  <si>
    <t xml:space="preserve">    734 -  Ústřední vytápění</t>
  </si>
  <si>
    <t xml:space="preserve">    736 -  Ústřední vytápění</t>
  </si>
  <si>
    <t xml:space="preserve">    767 -  Konstrukce zámečnické</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</si>
  <si>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</si>
  <si>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</si>
  <si>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</si>
  <si>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</si>
  <si>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</si>
  <si>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</si>
  <si>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</si>
  <si>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</si>
  <si>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</si>
  <si>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</si>
  <si>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</si>
  <si>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</si>
  <si>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</si>
  <si>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</si>
  <si>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</si>
  <si>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</si>
  <si>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</si>
  <si>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</si>
  <si>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</si>
  <si>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</si>
  <si>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 xml:space="preserve"> Práce a dodávky HSV</t>
  </si>
  <si>
    <t>ROZPOCET</t>
  </si>
  <si>
    <t>997</t>
  </si>
  <si>
    <t xml:space="preserve"> Přesun sutě</t>
  </si>
  <si>
    <t>K</t>
  </si>
  <si>
    <t>997013151</t>
  </si>
  <si>
    <t>Vnitrostaveništní doprava suti a vybouraných hmot pro budovy v do 6 m s omezením mechanizace</t>
  </si>
  <si>
    <t>t</t>
  </si>
  <si>
    <t>4</t>
  </si>
  <si>
    <t>-475375646</t>
  </si>
  <si>
    <t>997013501</t>
  </si>
  <si>
    <t>Odvoz suti a vybouraných hmot na skládku nebo meziskládku do 1 km se složením</t>
  </si>
  <si>
    <t>87102194</t>
  </si>
  <si>
    <t>3</t>
  </si>
  <si>
    <t>997013509</t>
  </si>
  <si>
    <t>Příplatek k odvozu suti a vybouraných hmot na skládku ZKD 1 km přes 1 km</t>
  </si>
  <si>
    <t>-2045803416</t>
  </si>
  <si>
    <t>VV</t>
  </si>
  <si>
    <t>22,611*25</t>
  </si>
  <si>
    <t>997013831</t>
  </si>
  <si>
    <t>Poplatek za uložení na skládce (skládkovné) stavebního odpadu směsného kód odpadu 170 904</t>
  </si>
  <si>
    <t>426726830</t>
  </si>
  <si>
    <t>PSV</t>
  </si>
  <si>
    <t xml:space="preserve"> Práce a dodávky PSV</t>
  </si>
  <si>
    <t>713</t>
  </si>
  <si>
    <t xml:space="preserve"> Izolace tepelné</t>
  </si>
  <si>
    <t>5</t>
  </si>
  <si>
    <t>713410811</t>
  </si>
  <si>
    <t>Odstanění izolace tepelné potrubí pásy nebo rohožemi tl do 50 mm</t>
  </si>
  <si>
    <t>m</t>
  </si>
  <si>
    <t>16</t>
  </si>
  <si>
    <t>-729335427</t>
  </si>
  <si>
    <t>DN 25</t>
  </si>
  <si>
    <t>20</t>
  </si>
  <si>
    <t>DN 50</t>
  </si>
  <si>
    <t>35</t>
  </si>
  <si>
    <t>Součet</t>
  </si>
  <si>
    <t>6</t>
  </si>
  <si>
    <t>713410813</t>
  </si>
  <si>
    <t>Odstanění izolace tepelné potrubí pásy nebo rohožemi bez úpravy tl přes 50 mm</t>
  </si>
  <si>
    <t>-2115196862</t>
  </si>
  <si>
    <t>DN 100</t>
  </si>
  <si>
    <t>60+90</t>
  </si>
  <si>
    <t>DN 150</t>
  </si>
  <si>
    <t>120+280</t>
  </si>
  <si>
    <t>DN 200</t>
  </si>
  <si>
    <t>40</t>
  </si>
  <si>
    <t>731</t>
  </si>
  <si>
    <t xml:space="preserve"> Ústřední vytápění</t>
  </si>
  <si>
    <t>7</t>
  </si>
  <si>
    <t>731200829/R</t>
  </si>
  <si>
    <t xml:space="preserve">Demontáž kotle ocelového na plynná nebo kapalná paliva </t>
  </si>
  <si>
    <t>kus</t>
  </si>
  <si>
    <t>561019786</t>
  </si>
  <si>
    <t>P</t>
  </si>
  <si>
    <t>Poznámka k položce:
Rozřezání kotlů na místě - náročnější demontáž</t>
  </si>
  <si>
    <t>8</t>
  </si>
  <si>
    <t>731391813</t>
  </si>
  <si>
    <t>Vypuštění vody z kotle samospádem plocha kotle do 20 m2</t>
  </si>
  <si>
    <t>-1740223735</t>
  </si>
  <si>
    <t>9</t>
  </si>
  <si>
    <t>731244495/R</t>
  </si>
  <si>
    <t>Montáž - sestava 3ks plynových stacionárních kondenzačních kotlů o výkonu 3x438kW ( 70/50°C )</t>
  </si>
  <si>
    <t>kpl</t>
  </si>
  <si>
    <t>-1453439253</t>
  </si>
  <si>
    <t>Poznámka k položce:
Sestava 3 stacionárních kondenzačních kotlů o celkovém jmenovitém výkonu 3x438kW ( 70/50°C ), modulovaný hořák, kompaktní těleso s velkým obsahem vody, teplosměnné plochy a spalovací komora z nerezové oceli 316L, integrovaný snímač teploty spalin, integrovaný snímač tlaku vody, řídící jednotka s rozšířením pomocí Clip-in pro připojení do kaskády, menu a zobrazení plně v České lokalizaci, vestavěná zpětná klapka na spalinovém hrdle, vestavěn filtr spalovacího vzduchu, aktivní kontrola ionizace plamene, el. systém kotle je galvanicky oddělen od venkovní sítě. Součástí sestavy je komunikační rozhraní mezi THRs nebo regulacemi RVS (BSP/LPB), Kaskádová regulace pro tři kotle, sada svorek pro regulátor, Ovládací panel regulátoru, plochý kabel pro ovládací panel v délce 1m, plastová krytka pro ochranu plošných spojů, příložné čidlo teploty NTC 10kOhm, We-server pro 4 přístroje, Univerzální rozšiřující modul, Sada svorek ke klip-inu, montážní manuál, servisní manuál, záruční list</t>
  </si>
  <si>
    <t>10</t>
  </si>
  <si>
    <t>M</t>
  </si>
  <si>
    <t>48417648/R</t>
  </si>
  <si>
    <t>sestava 3ks plynových stacionárních kondenzačních kotlů o výkonu 3x438kW ( 70/50°C )</t>
  </si>
  <si>
    <t>32</t>
  </si>
  <si>
    <t>-1417402005</t>
  </si>
  <si>
    <t>11</t>
  </si>
  <si>
    <t>998731201</t>
  </si>
  <si>
    <t>Přesun hmot procentní pro kotelny v objektech v do 6 m</t>
  </si>
  <si>
    <t>%</t>
  </si>
  <si>
    <t>-1369215107</t>
  </si>
  <si>
    <t>732</t>
  </si>
  <si>
    <t>12</t>
  </si>
  <si>
    <t>732110815/R</t>
  </si>
  <si>
    <t>Demontáž stávajícího rozdělovače včetně výstroje</t>
  </si>
  <si>
    <t>-484709445</t>
  </si>
  <si>
    <t>13</t>
  </si>
  <si>
    <t>732320813</t>
  </si>
  <si>
    <t>Demontáž nádrže beztlaké nebo tlakové odpojení od rozvodů potrubí obsah do 200 litrů</t>
  </si>
  <si>
    <t>1898622698</t>
  </si>
  <si>
    <t>14</t>
  </si>
  <si>
    <t>732390852</t>
  </si>
  <si>
    <t>Sejmutí odpojených nádrží z konzol na podlahu obsah do 100 litrů</t>
  </si>
  <si>
    <t>-1047900101</t>
  </si>
  <si>
    <t>732393818</t>
  </si>
  <si>
    <t>Rozřezání demontované nádrže obsah do 5000 litrů</t>
  </si>
  <si>
    <t>-1383721627</t>
  </si>
  <si>
    <t>Poznámka k položce:
stávajících zásobníků TUV, objem cca 5m3</t>
  </si>
  <si>
    <t>732429152/R</t>
  </si>
  <si>
    <t xml:space="preserve">Montáž a dodávka - měřič tepla Qp15, DN50 přírubový </t>
  </si>
  <si>
    <t>-905542048</t>
  </si>
  <si>
    <t>17</t>
  </si>
  <si>
    <t>732493811/R</t>
  </si>
  <si>
    <t>Demontáž ostatního vybavení kotelny</t>
  </si>
  <si>
    <t>-309153572</t>
  </si>
  <si>
    <t>18</t>
  </si>
  <si>
    <t>732111121/R</t>
  </si>
  <si>
    <t xml:space="preserve">Montáž a dodávka - neutralizační box pro neutralizaci kondenzátu do 1500 kW vč náplně 24 kg  </t>
  </si>
  <si>
    <t>734295288</t>
  </si>
  <si>
    <t xml:space="preserve">Poznámka k položce:
vč. granulátu
</t>
  </si>
  <si>
    <t>19</t>
  </si>
  <si>
    <t>732111129/R</t>
  </si>
  <si>
    <t>Montáž a dodávka - rozdělovač / sběrač sekundárních okruhů DN125, PN10 - 4 větve</t>
  </si>
  <si>
    <t>-1762150718</t>
  </si>
  <si>
    <t>Poznámka k položce:
Kombinovaný rozdělovač/sběrač, 1 x smyčka přírubové připojení DN 100 PN 10, 2x smyčka přírubové připojení DN 65 PN10, 1x závitové připojení 2" jako rezerva, hlavní přívod a zpátečka přírubové přípojení DN 125, PN10, opatřen 1x základním nátěrem a 2 x vrchním nátěrem, včetně 2 ks podpěrných noh ocelových s roznášecím plechem.</t>
  </si>
  <si>
    <t>732111147/R</t>
  </si>
  <si>
    <t>Montáž a dodávka - termohydraulický rozdělovač DN300, délka 650mm, přípoje DN125</t>
  </si>
  <si>
    <t>332423570</t>
  </si>
  <si>
    <t>Poznámka k položce:
termohydraulický rozdělovač DN300, délka 650mm, přípoje DN125, opatřen návarkem 1/2" pro teplotní čidlo, včetně podpěrného podstavce.</t>
  </si>
  <si>
    <t>732111147/R1</t>
  </si>
  <si>
    <t>Montáž a dodávka - izolace termohydraulického rozdělovače</t>
  </si>
  <si>
    <t>528589227</t>
  </si>
  <si>
    <t>22</t>
  </si>
  <si>
    <t>732111345/R</t>
  </si>
  <si>
    <t>Montáž a dodávka - automatická úpravna vody</t>
  </si>
  <si>
    <t>-2071639127</t>
  </si>
  <si>
    <t>Poznámka k položce:
- parametry vody dle pokynů výrobce kotle
- automatická úpravna vody včetně náplně odpovídající provozním požadavkům kotlové sestavy</t>
  </si>
  <si>
    <t>23</t>
  </si>
  <si>
    <t>732111346/R</t>
  </si>
  <si>
    <t>Montáž a dodávka - čerpadlový expanzní automat s integrovaným doplňováním, odplyňováním a odkalováním - sestava řídící jednotky, tlakové nádoby 800L, expanzní pomocné nádoby 35L a připojovací soupravy</t>
  </si>
  <si>
    <t>1806305417</t>
  </si>
  <si>
    <t>24</t>
  </si>
  <si>
    <t>732229115/R</t>
  </si>
  <si>
    <t>Montáž a dodávka - deskový výměník ohřevu TUV 450kW</t>
  </si>
  <si>
    <t>1030687260</t>
  </si>
  <si>
    <t>Poznámka k položce:
deskovy výměník 450kW - 70/40°C - 10/60°C, bez izolace, min. dimenze připojovacích hrdel DN50, např. CB110-38M bez izolace</t>
  </si>
  <si>
    <t>25</t>
  </si>
  <si>
    <t>732229116/R</t>
  </si>
  <si>
    <t>Montáž a dodávka - deskový výměník ohřevu TUV 360kW</t>
  </si>
  <si>
    <t>-743270230</t>
  </si>
  <si>
    <t>26</t>
  </si>
  <si>
    <t>732229117/R</t>
  </si>
  <si>
    <t>Montáž a dodávka - tepelná izolace pro výměník 360 kW</t>
  </si>
  <si>
    <t>-685491399</t>
  </si>
  <si>
    <t>27</t>
  </si>
  <si>
    <t>732229118/R</t>
  </si>
  <si>
    <t>Montáž a dodávka - tepelná izolace pro výměník 450 kW</t>
  </si>
  <si>
    <t>-1449234523</t>
  </si>
  <si>
    <t>28</t>
  </si>
  <si>
    <t>732229119/R</t>
  </si>
  <si>
    <t>Montáž a dodávka - konzole / stojan pod deskový výměník</t>
  </si>
  <si>
    <t>398066462</t>
  </si>
  <si>
    <t>29</t>
  </si>
  <si>
    <t>732229125/R</t>
  </si>
  <si>
    <t>Montáž a dodávka - přechody / šroubení k hrdlům výměníku, primární strana, DN50, varná ocel</t>
  </si>
  <si>
    <t>-1035934898</t>
  </si>
  <si>
    <t>30</t>
  </si>
  <si>
    <t>732229126/R</t>
  </si>
  <si>
    <t>Montáž a dodávka - přechody / šroubení k hrdlům výměníku, sekundární strana, DN50</t>
  </si>
  <si>
    <t>-720721002</t>
  </si>
  <si>
    <t>31</t>
  </si>
  <si>
    <t>732231235/R</t>
  </si>
  <si>
    <t>Montáž a dodávka - akumulační nádoba TUV - nerezová ocel - objem 3000L</t>
  </si>
  <si>
    <t>-1313317121</t>
  </si>
  <si>
    <t>Poznámka k položce:
Zásobník teplé vody, nerez ocel stabilizovaná Molybdenem se sníženým obsahem uhlíku, třída oceli AISI316L / DIN 1.4404, veškeré sváry povrchově pasivovány, vybaven pasivní (obětovanou) hořčíkovou anodou, osazen 3 ks noh s roznášecími plechy, 4x hrdlo s přírubou DN 65/PN 10, 3x hrdlo 1/2", revizní otvor DN 400/PN10 s víkem, součástí dodávky provozní a montážní návod, České prohlášení o shodě, manuál pro obětovanou anodu. Objem zásobníku 3000 litrů. Včetně tepelné izolace PS 100mm, s ochranným PVC povrchem ve snímatelném a plně omyvatelném provedení.</t>
  </si>
  <si>
    <t>732231236/R</t>
  </si>
  <si>
    <t>Montáž a dodávka - akumulační nádoba TUV - nerezová ocel - objem 2750L</t>
  </si>
  <si>
    <t>-2035940258</t>
  </si>
  <si>
    <t>Poznámka k položce:
Zásobník teplé vody, nerez ocel stabilizovaná Molybdenem se sníženým obsahem uhlíku, třída oceli AISI316L / DIN 1.4404, veškeré sváry povrchově pasivovány, vybaven pasivní (obětovanou) hořčíkovou anodou, osazen 3 ks noh s roznášecími plechy, 4x hrdlo s přírubou DN 65/PN 10, 3x hrdlo 1/2", revizní otvor DN 400/PN10 s víkem, součástí dodávky provozní a montážní návod, České prohlášení o shodě, manuál pro obětovanou anodu. Objem zásobníku 2750 litrů. Včetně tepelné izolace PS 100mm, s ochranným PVC povrchem ve snímatelném a plně omyvatelném provedení.</t>
  </si>
  <si>
    <t>33</t>
  </si>
  <si>
    <t>732429137/R</t>
  </si>
  <si>
    <t>Montáž a dodávka - kotlové oběhové čerpadlo s plynulou regulací otáček a funkcí autoadapt, velikost 40-80, např. Magna3 40-80F</t>
  </si>
  <si>
    <t>1186032395</t>
  </si>
  <si>
    <t xml:space="preserve">Poznámka k položce:
Oběhové čerpadlo s el. regulací, funkcí AutoADAPT, funkcí FlowLIMIT, regulací na proporciální tlak, regulací na konstantní tlak, regulací dle teploty média, s možností exerního řízení.
</t>
  </si>
  <si>
    <t>34</t>
  </si>
  <si>
    <t>732429138/R</t>
  </si>
  <si>
    <t>Montáž a dodávka - oběhové čerpadlo s plynulou regulací otáček a funkcí autoadapt, velikost 65-120, např. Magna3 65-120F</t>
  </si>
  <si>
    <t>-1470371577</t>
  </si>
  <si>
    <t xml:space="preserve">Poznámka k položce:
</t>
  </si>
  <si>
    <t>732429139/R</t>
  </si>
  <si>
    <t>Montáž a dodávka - oběhové čerpadlo s plynulou regulací otáček a funkcí autoadapt, velikost 40-100, např. Magna3 40-100F</t>
  </si>
  <si>
    <t>1367477323</t>
  </si>
  <si>
    <t>Poznámka k položce:
Oběhové čerpadlo s el. regulací, funkcí AutoADAPT, funkcí FlowLIMIT, regulací na proporciální tlak, regulací na konstantní tlak, regulací dle teploty média, s možností exerního řízení.</t>
  </si>
  <si>
    <t>36</t>
  </si>
  <si>
    <t>732429140/R</t>
  </si>
  <si>
    <t>Montáž a dodávka - nabíjecí čerpadlo TUV s plynulou regulací otáček a funkcí autoadapt v nerezovém provedení, velikost 40-80, např. Magna1 40-80FN</t>
  </si>
  <si>
    <t>320794010</t>
  </si>
  <si>
    <t>Poznámka k položce:
Oběhové čerpadlo s el. regulací, funkcí AutoADAPT, funkcí FlowLIMIT, regulací na proporciální tlak, regulací na konstantní tlak, regulací dle teploty média, s možností exerního řízení. Nerezové provedení</t>
  </si>
  <si>
    <t>37</t>
  </si>
  <si>
    <t>732429141/R</t>
  </si>
  <si>
    <t>Montáž a dodávka - nabíjecí čerpadlo TUV s plynulou regulací otáček a funkcí autoadapt v nerezovém provedení, velikost 32-80, např. Magna1 32-80N</t>
  </si>
  <si>
    <t>719968489</t>
  </si>
  <si>
    <t>38</t>
  </si>
  <si>
    <t>732429150/R</t>
  </si>
  <si>
    <t xml:space="preserve">Montáž a dodávka - měřič tepla Qp40, DN80 přírubový </t>
  </si>
  <si>
    <t>-291525452</t>
  </si>
  <si>
    <t>39</t>
  </si>
  <si>
    <t>732429151/R</t>
  </si>
  <si>
    <t>488125607</t>
  </si>
  <si>
    <t>732429156/R</t>
  </si>
  <si>
    <t xml:space="preserve">Montáž a dodávka - pár teplotních čidel pro měřič tepla, 100 mm, Ø 6 mm, kabel 2m </t>
  </si>
  <si>
    <t>-676272174</t>
  </si>
  <si>
    <t>41</t>
  </si>
  <si>
    <t>998732201</t>
  </si>
  <si>
    <t>Přesun hmot procentní pro strojovny v objektech v do 6 m</t>
  </si>
  <si>
    <t>-474900262</t>
  </si>
  <si>
    <t>733</t>
  </si>
  <si>
    <t>42</t>
  </si>
  <si>
    <t>733120815</t>
  </si>
  <si>
    <t>Demontáž potrubí ocelového hladkého do D 38</t>
  </si>
  <si>
    <t>-1471367072</t>
  </si>
  <si>
    <t>43</t>
  </si>
  <si>
    <t>733120819</t>
  </si>
  <si>
    <t>Demontáž potrubí z trubek ocelových hladkých  Ø přes 38 do 60,3 - včetně armatur a tvarovek</t>
  </si>
  <si>
    <t>730771817</t>
  </si>
  <si>
    <t>44</t>
  </si>
  <si>
    <t>733120832</t>
  </si>
  <si>
    <t>Demontáž potrubí ocelového hladkého do D 133, včetně armatur a tvarovek</t>
  </si>
  <si>
    <t>733211099</t>
  </si>
  <si>
    <t>V kotelně</t>
  </si>
  <si>
    <t>60</t>
  </si>
  <si>
    <t>45</t>
  </si>
  <si>
    <t>733120832/CH</t>
  </si>
  <si>
    <t>-1922548705</t>
  </si>
  <si>
    <t>Poznámka k položce:
potrubí v technické chodbě - obtížná montáž a demontáž</t>
  </si>
  <si>
    <t>V technické chodbě</t>
  </si>
  <si>
    <t>90</t>
  </si>
  <si>
    <t>46</t>
  </si>
  <si>
    <t>733120836</t>
  </si>
  <si>
    <t>Demontáž potrubí ocelového hladkého do D 159, včetně armatur a tvarovek</t>
  </si>
  <si>
    <t>1566627036</t>
  </si>
  <si>
    <t xml:space="preserve">V kotelně </t>
  </si>
  <si>
    <t>120</t>
  </si>
  <si>
    <t>280</t>
  </si>
  <si>
    <t>47</t>
  </si>
  <si>
    <t>733120839</t>
  </si>
  <si>
    <t>Demontáž potrubí ocelového hladkého D 219, včetně armatur a tvarovek</t>
  </si>
  <si>
    <t>-1986409694</t>
  </si>
  <si>
    <t>48</t>
  </si>
  <si>
    <t>733190217</t>
  </si>
  <si>
    <t>Zkouška těsnosti potrubí ocelové hladké do D 51x2,6</t>
  </si>
  <si>
    <t>1241318360</t>
  </si>
  <si>
    <t>20+10</t>
  </si>
  <si>
    <t>49</t>
  </si>
  <si>
    <t>733190225</t>
  </si>
  <si>
    <t>Zkouška těsnosti potrubí ocelové hladké přes D 60,3x2,9 do D 89x5,0</t>
  </si>
  <si>
    <t>-1679135764</t>
  </si>
  <si>
    <t>75+110</t>
  </si>
  <si>
    <t>50</t>
  </si>
  <si>
    <t>733190232</t>
  </si>
  <si>
    <t>Zkouška těsnosti potrubí ocelové hladké přes D 89x5,0 do D 133x5,0</t>
  </si>
  <si>
    <t>2114560721</t>
  </si>
  <si>
    <t>40+320</t>
  </si>
  <si>
    <t>51</t>
  </si>
  <si>
    <t>733190802/R</t>
  </si>
  <si>
    <t xml:space="preserve">Demontáž - kotevní systém na potrubí </t>
  </si>
  <si>
    <t>1053283256</t>
  </si>
  <si>
    <t>52</t>
  </si>
  <si>
    <t>733121211</t>
  </si>
  <si>
    <t>Potrubí ocelové hladké bezešvé v kotelnách nebo strojovnách D 25x2,6</t>
  </si>
  <si>
    <t>2059287464</t>
  </si>
  <si>
    <t>53</t>
  </si>
  <si>
    <t>733121214</t>
  </si>
  <si>
    <t>Potrubí ocelové hladké bezešvé v kotelnách nebo strojovnách D 31,8x2,6</t>
  </si>
  <si>
    <t>1586045220</t>
  </si>
  <si>
    <t>54</t>
  </si>
  <si>
    <t>733121220</t>
  </si>
  <si>
    <t>Potrubí ocelové hladké bezešvé v kotelnách nebo strojovnách D 65x3,6</t>
  </si>
  <si>
    <t>774644456</t>
  </si>
  <si>
    <t>55</t>
  </si>
  <si>
    <t>733121225</t>
  </si>
  <si>
    <t>Potrubí ocelové hladké bezešvé v kotelnách nebo strojovnách D 89x3,6</t>
  </si>
  <si>
    <t>894530341</t>
  </si>
  <si>
    <t xml:space="preserve">Kotelna </t>
  </si>
  <si>
    <t>56</t>
  </si>
  <si>
    <t>733121225/CH</t>
  </si>
  <si>
    <t>-541308770</t>
  </si>
  <si>
    <t>Poznámka k položce:
potrubí v technické chodbě - obtížná montáž</t>
  </si>
  <si>
    <t>Technická chodba</t>
  </si>
  <si>
    <t>57</t>
  </si>
  <si>
    <t>733121228</t>
  </si>
  <si>
    <t>Potrubí ocelové hladké bezešvé v kotelnách nebo strojovnách D 108x4,0</t>
  </si>
  <si>
    <t>-1808375392</t>
  </si>
  <si>
    <t>58</t>
  </si>
  <si>
    <t>733121232</t>
  </si>
  <si>
    <t>Potrubí ocelové hladké bezešvé v kotelnách nebo strojovnách D 128x4,5</t>
  </si>
  <si>
    <t>-867951506</t>
  </si>
  <si>
    <t>Kotelna</t>
  </si>
  <si>
    <t>59</t>
  </si>
  <si>
    <t>733121232/CH</t>
  </si>
  <si>
    <t>1575749285</t>
  </si>
  <si>
    <t>733811252/R</t>
  </si>
  <si>
    <t>Ochrana potrubí ústředního vytápění - Izotub ALS izolace s hliníkovou folií tl.25 mm DN do 45 mm</t>
  </si>
  <si>
    <t>1143787887</t>
  </si>
  <si>
    <t>61</t>
  </si>
  <si>
    <t>733811254/R</t>
  </si>
  <si>
    <t>Ochrana potrubí ústředního vytápěn - Izotub ALS izolace s hliníkovou folií tl do 25 mm DN do 89m</t>
  </si>
  <si>
    <t>-1859286062</t>
  </si>
  <si>
    <t>75+20+90</t>
  </si>
  <si>
    <t>62</t>
  </si>
  <si>
    <t>733811255/R</t>
  </si>
  <si>
    <t>Ochrana potrubí ústředního vytápěn - Izotub ALS izolace s hliníkovou folií z PE tl do 25 mm DN do 110 mm</t>
  </si>
  <si>
    <t>-52862468</t>
  </si>
  <si>
    <t>63</t>
  </si>
  <si>
    <t>733811256/R</t>
  </si>
  <si>
    <t>Ochrana potrubí ústředního vytápěn - Izotub ALS izolace s hliníkovou folií tl do 25 mm DN přes 110 mm</t>
  </si>
  <si>
    <t>296756305</t>
  </si>
  <si>
    <t>40+280</t>
  </si>
  <si>
    <t>64</t>
  </si>
  <si>
    <t>998733201</t>
  </si>
  <si>
    <t>Přesun hmot procentní pro rozvody potrubí v objektech v do 6 m</t>
  </si>
  <si>
    <t>-669586654</t>
  </si>
  <si>
    <t>734</t>
  </si>
  <si>
    <t>65</t>
  </si>
  <si>
    <t>734173213</t>
  </si>
  <si>
    <t>Montáž a dodávka - protipříruba čerpadlová DN40</t>
  </si>
  <si>
    <t>2141216243</t>
  </si>
  <si>
    <t>66</t>
  </si>
  <si>
    <t>734173216</t>
  </si>
  <si>
    <t>Montáž a dodávka - protipříruba čerpadlová DN65</t>
  </si>
  <si>
    <t>2058996125</t>
  </si>
  <si>
    <t>67</t>
  </si>
  <si>
    <t>734173412</t>
  </si>
  <si>
    <t>M+D - Připojovací protišroubení pro INOX 76x2,0mm k čerpadlu DN32</t>
  </si>
  <si>
    <t>-485269025</t>
  </si>
  <si>
    <t>68</t>
  </si>
  <si>
    <t>734173413</t>
  </si>
  <si>
    <t>M+ D - Protipříruba čerpadlová DN40 pro INOX 88,9x2,0mm</t>
  </si>
  <si>
    <t>-1902665182</t>
  </si>
  <si>
    <t>69</t>
  </si>
  <si>
    <t>734295016/R</t>
  </si>
  <si>
    <t>Montáž a dodávka - trojcestný reguační ventil DN80, kvs=80m3/h</t>
  </si>
  <si>
    <t>1613610440</t>
  </si>
  <si>
    <t>Poznámka k položce:
3-cestný přírubový ventil, PN16, DN80, Kvs=80m3/h, zdvih 20mm, teplota média -10 až +150 °C, např. VXF42.80-80</t>
  </si>
  <si>
    <t>70</t>
  </si>
  <si>
    <t>734295026/R</t>
  </si>
  <si>
    <t>Montáž a dodávka - elektropohon zdvihový</t>
  </si>
  <si>
    <t>-1668524168</t>
  </si>
  <si>
    <t>Poznámka k položce:
Servopohon 230V, zdvihový 2800N, zdvih 20mm, 3-bodový, 120s, dpmax=400 kPa, např. SKB32-50</t>
  </si>
  <si>
    <t>71</t>
  </si>
  <si>
    <t>734220106/R</t>
  </si>
  <si>
    <t>Montáž a dodávka - vyvažovací ventil DN65, kvs=85,0m3/h, včetně měřících vsuvek, měření na sedle ( PN16/120°C)</t>
  </si>
  <si>
    <t>-1552115787</t>
  </si>
  <si>
    <t>72</t>
  </si>
  <si>
    <t>734220107/R</t>
  </si>
  <si>
    <t>Montáž a dodávka - vyvažovací ventil DN100, kvs=190,0m3/h, včetně měřících vsuvek, měření na sedle ( PN16/120°C)</t>
  </si>
  <si>
    <t>102445959</t>
  </si>
  <si>
    <t>73</t>
  </si>
  <si>
    <t>734251213</t>
  </si>
  <si>
    <t>Ventil pojistný ventil DN25/300kPa</t>
  </si>
  <si>
    <t>-132782473</t>
  </si>
  <si>
    <t>74</t>
  </si>
  <si>
    <t>734251214</t>
  </si>
  <si>
    <t>Ventil pojistný  TUV DN40/600kPa</t>
  </si>
  <si>
    <t>1279430938</t>
  </si>
  <si>
    <t>75</t>
  </si>
  <si>
    <t>734211119</t>
  </si>
  <si>
    <t>Ventil odvzdušňovací DN15 8 PN 14 do 120°C automatický</t>
  </si>
  <si>
    <t>-1249010503</t>
  </si>
  <si>
    <t>76</t>
  </si>
  <si>
    <t>734292723</t>
  </si>
  <si>
    <t>Kohout kulový přímý DN15 PN 42 do 185°C vnitřní závit s vypouštěním</t>
  </si>
  <si>
    <t>1456789620</t>
  </si>
  <si>
    <t>77</t>
  </si>
  <si>
    <t>734292715</t>
  </si>
  <si>
    <t>Kohout kulový přímý G 1 PN 42 do 185°C vnitřní závit</t>
  </si>
  <si>
    <t>-2002313361</t>
  </si>
  <si>
    <t>78</t>
  </si>
  <si>
    <t>734292718</t>
  </si>
  <si>
    <t>Kohout kulový přímý G 2 PN 42 do 185°C vnitřní závit</t>
  </si>
  <si>
    <t>594461091</t>
  </si>
  <si>
    <t>79</t>
  </si>
  <si>
    <t>734193115</t>
  </si>
  <si>
    <t>Klapka mezipřírubová uzavírací DN 65 PN 16 do 120°C disk tvárná litina</t>
  </si>
  <si>
    <t>1692772309</t>
  </si>
  <si>
    <t>80</t>
  </si>
  <si>
    <t>734193116</t>
  </si>
  <si>
    <t>Klapka mezipřírubová uzavírací DN 80 PN 16 do 120°C disk tvárná litina</t>
  </si>
  <si>
    <t>-548186823</t>
  </si>
  <si>
    <t>81</t>
  </si>
  <si>
    <t>734193117</t>
  </si>
  <si>
    <t>Klapka mezipřírubová uzavírací DN 100 PN 16 do 120°C disk tvárná litina</t>
  </si>
  <si>
    <t>21213990</t>
  </si>
  <si>
    <t>82</t>
  </si>
  <si>
    <t>734193118</t>
  </si>
  <si>
    <t>Klapka mezipřírubová uzavírací DN 125 PN 16 do 120°C disk tvárná litina</t>
  </si>
  <si>
    <t>316612595</t>
  </si>
  <si>
    <t>83</t>
  </si>
  <si>
    <t>734163427</t>
  </si>
  <si>
    <t>Filtr DN 65 PN 16 do 300°C z uhlíkové oceli s vypouštěcí přírubou</t>
  </si>
  <si>
    <t>-1473378751</t>
  </si>
  <si>
    <t>84</t>
  </si>
  <si>
    <t>734163428</t>
  </si>
  <si>
    <t>Filtr DN 80 PN 16 do 300°C z uhlíkové oceli s vypouštěcí přírubou</t>
  </si>
  <si>
    <t>816064176</t>
  </si>
  <si>
    <t>85</t>
  </si>
  <si>
    <t>734163429</t>
  </si>
  <si>
    <t>Filtr DN 100 PN 16 do 300°C z uhlíkové oceli s vypouštěcí přírubou</t>
  </si>
  <si>
    <t>61827581</t>
  </si>
  <si>
    <t>86</t>
  </si>
  <si>
    <t>734163430</t>
  </si>
  <si>
    <t>Filtr DN 125 PN 16 do 300°C z uhlíkové oceli s vypouštěcí přírubou</t>
  </si>
  <si>
    <t>-1408915956</t>
  </si>
  <si>
    <t>87</t>
  </si>
  <si>
    <t>734192416</t>
  </si>
  <si>
    <t>Klapka přírubová zpětná DN 65 PN 16 do 400°C samočinná</t>
  </si>
  <si>
    <t>-966473085</t>
  </si>
  <si>
    <t>88</t>
  </si>
  <si>
    <t>734192417</t>
  </si>
  <si>
    <t>Klapka přírubová zpětná DN 80 PN 16 do 400°C samočinná</t>
  </si>
  <si>
    <t>1945875126</t>
  </si>
  <si>
    <t>89</t>
  </si>
  <si>
    <t>734192418</t>
  </si>
  <si>
    <t>Klapka přírubová zpětná DN 100 PN 16 do 400°C samočinná</t>
  </si>
  <si>
    <t>1638844562</t>
  </si>
  <si>
    <t>734261235</t>
  </si>
  <si>
    <t>Připojovací protišroubení k armaturám DN25</t>
  </si>
  <si>
    <t>-336829918</t>
  </si>
  <si>
    <t>91</t>
  </si>
  <si>
    <t>734261238</t>
  </si>
  <si>
    <t>Připojovací protišroubení k armaturám DN50</t>
  </si>
  <si>
    <t>-1815080686</t>
  </si>
  <si>
    <t>92</t>
  </si>
  <si>
    <t>734172116</t>
  </si>
  <si>
    <t>Mezikus přírubový bez protipřírub z ocelových trubek hladkých jednoznačný DN 65</t>
  </si>
  <si>
    <t>1357236110</t>
  </si>
  <si>
    <t>93</t>
  </si>
  <si>
    <t>734172117</t>
  </si>
  <si>
    <t>Mezikus přírubový bez protipřírub z ocelových trubek hladkých jednoznačný DN 80</t>
  </si>
  <si>
    <t>384853598</t>
  </si>
  <si>
    <t>94</t>
  </si>
  <si>
    <t>734172118</t>
  </si>
  <si>
    <t>Mezikus přírubový bez protipřírub z ocelových trubek hladkých jednoznačný DN 100</t>
  </si>
  <si>
    <t>1889557878</t>
  </si>
  <si>
    <t>95</t>
  </si>
  <si>
    <t>734172121</t>
  </si>
  <si>
    <t>Mezikus přírubový bez protipřírub z ocelových trubek hladkých jednoznačný DN 125</t>
  </si>
  <si>
    <t>2093740888</t>
  </si>
  <si>
    <t>96</t>
  </si>
  <si>
    <t>734172124/R</t>
  </si>
  <si>
    <t>Montáž a dodávka - tepelné izolace armatur dle vyhlášky 193/2007Sb.</t>
  </si>
  <si>
    <t>-1099627119</t>
  </si>
  <si>
    <t>97</t>
  </si>
  <si>
    <t>734411127</t>
  </si>
  <si>
    <t>Teploměr technický s pevným stonkem a jímkou zadní připojení průměr 100 mm délky 100 mm</t>
  </si>
  <si>
    <t>-1815805160</t>
  </si>
  <si>
    <t>98</t>
  </si>
  <si>
    <t>734421112</t>
  </si>
  <si>
    <t>Tlakoměr s pevným stonkem a zpětnou klapkou tlak 0-16 bar průměr 63 mm zadní připojení</t>
  </si>
  <si>
    <t>-489533511</t>
  </si>
  <si>
    <t>99</t>
  </si>
  <si>
    <t>734411600</t>
  </si>
  <si>
    <t>Ochranná jímka se závitem do G 1/2</t>
  </si>
  <si>
    <t>1676050070</t>
  </si>
  <si>
    <t>Poznámka k položce:
jímka pro teplotní čidlo ( čidlo dodavkou MaR ) - jimka 100mm, pripojeni G1/2"</t>
  </si>
  <si>
    <t>100</t>
  </si>
  <si>
    <t>734411600/R</t>
  </si>
  <si>
    <t>953810792</t>
  </si>
  <si>
    <t xml:space="preserve">Poznámka k položce:
jímka pro tlakové čidlo ( čidlo dodávkou MaR ) - jímka včetne uzávěru, připojení G1/2"
</t>
  </si>
  <si>
    <t>101</t>
  </si>
  <si>
    <t>734411601/R</t>
  </si>
  <si>
    <t>Montáž a dodávka - nerezová jímka pro teplotní čidlo měřiče tepla - jimka 100mm, pripojeni G1/2"</t>
  </si>
  <si>
    <t>1645750859</t>
  </si>
  <si>
    <t>102</t>
  </si>
  <si>
    <t>734411609/R</t>
  </si>
  <si>
    <t>Montáž a dodávka - připojovací protipříruba k měřiči tepla DN50</t>
  </si>
  <si>
    <t>1274379697</t>
  </si>
  <si>
    <t>103</t>
  </si>
  <si>
    <t>734411610/R</t>
  </si>
  <si>
    <t>Montáž a dodávka - připojovací protipříruba k měřiči tepla DN80</t>
  </si>
  <si>
    <t>-466971422</t>
  </si>
  <si>
    <t>104</t>
  </si>
  <si>
    <t>998734201</t>
  </si>
  <si>
    <t>Přesun hmot procentní pro armatury v objektech v do 6 m</t>
  </si>
  <si>
    <t>-38636633</t>
  </si>
  <si>
    <t>736</t>
  </si>
  <si>
    <t>105</t>
  </si>
  <si>
    <t>727111129</t>
  </si>
  <si>
    <t>Montáž a dodávka - požární těsnění a tmely</t>
  </si>
  <si>
    <t>1333446016</t>
  </si>
  <si>
    <t>106</t>
  </si>
  <si>
    <t>732199101</t>
  </si>
  <si>
    <t>Štítky a označení potrubí</t>
  </si>
  <si>
    <t>-590379936</t>
  </si>
  <si>
    <t>107</t>
  </si>
  <si>
    <t>730/R</t>
  </si>
  <si>
    <t>Ostatní drobný a pomocný materiál</t>
  </si>
  <si>
    <t>-659636793</t>
  </si>
  <si>
    <t>108</t>
  </si>
  <si>
    <t>730/R1</t>
  </si>
  <si>
    <t>Průzkumy a měření, případné doplňující průzkumy</t>
  </si>
  <si>
    <t>Kpl</t>
  </si>
  <si>
    <t>529849304</t>
  </si>
  <si>
    <t>109</t>
  </si>
  <si>
    <t>730/R2</t>
  </si>
  <si>
    <t>Zajištění provozních řádů a manuálů vč. požární ochrany</t>
  </si>
  <si>
    <t>-35457464</t>
  </si>
  <si>
    <t>110</t>
  </si>
  <si>
    <t>730/R3</t>
  </si>
  <si>
    <t>Výchozí revize systému</t>
  </si>
  <si>
    <t>-1621365821</t>
  </si>
  <si>
    <t>111</t>
  </si>
  <si>
    <t>730/R4</t>
  </si>
  <si>
    <t>Koordinace a součnnost s ostatními profesemi</t>
  </si>
  <si>
    <t>-297768843</t>
  </si>
  <si>
    <t>112</t>
  </si>
  <si>
    <t>730/R5</t>
  </si>
  <si>
    <t>Požární dozor během provádění montážních prací</t>
  </si>
  <si>
    <t>2131256185</t>
  </si>
  <si>
    <t>113</t>
  </si>
  <si>
    <t>730/R6</t>
  </si>
  <si>
    <t>Požární dohled 8 hodin po ukončení prací</t>
  </si>
  <si>
    <t>1301516557</t>
  </si>
  <si>
    <t>114</t>
  </si>
  <si>
    <t>730/R7</t>
  </si>
  <si>
    <t>Školení a zácvik personálu</t>
  </si>
  <si>
    <t>1520556373</t>
  </si>
  <si>
    <t>115</t>
  </si>
  <si>
    <t>730/R8</t>
  </si>
  <si>
    <t>Úklidové práce po instalaci</t>
  </si>
  <si>
    <t>2016060618</t>
  </si>
  <si>
    <t>116</t>
  </si>
  <si>
    <t>730/R9</t>
  </si>
  <si>
    <t>Pomocná a montážní lešení, plošina</t>
  </si>
  <si>
    <t>-223597511</t>
  </si>
  <si>
    <t>117</t>
  </si>
  <si>
    <t>730/R10</t>
  </si>
  <si>
    <t>Tlaková zkouška systému</t>
  </si>
  <si>
    <t>219293304</t>
  </si>
  <si>
    <t>118</t>
  </si>
  <si>
    <t>730/R11</t>
  </si>
  <si>
    <t xml:space="preserve">Hydraulické vyvážení otopné soustavy splňující podmínky zákona č. 406/2000 Sb. a jeho prováděcí vyhlášky č. 193/2007 Sb. v platném znění. </t>
  </si>
  <si>
    <t>-1784182676</t>
  </si>
  <si>
    <t>119</t>
  </si>
  <si>
    <t>730/R12</t>
  </si>
  <si>
    <t>Předávací dokumentace (protokoly o zkouškách, certifikáty a prohlášení o shodě aj.)</t>
  </si>
  <si>
    <t>1085417043</t>
  </si>
  <si>
    <t>767</t>
  </si>
  <si>
    <t xml:space="preserve"> Konstrukce zámečnické</t>
  </si>
  <si>
    <t>767995115</t>
  </si>
  <si>
    <t>Montáž a dodávka - pomocné ocelové konstrukce</t>
  </si>
  <si>
    <t>kg</t>
  </si>
  <si>
    <t>-2010990094</t>
  </si>
  <si>
    <t>121</t>
  </si>
  <si>
    <t>998767201</t>
  </si>
  <si>
    <t>Přesun hmot procentní pro zámečnické konstrukce v objektech v do 6 m</t>
  </si>
  <si>
    <t>-663632444</t>
  </si>
  <si>
    <t>VRN</t>
  </si>
  <si>
    <t xml:space="preserve"> Vedlejší rozpočtové náklady</t>
  </si>
  <si>
    <t>VRN1</t>
  </si>
  <si>
    <t xml:space="preserve"> Průzkumné, geodetické a projektové práce</t>
  </si>
  <si>
    <t>122</t>
  </si>
  <si>
    <t>013254000</t>
  </si>
  <si>
    <t>Dokumentace skutečného provedení stavby</t>
  </si>
  <si>
    <t>1024</t>
  </si>
  <si>
    <t>1396881453</t>
  </si>
  <si>
    <t>VRN3</t>
  </si>
  <si>
    <t xml:space="preserve"> Zařízení staveniště</t>
  </si>
  <si>
    <t>123</t>
  </si>
  <si>
    <t>030001000</t>
  </si>
  <si>
    <t>Zařízení staveniště</t>
  </si>
  <si>
    <t>1072141419</t>
  </si>
  <si>
    <t>VRN4</t>
  </si>
  <si>
    <t xml:space="preserve"> Inženýrská činnost</t>
  </si>
  <si>
    <t>124</t>
  </si>
  <si>
    <t>045002000</t>
  </si>
  <si>
    <t>Kompletační a koordinační činnost</t>
  </si>
  <si>
    <t>206281240</t>
  </si>
  <si>
    <t>VRN7</t>
  </si>
  <si>
    <t xml:space="preserve"> Provozní vlivy</t>
  </si>
  <si>
    <t>125</t>
  </si>
  <si>
    <t>070001000</t>
  </si>
  <si>
    <t>Provozní vlivy</t>
  </si>
  <si>
    <t>-1933965960</t>
  </si>
  <si>
    <t>A2 - KOTELNA - ZTI</t>
  </si>
  <si>
    <t xml:space="preserve">    721 -  Zdravotechnika</t>
  </si>
  <si>
    <t xml:space="preserve">    722 -  Zdravotechnika</t>
  </si>
  <si>
    <t xml:space="preserve">    724 -  Zdravotechnika</t>
  </si>
  <si>
    <t xml:space="preserve">    727 -  Zdravotechnika</t>
  </si>
  <si>
    <t xml:space="preserve">    728 -  Zdravotechnika</t>
  </si>
  <si>
    <t>-201321027</t>
  </si>
  <si>
    <t>-1501084394</t>
  </si>
  <si>
    <t>347705658</t>
  </si>
  <si>
    <t>0,702*25</t>
  </si>
  <si>
    <t>722670124</t>
  </si>
  <si>
    <t>-1333593487</t>
  </si>
  <si>
    <t>-2122297386</t>
  </si>
  <si>
    <t>721</t>
  </si>
  <si>
    <t xml:space="preserve"> Zdravotechnika</t>
  </si>
  <si>
    <t>721171808</t>
  </si>
  <si>
    <t>Demontáž potrubí z PVC do D 114</t>
  </si>
  <si>
    <t>336719198</t>
  </si>
  <si>
    <t>Poznámka k položce:
včetně tvarovek a kotvícího materiálu</t>
  </si>
  <si>
    <t>721173315</t>
  </si>
  <si>
    <t>Potrubí kanalizační z PVC SN 4 splaškové DN 110</t>
  </si>
  <si>
    <t>-1329020212</t>
  </si>
  <si>
    <t>721174024</t>
  </si>
  <si>
    <t>Potrubí kanalizační z PP odpadní DN 75</t>
  </si>
  <si>
    <t>-1780588718</t>
  </si>
  <si>
    <t>721174025</t>
  </si>
  <si>
    <t>Potrubí kanalizační z PP odpadní DN 110</t>
  </si>
  <si>
    <t>583711770</t>
  </si>
  <si>
    <t>721174042</t>
  </si>
  <si>
    <t>Potrubí kanalizační z PP připojovací do DN 40</t>
  </si>
  <si>
    <t>1258887805</t>
  </si>
  <si>
    <t>Poznámka k položce:
potrubí PPR typ 3 PN10  - kondenzát - 32x2,9mm</t>
  </si>
  <si>
    <t>721174043</t>
  </si>
  <si>
    <t>Potrubí kanalizační z PP připojovací DN 50</t>
  </si>
  <si>
    <t>-1500360738</t>
  </si>
  <si>
    <t>Poznámka k položce:
potrubí PPR typ 3 PN10  - kondenzát - 50x4,6mm</t>
  </si>
  <si>
    <t>721174044</t>
  </si>
  <si>
    <t>Potrubí kanalizační z PP připojovací do DN 75</t>
  </si>
  <si>
    <t>-424271916</t>
  </si>
  <si>
    <t>Poznámka k položce:
potrubí PPR typ 3 PN10  - kondenzát - 65x5,8mm</t>
  </si>
  <si>
    <t>721174062</t>
  </si>
  <si>
    <t>Potrubí kanalizační z PP větrací do DN 75</t>
  </si>
  <si>
    <t>-336745883</t>
  </si>
  <si>
    <t>Poznámka k položce:
potrubí PPR typ 3 PN10  - výtlak, odvětrání - 65x5,8mm</t>
  </si>
  <si>
    <t>721211403</t>
  </si>
  <si>
    <t>Vpusť podlahová s vodorovným odtokem DN 50/75 s kulovým kloubem</t>
  </si>
  <si>
    <t>-1278165553</t>
  </si>
  <si>
    <t>Poznámka k položce:
podlahová vpust DN75 se suchou zápachovou uzávěrkou, litinový poklop - HL510NPrG</t>
  </si>
  <si>
    <t>721211914/R</t>
  </si>
  <si>
    <t>Montáž a dodávka - kanalizační přečerpávací box - objem 200L, zdvojené čerpadlo DN50 - 2l/s-14m, průchodnost 10mm</t>
  </si>
  <si>
    <t>-1959299278</t>
  </si>
  <si>
    <t>721290111</t>
  </si>
  <si>
    <t>Zkouška těsnosti potrubí kanalizace vodou do DN 125</t>
  </si>
  <si>
    <t>-137136731</t>
  </si>
  <si>
    <t>722181232</t>
  </si>
  <si>
    <t>Ochrana vodovodního potrubí přilepenými termoizolačními trubicemi z PE tl do 13 mm DN do 45 mm</t>
  </si>
  <si>
    <t>-404727201</t>
  </si>
  <si>
    <t>722181233</t>
  </si>
  <si>
    <t>Ochrana vodovodního potrubí přilepenými termoizolačními trubicemi z PE tl do 13 mm DN do 63 mm</t>
  </si>
  <si>
    <t>525438313</t>
  </si>
  <si>
    <t>722181234</t>
  </si>
  <si>
    <t>Ochrana vodovodního potrubí přilepenými termoizolačními trubicemi z PE tl do 13 mm DN do 89 mm</t>
  </si>
  <si>
    <t>-1479061246</t>
  </si>
  <si>
    <t>998721201</t>
  </si>
  <si>
    <t>Přesun hmot procentní pro vnitřní kanalizace v objektech v do 6 m</t>
  </si>
  <si>
    <t>542145483</t>
  </si>
  <si>
    <t>722</t>
  </si>
  <si>
    <t>722110115</t>
  </si>
  <si>
    <t>Potrubí vodovodní litinové přírubové tlakové DN 100</t>
  </si>
  <si>
    <t>-1485308789</t>
  </si>
  <si>
    <t>722140104</t>
  </si>
  <si>
    <t xml:space="preserve">Potrubí ocelové nerezové AISI316L,  28x1,2mm </t>
  </si>
  <si>
    <t>-688524455</t>
  </si>
  <si>
    <t>Studená voda</t>
  </si>
  <si>
    <t>Teplá voda</t>
  </si>
  <si>
    <t>722140107</t>
  </si>
  <si>
    <t>Potrubí ocelové nerezové AISI316L,  54x1,5mm - studená voda</t>
  </si>
  <si>
    <t>-1054618744</t>
  </si>
  <si>
    <t>722140108</t>
  </si>
  <si>
    <t>Potrubí ocelové nerezové AISI316L,  76x2,0mm - teplá voda</t>
  </si>
  <si>
    <t>-1247109866</t>
  </si>
  <si>
    <t>722140109</t>
  </si>
  <si>
    <t xml:space="preserve">Potrubí ocelové nerezové AISI316L,  88,9x2,0mm </t>
  </si>
  <si>
    <t>1445437374</t>
  </si>
  <si>
    <t>722179194/R</t>
  </si>
  <si>
    <t>Kotevní materiál</t>
  </si>
  <si>
    <t>571495141</t>
  </si>
  <si>
    <t>722220214/R</t>
  </si>
  <si>
    <t>Montáž a dodávka - soubor tvarovek napojení ohřevu TUV pro INOX 76x2,0mm - kolena 90°</t>
  </si>
  <si>
    <t>-1723893941</t>
  </si>
  <si>
    <t>722220215/R</t>
  </si>
  <si>
    <t>Montáž a dodávka - soubor tvarovek napojení ohřevu TUV pro INOX 88,9x2,0mm - kolena 90°</t>
  </si>
  <si>
    <t>1962738350</t>
  </si>
  <si>
    <t>722220224/R</t>
  </si>
  <si>
    <t>Montáž a dodávka - soubor tvarovek napojení ohřevu TUV pro INOX 76x2,0mm - T-kusy jednoznačné</t>
  </si>
  <si>
    <t>-84298913</t>
  </si>
  <si>
    <t>722220225/R</t>
  </si>
  <si>
    <t>Montáž a dodávka - soubor tvarovek napojení ohřevu TUV pro INOX 76x2,0mm - T-kusy redukované</t>
  </si>
  <si>
    <t>-2086186680</t>
  </si>
  <si>
    <t>722220226/R</t>
  </si>
  <si>
    <t>Montáž a dodávka - soubor tvarovek napojení ohřevu TUV pro INOX 88,9x2,0mm - T-kusy jednoznačné</t>
  </si>
  <si>
    <t>-322981642</t>
  </si>
  <si>
    <t>722220227/R</t>
  </si>
  <si>
    <t>Montáž a dodávka - soubor tvarovek napojení ohřevu TUV pro INOX 88,96x2,0mm - T-kusy redukované</t>
  </si>
  <si>
    <t>1965380782</t>
  </si>
  <si>
    <t>722270103</t>
  </si>
  <si>
    <t>Sestava vodoměrová závitová G 5/4</t>
  </si>
  <si>
    <t>soubor</t>
  </si>
  <si>
    <t>2061689446</t>
  </si>
  <si>
    <t>Poznámka k položce:
vodoměr Qn = 2,5m3/h - studená voda
připojovací protišroubení vodoměrové plombovatelné pro Qn = 2,5m3/h</t>
  </si>
  <si>
    <t>722270103/R</t>
  </si>
  <si>
    <t>4117215</t>
  </si>
  <si>
    <t>Poznámka k položce:
vodoměr Qn = 5,0m3/h - studená voda
připojovací protišroubení vodoměrové plombovatelné pro Qn = 5,0m3/h</t>
  </si>
  <si>
    <t>722211125</t>
  </si>
  <si>
    <t>Šoupátko přírubové třmenové DN 100 PN 10 do 200°C těsnící sedlo nerez/nerez</t>
  </si>
  <si>
    <t>747078729</t>
  </si>
  <si>
    <t>Poznámka k položce:
vodárenské šoupě litinové přírubové DN100</t>
  </si>
  <si>
    <t>37948031</t>
  </si>
  <si>
    <t>1515377709</t>
  </si>
  <si>
    <t>722231207/R</t>
  </si>
  <si>
    <t>Redukční ventil pro studenou vodu DN80, Pmax 600kPa, přírubový</t>
  </si>
  <si>
    <t>-1427944213</t>
  </si>
  <si>
    <t>722232155</t>
  </si>
  <si>
    <t>Kohout kulový přímý G 1 PN 42 do 185°C plnoprůtokový vnitřní závit těžká řada</t>
  </si>
  <si>
    <t>231505757</t>
  </si>
  <si>
    <t>722232158</t>
  </si>
  <si>
    <t>Kohout kulový přímý G 2 PN 42 do 185°C plnoprůtokový vnitřní závit těžká řada</t>
  </si>
  <si>
    <t>-1027122246</t>
  </si>
  <si>
    <t>722231084</t>
  </si>
  <si>
    <t>Ventil zpětný G 1 PN 16 do 90°C</t>
  </si>
  <si>
    <t>1473096853</t>
  </si>
  <si>
    <t>722231087</t>
  </si>
  <si>
    <t>Ventil zpětný G 2 PN 16 do 90°C</t>
  </si>
  <si>
    <t>-236069223</t>
  </si>
  <si>
    <t>722231088/R</t>
  </si>
  <si>
    <t>Zpětný ventil mezipřírubový DN65</t>
  </si>
  <si>
    <t>-705272139</t>
  </si>
  <si>
    <t>722231089/R</t>
  </si>
  <si>
    <t>Zpětný ventil mezipřírubový DN80</t>
  </si>
  <si>
    <t>-909122812</t>
  </si>
  <si>
    <t>722232061</t>
  </si>
  <si>
    <t>Kohout kulový přímý G 1/2 PN 42 do 185°C vnitřní závit s vypouštěním</t>
  </si>
  <si>
    <t>1199247858</t>
  </si>
  <si>
    <t>723212104</t>
  </si>
  <si>
    <t>Montáž a dodávka - protipříruba na INOX 76x2,0mm k armaturám DN65</t>
  </si>
  <si>
    <t>1721410775</t>
  </si>
  <si>
    <t>Poznámka k položce:
protipříruba na INOX 76x2,0mm k armaturám DN65</t>
  </si>
  <si>
    <t>723212105</t>
  </si>
  <si>
    <t>Montáž a dodávka - protipříruba na INOX 88,9x2,0mm k armaturám DN80</t>
  </si>
  <si>
    <t>1341951732</t>
  </si>
  <si>
    <t>Poznámka k položce:
protipříruba na INOX 88,9x2,0mm k armaturám DN80</t>
  </si>
  <si>
    <t>722225301/R</t>
  </si>
  <si>
    <t>Šroubení připojovací protišroubení na INOX 28x1,2mm k armaturám DN15</t>
  </si>
  <si>
    <t>938950414</t>
  </si>
  <si>
    <t>722225301/R1</t>
  </si>
  <si>
    <t>Šroubení připojovací protišroubení na INOX 28x1,2mm k armaturám DN25</t>
  </si>
  <si>
    <t>372628803</t>
  </si>
  <si>
    <t>722225301/R2</t>
  </si>
  <si>
    <t>Šroubení připojovací protišroubení na INOX 54x1,5mm k armaturám DN50</t>
  </si>
  <si>
    <t>-762988635</t>
  </si>
  <si>
    <t>229838505</t>
  </si>
  <si>
    <t>-705209637</t>
  </si>
  <si>
    <t>722181252</t>
  </si>
  <si>
    <t>Ochrana vodovodního potrubí přilepenými termoizolačními trubicemi z PE tl do 25 mm DN do 45 mm</t>
  </si>
  <si>
    <t>434681622</t>
  </si>
  <si>
    <t>722181253</t>
  </si>
  <si>
    <t>Ochrana vodovodního potrubí přilepenými termoizolačními trubicemi z PE tl do 25 mm DN do 63 mm</t>
  </si>
  <si>
    <t>-1400427379</t>
  </si>
  <si>
    <t>722181254</t>
  </si>
  <si>
    <t>Ochrana vodovodního potrubí přilepenými termoizolačními trubicemi z PE tl do 25 mm DN do 89 mm</t>
  </si>
  <si>
    <t>-508921977</t>
  </si>
  <si>
    <t>722181255</t>
  </si>
  <si>
    <t>Ochrana vodovodního potrubí přilepenými termoizolačními trubicemi z PE tl do 25 mm DN do 110 mm</t>
  </si>
  <si>
    <t>-75269971</t>
  </si>
  <si>
    <t>722290215</t>
  </si>
  <si>
    <t>Zkouška těsnosti vodovodního potrubí hrdlového nebo přírubového do DN 100</t>
  </si>
  <si>
    <t>1954275215</t>
  </si>
  <si>
    <t>722290234</t>
  </si>
  <si>
    <t>Proplach a dezinfekce vodovodního potrubí do DN 80</t>
  </si>
  <si>
    <t>278579516</t>
  </si>
  <si>
    <t>722110815</t>
  </si>
  <si>
    <t>Demontáž potrubí litinové přírubové do DN 125</t>
  </si>
  <si>
    <t>-1225490779</t>
  </si>
  <si>
    <t>722130803</t>
  </si>
  <si>
    <t>Demontáž potrubí ocelové pozinkované závitové do DN 50, včetně armatur a tvarovek</t>
  </si>
  <si>
    <t>-982171022</t>
  </si>
  <si>
    <t>722170807</t>
  </si>
  <si>
    <t>Demontáž potrubí plastové PPR do d110mm - demontáž, včetně armatur a tvarovek</t>
  </si>
  <si>
    <t>-2042067766</t>
  </si>
  <si>
    <t>722190802/R</t>
  </si>
  <si>
    <t>Demontáž - kotevní systém na potrubí</t>
  </si>
  <si>
    <t>-1395873771</t>
  </si>
  <si>
    <t>998722201</t>
  </si>
  <si>
    <t>Přesun hmot procentní pro vnitřní vodovod v objektech v do 6 m</t>
  </si>
  <si>
    <t>-275651234</t>
  </si>
  <si>
    <t>724</t>
  </si>
  <si>
    <t>724319133/R</t>
  </si>
  <si>
    <t>Montáž a dodávka - průtočná expanzní nádoba TUV s dvojitým přírubovým připojením DN50 - objem 80L</t>
  </si>
  <si>
    <t>937627422</t>
  </si>
  <si>
    <t>724319134/R</t>
  </si>
  <si>
    <t>Montáž a dodávka - průtočná expanzní nádoba TUV s dvojitým přírubovým připojením DN50 - objem 100L</t>
  </si>
  <si>
    <t>437057397</t>
  </si>
  <si>
    <t>732421227/R</t>
  </si>
  <si>
    <t>Cirkulační čerpadlo s plynulou regulací otáček a funkcí auto adapt, nerezová ocel - 1,5m3/h / 40kPa - 230V</t>
  </si>
  <si>
    <t>137253571</t>
  </si>
  <si>
    <t>722225303</t>
  </si>
  <si>
    <t>Připojovací protišroubení na INOX 28x1,2mm k čerpadlu DN25 (PN16/120°C)</t>
  </si>
  <si>
    <t>280040376</t>
  </si>
  <si>
    <t>998724201</t>
  </si>
  <si>
    <t>Přesun hmot procentní pro strojní vybavení v objektech v do 6 m</t>
  </si>
  <si>
    <t>-1249857598</t>
  </si>
  <si>
    <t>727</t>
  </si>
  <si>
    <t>727111129/R</t>
  </si>
  <si>
    <t>Prostup - požární těsnění a tmely</t>
  </si>
  <si>
    <t>502075064</t>
  </si>
  <si>
    <t>728</t>
  </si>
  <si>
    <t>-839681916</t>
  </si>
  <si>
    <t>1169000501</t>
  </si>
  <si>
    <t>480266211</t>
  </si>
  <si>
    <t>854334856</t>
  </si>
  <si>
    <t>-1801427197</t>
  </si>
  <si>
    <t>338021854</t>
  </si>
  <si>
    <t>-1873125511</t>
  </si>
  <si>
    <t>717899641</t>
  </si>
  <si>
    <t>277598343</t>
  </si>
  <si>
    <t>115857171</t>
  </si>
  <si>
    <t>228929267</t>
  </si>
  <si>
    <t>189769020</t>
  </si>
  <si>
    <t>-1142037586</t>
  </si>
  <si>
    <t>-1391668111</t>
  </si>
  <si>
    <t>241787355</t>
  </si>
  <si>
    <t>A3 - KOTELNA - PLYN</t>
  </si>
  <si>
    <t xml:space="preserve">    723 -  Zdravotechnika</t>
  </si>
  <si>
    <t xml:space="preserve">    795 -  Lokální vytápění</t>
  </si>
  <si>
    <t xml:space="preserve">      795/1 -  Sání</t>
  </si>
  <si>
    <t xml:space="preserve">      795/2 -  Kouřovod</t>
  </si>
  <si>
    <t xml:space="preserve">      795/3 -  Kouřovod</t>
  </si>
  <si>
    <t xml:space="preserve">      795/4 -  Vložkování komína</t>
  </si>
  <si>
    <t xml:space="preserve">      795/5 -  Vložkování komína</t>
  </si>
  <si>
    <t xml:space="preserve">    795/6 -  Ostatní práce a dodávky</t>
  </si>
  <si>
    <t>723</t>
  </si>
  <si>
    <t>723150303</t>
  </si>
  <si>
    <t>Potrubí ocelové hladké černé bezešvé spojované svařováním tvářené za tepla D 28x2,6 mm</t>
  </si>
  <si>
    <t>1739337704</t>
  </si>
  <si>
    <t>723150304</t>
  </si>
  <si>
    <t>Potrubí ocelové hladké černé bezešvé spojované svařováním tvářené za tepla D 32x2,6 mm</t>
  </si>
  <si>
    <t>930178258</t>
  </si>
  <si>
    <t>723150312</t>
  </si>
  <si>
    <t>Potrubí ocelové hladké černé bezešvé spojované svařováním tvářené za tepla D 57x3,2 mm</t>
  </si>
  <si>
    <t>813586904</t>
  </si>
  <si>
    <t>723150313</t>
  </si>
  <si>
    <t>Potrubí ocelové hladké černé bezešvé spojované svařováním tvářené za tepla D 76x3,2 mm</t>
  </si>
  <si>
    <t>-606393732</t>
  </si>
  <si>
    <t>723150315</t>
  </si>
  <si>
    <t>Potrubí ocelové hladké černé bezešvé spojované svařováním tvářené za tepla D 108x4 mm</t>
  </si>
  <si>
    <t>734179433</t>
  </si>
  <si>
    <t>723150319/R</t>
  </si>
  <si>
    <t>Potrubí ocelové hladké černé bezešvé spojované svařováním tvářené za tepla D 250x6,3 mm</t>
  </si>
  <si>
    <t>-906151000</t>
  </si>
  <si>
    <t>601333461</t>
  </si>
  <si>
    <t>723211124/R</t>
  </si>
  <si>
    <t>Mezipřírubová klapka DN80, PN16, plynová</t>
  </si>
  <si>
    <t>-1773878181</t>
  </si>
  <si>
    <t>723211125/R</t>
  </si>
  <si>
    <t>534395182</t>
  </si>
  <si>
    <t>723239109/R</t>
  </si>
  <si>
    <t>Montáž a dodávka - filtr plynový DN80, PN16, přírubový</t>
  </si>
  <si>
    <t>-706718585</t>
  </si>
  <si>
    <t>723239110/R</t>
  </si>
  <si>
    <t>Montáž a dodávka - bezpečnostní rychlouzávěr ovládaný signálem MaR DN50 - membránový uzávěr BAP s řídícím elektromagnetickým ventilem bez napětí uzavřen, tlaková varianta ST</t>
  </si>
  <si>
    <t>-569298762</t>
  </si>
  <si>
    <t>723234315/R</t>
  </si>
  <si>
    <t>Regulátor tlaku plynu STL/NTL ( 200kPa/4kPa - 150m3/hod )</t>
  </si>
  <si>
    <t>1727536311</t>
  </si>
  <si>
    <t>723120804</t>
  </si>
  <si>
    <t>Demontáž potrubí ocelové závitové svařované do DN 25</t>
  </si>
  <si>
    <t>1187430280</t>
  </si>
  <si>
    <t>723120805</t>
  </si>
  <si>
    <t>Demontáž potrubí ocelové závitové svařované do DN 50</t>
  </si>
  <si>
    <t>1161167146</t>
  </si>
  <si>
    <t>723120809</t>
  </si>
  <si>
    <t>Demontáž potrubí ocelové závitové svařované do DN 80</t>
  </si>
  <si>
    <t>-1598679099</t>
  </si>
  <si>
    <t>723150804</t>
  </si>
  <si>
    <t>Demontáž potrubí ocelové hladké svařované do D 108</t>
  </si>
  <si>
    <t>973479004</t>
  </si>
  <si>
    <t>723150806</t>
  </si>
  <si>
    <t>Demontáž potrubí ocelové hladké svařované D 300</t>
  </si>
  <si>
    <t>-1315483966</t>
  </si>
  <si>
    <t>751511818/R</t>
  </si>
  <si>
    <t>Demontáž stávajících kouřovodů DN450, Ak tl. 0,8mm, nýtováno po 1m, izolace skelná vata, Al obal DN550mm, nýtováno po 1m</t>
  </si>
  <si>
    <t>-1734579213</t>
  </si>
  <si>
    <t>751511818/R1</t>
  </si>
  <si>
    <t>Demontáž stávajících komínových vložek DN450, Ak tl. 0,8mm, nýtováno po 1m, izolace skelná vata, Al obal DN550mm, nýtováno po 1m - umístěno ve společné komínové šachtě 1,8x1,3x25m</t>
  </si>
  <si>
    <t>-1950970203</t>
  </si>
  <si>
    <t>795</t>
  </si>
  <si>
    <t xml:space="preserve"> Lokální vytápění</t>
  </si>
  <si>
    <t>795/1</t>
  </si>
  <si>
    <t xml:space="preserve"> Sání</t>
  </si>
  <si>
    <t>795941002/R</t>
  </si>
  <si>
    <t>Provedení Ak koleno 87° DN200mm - montáž a dodávka</t>
  </si>
  <si>
    <t>-291151031</t>
  </si>
  <si>
    <t>795941003/R</t>
  </si>
  <si>
    <t>Provedení Ak koleno 30° DN200mm - montáž a dodávka</t>
  </si>
  <si>
    <t>1604555413</t>
  </si>
  <si>
    <t>Provedení Ak redukce 180/200mm - montáž a dodávka</t>
  </si>
  <si>
    <t xml:space="preserve">kus </t>
  </si>
  <si>
    <t>1503725915</t>
  </si>
  <si>
    <t>795/2</t>
  </si>
  <si>
    <t>Podpěra sání - montáž a dodávka</t>
  </si>
  <si>
    <t>1768580798</t>
  </si>
  <si>
    <t>795/3</t>
  </si>
  <si>
    <t>Provedení Ak sání DN200mm - montáž a dodávka</t>
  </si>
  <si>
    <t>2058616023</t>
  </si>
  <si>
    <t>795/4</t>
  </si>
  <si>
    <t>Izolace sání DN200, 20mm s Al folie</t>
  </si>
  <si>
    <t>1501462946</t>
  </si>
  <si>
    <t>795/5</t>
  </si>
  <si>
    <t>Montáž a demontáž lešení</t>
  </si>
  <si>
    <t>hod</t>
  </si>
  <si>
    <t>481682184</t>
  </si>
  <si>
    <t xml:space="preserve"> Kouřovod</t>
  </si>
  <si>
    <t>7951/1</t>
  </si>
  <si>
    <t>Montáž a dodávka - koleno 87° revizní DN200mm</t>
  </si>
  <si>
    <t>-24475552</t>
  </si>
  <si>
    <t>7951/2</t>
  </si>
  <si>
    <t>Montáž a dodávka - koleno 87° DN200mm</t>
  </si>
  <si>
    <t>1807185693</t>
  </si>
  <si>
    <t>7951/3</t>
  </si>
  <si>
    <t>Montáž a dodávka - redukce 180/200mm</t>
  </si>
  <si>
    <t>350308355</t>
  </si>
  <si>
    <t>7951/4</t>
  </si>
  <si>
    <t>Montáž a dodávka - koleno 30° DN200mm</t>
  </si>
  <si>
    <t>-2074873037</t>
  </si>
  <si>
    <t>7951/5</t>
  </si>
  <si>
    <t>Montáž a dodávka - podpěra kouřovodu</t>
  </si>
  <si>
    <t>-795452806</t>
  </si>
  <si>
    <t>7951/6</t>
  </si>
  <si>
    <t>Montáž a dodávka - závěs kouřovodu stavitelný</t>
  </si>
  <si>
    <t>1805497843</t>
  </si>
  <si>
    <t>7951/7</t>
  </si>
  <si>
    <t>Montáž a dodávka - revizní díl přetlak DN200mm</t>
  </si>
  <si>
    <t>1354470083</t>
  </si>
  <si>
    <t>7951/8</t>
  </si>
  <si>
    <t>Montáž a dodávka - kouřovod DN200</t>
  </si>
  <si>
    <t>531503752</t>
  </si>
  <si>
    <t>7951/9</t>
  </si>
  <si>
    <t>Požární izolace kouřovodu DN200, minerální vlna s Al polepem EI60</t>
  </si>
  <si>
    <t>42135084</t>
  </si>
  <si>
    <t>7951/10</t>
  </si>
  <si>
    <t>Spojovací materiál + chemická kotva</t>
  </si>
  <si>
    <t>786820891</t>
  </si>
  <si>
    <t>7951/11</t>
  </si>
  <si>
    <t xml:space="preserve">Montáž a demontáž lešení </t>
  </si>
  <si>
    <t>1012984824</t>
  </si>
  <si>
    <t>1477153108</t>
  </si>
  <si>
    <t>-337132257</t>
  </si>
  <si>
    <t>-591875388</t>
  </si>
  <si>
    <t>781096504</t>
  </si>
  <si>
    <t>-2028666005</t>
  </si>
  <si>
    <t>-1586899281</t>
  </si>
  <si>
    <t>-1990052352</t>
  </si>
  <si>
    <t>7951/12</t>
  </si>
  <si>
    <t>Montáž a dodávka - T kus 45° DN350/200mm</t>
  </si>
  <si>
    <t>683717554</t>
  </si>
  <si>
    <t>7951/13</t>
  </si>
  <si>
    <t>Uzavěr kouřovodu s odvodem kondenzátu</t>
  </si>
  <si>
    <t>1069921833</t>
  </si>
  <si>
    <t>7951/14</t>
  </si>
  <si>
    <t>Montáž a dodávka - revizní díl přetlak DN350mm</t>
  </si>
  <si>
    <t>1884205955</t>
  </si>
  <si>
    <t>7951/15</t>
  </si>
  <si>
    <t>Montáž a dodávka - kouřovod DN350</t>
  </si>
  <si>
    <t>675600273</t>
  </si>
  <si>
    <t>7951/16</t>
  </si>
  <si>
    <t>Požární izolace kouřovodu DN350, minerální vlna s Al polepem EI60</t>
  </si>
  <si>
    <t>1410669943</t>
  </si>
  <si>
    <t>7951/17</t>
  </si>
  <si>
    <t>Montáž z lešení  výška podlahy 3,2m</t>
  </si>
  <si>
    <t>-465726733</t>
  </si>
  <si>
    <t xml:space="preserve"> Vložkování komína</t>
  </si>
  <si>
    <t>7952/1</t>
  </si>
  <si>
    <t>Montáž a dodávka - podpěra  DN200mm 1m</t>
  </si>
  <si>
    <t>433012950</t>
  </si>
  <si>
    <t>7952/2</t>
  </si>
  <si>
    <t>Montáž a dodávka - odvod kondenzátu DN200mm 0,5mm</t>
  </si>
  <si>
    <t>-9723889</t>
  </si>
  <si>
    <t>782282687</t>
  </si>
  <si>
    <t>7952/3</t>
  </si>
  <si>
    <t>Montáž a dodávka - patní koleno vyztužené DN200m</t>
  </si>
  <si>
    <t>1619859313</t>
  </si>
  <si>
    <t>7952/4</t>
  </si>
  <si>
    <t xml:space="preserve">HU nosný prvek s dilatací DN200mm </t>
  </si>
  <si>
    <t>-1072681124</t>
  </si>
  <si>
    <t>-174737599</t>
  </si>
  <si>
    <t>7953/1</t>
  </si>
  <si>
    <t>Montáž a dodávka - podpěra  DN350mm 1m</t>
  </si>
  <si>
    <t>-163037244</t>
  </si>
  <si>
    <t>7953/2</t>
  </si>
  <si>
    <t>Montáž a dodávka - odvod kondenzátu DN350mm 0,5mm</t>
  </si>
  <si>
    <t>-542304019</t>
  </si>
  <si>
    <t>-1049028552</t>
  </si>
  <si>
    <t>7953/3</t>
  </si>
  <si>
    <t>669487275</t>
  </si>
  <si>
    <t>7953/4</t>
  </si>
  <si>
    <t xml:space="preserve">HU nosný prvek s dilatací DN350mm </t>
  </si>
  <si>
    <t>-2088819450</t>
  </si>
  <si>
    <t>-772147726</t>
  </si>
  <si>
    <t>7953/5</t>
  </si>
  <si>
    <t>Pz  kryt komínová hlava 260 x 190cm + kovová konstrukce</t>
  </si>
  <si>
    <t>1278383918</t>
  </si>
  <si>
    <t>7953/6</t>
  </si>
  <si>
    <t>Montáž kouřovodů, výšková práce s jištěním</t>
  </si>
  <si>
    <t>-520472062</t>
  </si>
  <si>
    <t>795/6</t>
  </si>
  <si>
    <t xml:space="preserve"> Ostatní práce a dodávky</t>
  </si>
  <si>
    <t>1159140065</t>
  </si>
  <si>
    <t>2037487086</t>
  </si>
  <si>
    <t>397510100</t>
  </si>
  <si>
    <t>679967563</t>
  </si>
  <si>
    <t>-921944991</t>
  </si>
  <si>
    <t>973381234</t>
  </si>
  <si>
    <t>-1349235891</t>
  </si>
  <si>
    <t>2001723763</t>
  </si>
  <si>
    <t>1057824033</t>
  </si>
  <si>
    <t>857559475</t>
  </si>
  <si>
    <t>-1382204526</t>
  </si>
  <si>
    <t>527741481</t>
  </si>
  <si>
    <t>730/R13</t>
  </si>
  <si>
    <t>Výchozí revize kouřovodu a komínového systému</t>
  </si>
  <si>
    <t>1548470267</t>
  </si>
  <si>
    <t>1709877642</t>
  </si>
  <si>
    <t>1390907019</t>
  </si>
  <si>
    <t>1129834735</t>
  </si>
  <si>
    <t>-976969619</t>
  </si>
  <si>
    <t>A4 - KOTELNA - SILNOPROUD</t>
  </si>
  <si>
    <t>D1 -  Silnoproudá zařízení</t>
  </si>
  <si>
    <t>D1</t>
  </si>
  <si>
    <t xml:space="preserve"> Silnoproudá zařízení</t>
  </si>
  <si>
    <t>C11</t>
  </si>
  <si>
    <t>Kabel CYKY 3x1,5, dodávka, montáž včetně zapojení, odzkoušení a nosná část</t>
  </si>
  <si>
    <t>-1809948083</t>
  </si>
  <si>
    <t>C11.1</t>
  </si>
  <si>
    <t>Kabel JY(St)T  4x2x0,8, dodávka, montáž včetně zapojení, odzkoušení a nosná část</t>
  </si>
  <si>
    <t>-205791993</t>
  </si>
  <si>
    <t>C21</t>
  </si>
  <si>
    <t>-744053868</t>
  </si>
  <si>
    <t>C21.1</t>
  </si>
  <si>
    <t>1404233872</t>
  </si>
  <si>
    <t>C22</t>
  </si>
  <si>
    <t>539890530</t>
  </si>
  <si>
    <t>C22.1</t>
  </si>
  <si>
    <t>Kabel JY(St)T  2x2x0,8, dodávka, montáž včetně zapojení, odzkoušení a nosná část</t>
  </si>
  <si>
    <t>-977846174</t>
  </si>
  <si>
    <t>C23</t>
  </si>
  <si>
    <t>-1241627233</t>
  </si>
  <si>
    <t>C32</t>
  </si>
  <si>
    <t>-1518789648</t>
  </si>
  <si>
    <t>C32.1</t>
  </si>
  <si>
    <t>381671788</t>
  </si>
  <si>
    <t>C31</t>
  </si>
  <si>
    <t>-1750131151</t>
  </si>
  <si>
    <t>C31.1</t>
  </si>
  <si>
    <t>-596477081</t>
  </si>
  <si>
    <t>V01</t>
  </si>
  <si>
    <t>1162803433</t>
  </si>
  <si>
    <t>V01EO</t>
  </si>
  <si>
    <t>Triakový regulátor el. ohřívače TTC 2000, Elektrodesign</t>
  </si>
  <si>
    <t>ks</t>
  </si>
  <si>
    <t>659208928</t>
  </si>
  <si>
    <t>V01EO.1</t>
  </si>
  <si>
    <t>Kabel CYKY 5x6, dodávka, montáž včetně zapojení, odzkoušení a nosná část</t>
  </si>
  <si>
    <t>-902740665</t>
  </si>
  <si>
    <t>RMARA</t>
  </si>
  <si>
    <t>Kabel CYKY 5x10, dodávka, montáž včetně zapojení, odzkoušení a nosná část</t>
  </si>
  <si>
    <t>-1514858877</t>
  </si>
  <si>
    <t>V11</t>
  </si>
  <si>
    <t>-616622017</t>
  </si>
  <si>
    <t>K1, K2, K3</t>
  </si>
  <si>
    <t>-957515106</t>
  </si>
  <si>
    <t>DOPLŇOVÁNÍ</t>
  </si>
  <si>
    <t>683839857</t>
  </si>
  <si>
    <t>AUV</t>
  </si>
  <si>
    <t>-1682033635</t>
  </si>
  <si>
    <t>CKAL</t>
  </si>
  <si>
    <t>475443246</t>
  </si>
  <si>
    <t>OSVĚTLENÍ</t>
  </si>
  <si>
    <t>Zářivky 2x58W, VYRTYCH typ. PITBUL-I-258-EP, IP65</t>
  </si>
  <si>
    <t>-1144471697</t>
  </si>
  <si>
    <t>OSVĚTLENÍ.1</t>
  </si>
  <si>
    <t>Zářivky 3x28W, VYRTYCH typ. 3V36a-328-EP, IP64</t>
  </si>
  <si>
    <t>233603969</t>
  </si>
  <si>
    <t>OSVĚTLENÍ.2</t>
  </si>
  <si>
    <t>627134106</t>
  </si>
  <si>
    <t>ZÁSUVKY 230V</t>
  </si>
  <si>
    <t>ZÁSUVKA 230V</t>
  </si>
  <si>
    <t>1719900623</t>
  </si>
  <si>
    <t>ZÁSUVKY 230V.1</t>
  </si>
  <si>
    <t>Kabel CYKY 3x2,5, dodávka, montáž včetně zapojení, odzkoušení a nosná část</t>
  </si>
  <si>
    <t>2102729691</t>
  </si>
  <si>
    <t>ZÁSUVKY 400V</t>
  </si>
  <si>
    <t>ZÁSUVKA 400V</t>
  </si>
  <si>
    <t>1362215953</t>
  </si>
  <si>
    <t>ZÁSUVKY 400V.1</t>
  </si>
  <si>
    <t>Kabel CYKY 5x4, dodávka, montáž včetně zapojení, odzkoušení a nosná část</t>
  </si>
  <si>
    <t>1368001060</t>
  </si>
  <si>
    <t>Pol2</t>
  </si>
  <si>
    <t>Zemnicí vodič Y6 zž</t>
  </si>
  <si>
    <t>-107988796</t>
  </si>
  <si>
    <t>Pol3</t>
  </si>
  <si>
    <t>Zemnící svorky VEKO 6100 - 44</t>
  </si>
  <si>
    <t>-1703514119</t>
  </si>
  <si>
    <t>Pol4</t>
  </si>
  <si>
    <t>Žlaby drát 54/100 po 3m vč. příslušenství</t>
  </si>
  <si>
    <t>-520284996</t>
  </si>
  <si>
    <t>Pol5</t>
  </si>
  <si>
    <t>Žlaby drát 54/200 po 3m vč. příslušenství</t>
  </si>
  <si>
    <t>-1184193028</t>
  </si>
  <si>
    <t>Pol6</t>
  </si>
  <si>
    <t>Žlaby drát 54/50 po 3m vč. příslušenství</t>
  </si>
  <si>
    <t>-799696778</t>
  </si>
  <si>
    <t>Pol7</t>
  </si>
  <si>
    <t>GPH stahovací pásek bílý 2/160</t>
  </si>
  <si>
    <t>649376027</t>
  </si>
  <si>
    <t>Pol8</t>
  </si>
  <si>
    <t>GPH stahovací pásek bílý 3,6/320</t>
  </si>
  <si>
    <t>-77410967</t>
  </si>
  <si>
    <t>Pol9</t>
  </si>
  <si>
    <t>trubka MONOFLEX 1416E K50</t>
  </si>
  <si>
    <t>-1914069545</t>
  </si>
  <si>
    <t>Pol10</t>
  </si>
  <si>
    <t>trubka MONOFLEX 1432E K50</t>
  </si>
  <si>
    <t>1399400845</t>
  </si>
  <si>
    <t>K1,K2,K3</t>
  </si>
  <si>
    <t>vidlice boční 5536-2154</t>
  </si>
  <si>
    <t>897123154</t>
  </si>
  <si>
    <t>Pol11</t>
  </si>
  <si>
    <t>trubka tuhá 32mm/3 m KOPOS</t>
  </si>
  <si>
    <t>2013325499</t>
  </si>
  <si>
    <t>Pol12</t>
  </si>
  <si>
    <t>příchytka na zeď trubky KOPOS 32mm</t>
  </si>
  <si>
    <t>844808280</t>
  </si>
  <si>
    <t>Pol13</t>
  </si>
  <si>
    <t>lišta Malpro EILM 70x40 2m bílá</t>
  </si>
  <si>
    <t>2033831927</t>
  </si>
  <si>
    <t>Pol14</t>
  </si>
  <si>
    <t>nouzové tlačítko na povrch LUCASYSTEM 13180 , IP55</t>
  </si>
  <si>
    <t>-703674264</t>
  </si>
  <si>
    <t>Pol15</t>
  </si>
  <si>
    <t>svorkovnice lámací EKL1 1,5-6</t>
  </si>
  <si>
    <t>-1474034357</t>
  </si>
  <si>
    <t>Pol16</t>
  </si>
  <si>
    <t>krabice OBO A10 bez svorkovnice</t>
  </si>
  <si>
    <t>-1472222864</t>
  </si>
  <si>
    <t>Pol17</t>
  </si>
  <si>
    <t>spínač jednopólový WDE000514  Cedar plus</t>
  </si>
  <si>
    <t>1692813379</t>
  </si>
  <si>
    <t>Pol18</t>
  </si>
  <si>
    <t>zemnící svorka ZSA16 vč. CU pásku</t>
  </si>
  <si>
    <t>1543133246</t>
  </si>
  <si>
    <t>7414/R</t>
  </si>
  <si>
    <t>Montáž a dodávka - připojení na hromosvod střechy,svod podél komínu,pospojení  v kotelně</t>
  </si>
  <si>
    <t>-1421476302</t>
  </si>
  <si>
    <t>Poznámka k položce:
včetně revize</t>
  </si>
  <si>
    <t>742/1</t>
  </si>
  <si>
    <t>Montáž a dodávka - vizualizace - stolní počítač včetně monitoru ,klávesnice a myši, včetně konfigurace, sestavení komponent</t>
  </si>
  <si>
    <t>-938207211</t>
  </si>
  <si>
    <t>742/2</t>
  </si>
  <si>
    <t xml:space="preserve">Licence na řídící SW vizualizace </t>
  </si>
  <si>
    <t>547696286</t>
  </si>
  <si>
    <t xml:space="preserve">Poznámka k položce:
 - záznam teplot do grafu
 - zobrazení v grafu
 - několik úrovní přístupových práv
 - ovládání kotelny v grafickém zobrazení, ovláídání 90% všeho co lze nastavovat z menu řídící jednotky na panelu rozvaděče
</t>
  </si>
  <si>
    <t>742/3</t>
  </si>
  <si>
    <t>Programování , tvorba vizualizace</t>
  </si>
  <si>
    <t>-695576895</t>
  </si>
  <si>
    <t>742/4</t>
  </si>
  <si>
    <t>GSM modem - zasílání SMS zpráv na mobil obsluhy kotelny s hláškou o poruše ,včetně antény</t>
  </si>
  <si>
    <t>-609558058</t>
  </si>
  <si>
    <t>742/5</t>
  </si>
  <si>
    <t>Doprogramování do systému ŘJ kotelny a nastavení</t>
  </si>
  <si>
    <t>-213181088</t>
  </si>
  <si>
    <t>7419/R</t>
  </si>
  <si>
    <t>Demontáže stávající technologie elektro a MaR - demontáž vč.likvidace starých kabelů,rozvodů elektro a MaR ,rozvaděčů v kotelně a velínu</t>
  </si>
  <si>
    <t>-802586408</t>
  </si>
  <si>
    <t xml:space="preserve">Poznámka k položce:
 - demontáž vč. likvidace kabeláže a tras v předávacích 
   stanicích B,C,D a E
 - ekologická likvidace - sběrný dvůr vč.dopravy
</t>
  </si>
  <si>
    <t>998741201</t>
  </si>
  <si>
    <t>Přesun hmot procentní pro silnoproud v objektech v do 6 m</t>
  </si>
  <si>
    <t>411160906</t>
  </si>
  <si>
    <t>Pol19</t>
  </si>
  <si>
    <t>Montážní pěna PUR 750 ml</t>
  </si>
  <si>
    <t>-1336166390</t>
  </si>
  <si>
    <t>Pol20</t>
  </si>
  <si>
    <t>Popisovací páska Casio ČB 9mm</t>
  </si>
  <si>
    <t>997894370</t>
  </si>
  <si>
    <t>Pol21</t>
  </si>
  <si>
    <t>Tmel silikonový bílý</t>
  </si>
  <si>
    <t>1364187684</t>
  </si>
  <si>
    <t>Pol22</t>
  </si>
  <si>
    <t>Tmel akrylátový bílý</t>
  </si>
  <si>
    <t>-1215918609</t>
  </si>
  <si>
    <t>Pol23</t>
  </si>
  <si>
    <t>Sádra bílá</t>
  </si>
  <si>
    <t>-1644569535</t>
  </si>
  <si>
    <t>Pol24</t>
  </si>
  <si>
    <t>drobný instalační materiál</t>
  </si>
  <si>
    <t>kpl.</t>
  </si>
  <si>
    <t>-1888520112</t>
  </si>
  <si>
    <t>Pol25</t>
  </si>
  <si>
    <t>Vysekání rýhy hloubky 30mm, šířky 30mm</t>
  </si>
  <si>
    <t>-1684968748</t>
  </si>
  <si>
    <t>Pol26</t>
  </si>
  <si>
    <t>Provedení průrazu vč.zapravení do L=60cm</t>
  </si>
  <si>
    <t>-1027004046</t>
  </si>
  <si>
    <t>Pol27</t>
  </si>
  <si>
    <t>Provedení protipožárních ucpávek</t>
  </si>
  <si>
    <t>-918524764</t>
  </si>
  <si>
    <t>Pol28</t>
  </si>
  <si>
    <t>Zaškolení obsluhy</t>
  </si>
  <si>
    <t>-1481191181</t>
  </si>
  <si>
    <t>Pol29</t>
  </si>
  <si>
    <t>Dokumentace pro provedení stavby</t>
  </si>
  <si>
    <t>1305846036</t>
  </si>
  <si>
    <t>Pol30</t>
  </si>
  <si>
    <t>Dokumentace skutečného provedení</t>
  </si>
  <si>
    <t>-1289725172</t>
  </si>
  <si>
    <t>Pol31</t>
  </si>
  <si>
    <t>Revizní zpráva na objekty A, B, C, D a E</t>
  </si>
  <si>
    <t>1254277759</t>
  </si>
  <si>
    <t>Pol32</t>
  </si>
  <si>
    <t>1290738707</t>
  </si>
  <si>
    <t>Pol33</t>
  </si>
  <si>
    <t>-2104340328</t>
  </si>
  <si>
    <t>Pol34</t>
  </si>
  <si>
    <t>-143823469</t>
  </si>
  <si>
    <t>Pol35</t>
  </si>
  <si>
    <t>Pomocná a montážní lešení</t>
  </si>
  <si>
    <t>-628135985</t>
  </si>
  <si>
    <t>Pol36</t>
  </si>
  <si>
    <t>Stavební přípomoce</t>
  </si>
  <si>
    <t>1178004404</t>
  </si>
  <si>
    <t>Pol37</t>
  </si>
  <si>
    <t>-1784825905</t>
  </si>
  <si>
    <t>Pol38</t>
  </si>
  <si>
    <t>-1126397976</t>
  </si>
  <si>
    <t>Poznámka k položce:
Předávácí protokol a práce obsažené:
komín - připojení na hromosvod střechy,svod podél komínu,pospojení    v kotelně , materiál + práce vč.revize; vizualizace - stolní počítač včetně monitoru ,klávesnice a myši, včetně konfigurace, sestavení komponent; licence na řídící SW vizualizace - co umí :;  - záznam teplot do grafu;  - zobrazení v grafu;  - několik úrovní přístupových práv;  - ovládání kotelny v grafickém zobrazení, ovláídání 90% všeho co lze nastavovat z menu řídící jednotky na panelu rozvaděče; Programování , tvorba vizualizace</t>
  </si>
  <si>
    <t>A5 - KOTELNA - MaR</t>
  </si>
  <si>
    <t>D1 -  Měření a regulace</t>
  </si>
  <si>
    <t xml:space="preserve"> Měření a regulace</t>
  </si>
  <si>
    <t>-1754600791</t>
  </si>
  <si>
    <t>AUV.1</t>
  </si>
  <si>
    <t>Kabel JYTY 4x1 , dodávka, montáž včetně zapojení, odzkoušení a nosná část</t>
  </si>
  <si>
    <t>1464105198</t>
  </si>
  <si>
    <t>-1534642338</t>
  </si>
  <si>
    <t>DPF</t>
  </si>
  <si>
    <t>Snímač diference tlaku na filtru, rozsah 0…500Pa, Standart: Thermokon, PS500</t>
  </si>
  <si>
    <t>419892746</t>
  </si>
  <si>
    <t>DPF.1</t>
  </si>
  <si>
    <t>-1167349526</t>
  </si>
  <si>
    <t>DPV</t>
  </si>
  <si>
    <t>Snímač diference tlaku na filtru, rozsah 0…300Pa, Standart: Thermokon, PS300</t>
  </si>
  <si>
    <t>-1158135127</t>
  </si>
  <si>
    <t>DPV.1</t>
  </si>
  <si>
    <t>-2008817210</t>
  </si>
  <si>
    <t>H1</t>
  </si>
  <si>
    <t>Signalizační světlo</t>
  </si>
  <si>
    <t>315622231</t>
  </si>
  <si>
    <t>H1.1</t>
  </si>
  <si>
    <t>-1484648331</t>
  </si>
  <si>
    <t>KR</t>
  </si>
  <si>
    <t>Regulátor kotlů - kabel JYTY 7x1  , dodávka, montáž, zapojení, odzkoušení, nosná část</t>
  </si>
  <si>
    <t>1733476987</t>
  </si>
  <si>
    <t>KR.1</t>
  </si>
  <si>
    <t>Regulátor kotlů - kabel CYKY 3x1,5 , dodávka, montáž, zapojení, odzkoušení, nosná  č.</t>
  </si>
  <si>
    <t>-378504979</t>
  </si>
  <si>
    <t>LA</t>
  </si>
  <si>
    <t>Snímač zaplavení v kotelně, Standart: Sensit SHV1</t>
  </si>
  <si>
    <t>792083490</t>
  </si>
  <si>
    <t>LA.1</t>
  </si>
  <si>
    <t>-606356475</t>
  </si>
  <si>
    <t>P1</t>
  </si>
  <si>
    <t>Snímač tlaku do potrubí ÚT rozsah 0…600kPa</t>
  </si>
  <si>
    <t>-1004524774</t>
  </si>
  <si>
    <t>P1.1</t>
  </si>
  <si>
    <t>1752979547</t>
  </si>
  <si>
    <t>Pol39</t>
  </si>
  <si>
    <t>Kabel JY(St)Y 2x2x0,08 pro komunikaci Mbus z měřičů tepla</t>
  </si>
  <si>
    <t>1425247768</t>
  </si>
  <si>
    <t>QACO</t>
  </si>
  <si>
    <t>Snímač koncentrace CO v kotelně, Standart: KR Protect SE159E-CO</t>
  </si>
  <si>
    <t>1749087323</t>
  </si>
  <si>
    <t>QACO.1</t>
  </si>
  <si>
    <t>917816186</t>
  </si>
  <si>
    <t>QACH4</t>
  </si>
  <si>
    <t>Snímač koncentrace zemního plynu v kotelně, Standart: KR Protect SE126K</t>
  </si>
  <si>
    <t>1952222741</t>
  </si>
  <si>
    <t>QACH4.1</t>
  </si>
  <si>
    <t>-816999412</t>
  </si>
  <si>
    <t>Řídicí systém s volně programovatelným ŘS s moduly pro 83 I/O bodů:           rozhraní, komunikace do podcentrály RMARD,  AI=17, DI=43, AO=5, DO=18,      modul pro M-BUS</t>
  </si>
  <si>
    <t>327510950</t>
  </si>
  <si>
    <t>RMARA.1</t>
  </si>
  <si>
    <t>Software 83 dat.bodů  I/O</t>
  </si>
  <si>
    <t>I/O</t>
  </si>
  <si>
    <t>367009694</t>
  </si>
  <si>
    <t>RMARA.2</t>
  </si>
  <si>
    <t>Vizualizace dle technologických schémat 001…005, ovládání z monitoru, záznam měřených veličin</t>
  </si>
  <si>
    <t>-956031676</t>
  </si>
  <si>
    <t>RMARA.3</t>
  </si>
  <si>
    <t>Rozvaděč skříňový (1000/2000/300) plně vybavený, vč. materiálu-20ks relé, 35x jističe, 20x pojistky, přepěťová ochrana,  průchodky, proudový chránič, 5x stykače  a ostatní materiál-svorky lišty ap..</t>
  </si>
  <si>
    <t>-643441559</t>
  </si>
  <si>
    <t>STOP</t>
  </si>
  <si>
    <t>Stop tlačítko u vstupu do kotelny</t>
  </si>
  <si>
    <t>2139166743</t>
  </si>
  <si>
    <t>STOP.1</t>
  </si>
  <si>
    <t>-88617219</t>
  </si>
  <si>
    <t>T1, T2, T3, T11, T.1</t>
  </si>
  <si>
    <t>1578677112</t>
  </si>
  <si>
    <t>T1, T2, T3, T11, T21</t>
  </si>
  <si>
    <t>Snímač teploty jímkový včetně jímky  Pt100, Standart:  Sensit PTS 120</t>
  </si>
  <si>
    <t>-292895238</t>
  </si>
  <si>
    <t>TA1</t>
  </si>
  <si>
    <t>Snímač teploty venkovní  Pt100,  Standart Sensit PTS 110</t>
  </si>
  <si>
    <t>-1824181178</t>
  </si>
  <si>
    <t>TA1.1</t>
  </si>
  <si>
    <t>68972728</t>
  </si>
  <si>
    <t>TA21, TA31</t>
  </si>
  <si>
    <t>Termostat přehřátí výstupu TV, rozsah 30…90°C, Standart: Ekoreg 611266042</t>
  </si>
  <si>
    <t>72344441</t>
  </si>
  <si>
    <t>TA21, TA31.1</t>
  </si>
  <si>
    <t>617613554</t>
  </si>
  <si>
    <t>TI</t>
  </si>
  <si>
    <t>Snímač teploty prostorový do interiéru,  Standart: Sensit  PTS 100</t>
  </si>
  <si>
    <t>2095615913</t>
  </si>
  <si>
    <t>TI.1</t>
  </si>
  <si>
    <t>647074212</t>
  </si>
  <si>
    <t>TV</t>
  </si>
  <si>
    <t>Snímač teploty do potrubí VZT Pt100, Standart: Sensit PTS 120</t>
  </si>
  <si>
    <t>-1349658165</t>
  </si>
  <si>
    <t>TV.1</t>
  </si>
  <si>
    <t>-782860970</t>
  </si>
  <si>
    <t>UVP</t>
  </si>
  <si>
    <t>739322875</t>
  </si>
  <si>
    <t>Y11</t>
  </si>
  <si>
    <t>318245185</t>
  </si>
  <si>
    <t>998742201</t>
  </si>
  <si>
    <t>Přesun hmot procentní pro slaboproud v objektech v do 6 m</t>
  </si>
  <si>
    <t>1759071572</t>
  </si>
  <si>
    <t>A6 - KOTELNA - VZT</t>
  </si>
  <si>
    <t>D1 -  Vzduchotechnika</t>
  </si>
  <si>
    <t xml:space="preserve">    1 -  Přívod spalovacího vzduchu</t>
  </si>
  <si>
    <t xml:space="preserve">    2 -  Nucený odvod nadměrného tepla z kotelny</t>
  </si>
  <si>
    <t xml:space="preserve">      3 -  Areace kotelny</t>
  </si>
  <si>
    <t xml:space="preserve">    4 -  Demontáže a likvidace odpadu</t>
  </si>
  <si>
    <t xml:space="preserve">    5 -  Obecně</t>
  </si>
  <si>
    <t xml:space="preserve"> Vzduchotechnika</t>
  </si>
  <si>
    <t xml:space="preserve"> Přívod spalovacího vzduchu</t>
  </si>
  <si>
    <t>1.01</t>
  </si>
  <si>
    <t>Radiální kovový ventilátor do potrubí s montážní konzolou. Průtok vzduchu Vp=1500m3/h., při tlaku pst=150Pa, elektr.příkon 270W, napětí 230V, proud 1,2A, akust.tlak Lp=50d(B(A) do okolí. Standard: Elektrodesign RM 355 N. Příslušenství: doběhový programova</t>
  </si>
  <si>
    <t>569903250</t>
  </si>
  <si>
    <t>1.02</t>
  </si>
  <si>
    <t>Elektrický ohřívač do potrubí, topný výkon 9 kW, napětí 3x400V, proud 13A, se 2 termostaty - provozním a havarijním, s triakovým spínačem STR-12-1N-B. Standard: Elektrodesign MBE 355/9.</t>
  </si>
  <si>
    <t>-1654331798</t>
  </si>
  <si>
    <t>1.03</t>
  </si>
  <si>
    <t>Filtr do potrubí s filtrační kazetou tř.EU3 (vč. náhradní) pro potrubí d355. Standard: Elektrodesign MFL 355.</t>
  </si>
  <si>
    <t>1607517691</t>
  </si>
  <si>
    <t>1.04</t>
  </si>
  <si>
    <t>Spojovací manžeta d355. Standard: Elektrodesign VBM355</t>
  </si>
  <si>
    <t>510095481</t>
  </si>
  <si>
    <t>1.05</t>
  </si>
  <si>
    <t>Žaluziová klapka plastová bílá, d500 pro sání. Standard: Elektrodesign PMR 500W</t>
  </si>
  <si>
    <t>890435917</t>
  </si>
  <si>
    <t>1.06</t>
  </si>
  <si>
    <t>Vyústka pro přívod 500 m3/h vzduchu, do kruhového potrubí d355, vel. 1225x85, 1řadá s regulací R1.  Standard: Mandík VNKM 1-1225x85/355/R1-TPM 034/04</t>
  </si>
  <si>
    <t>2061100683</t>
  </si>
  <si>
    <t>1.07</t>
  </si>
  <si>
    <t>Spiropotrubí d355, vč. 30 % tvarovek.</t>
  </si>
  <si>
    <t>bm</t>
  </si>
  <si>
    <t>-1622128043</t>
  </si>
  <si>
    <t>Pol40</t>
  </si>
  <si>
    <t>Spiropotrubí d500, vč. 100 % tvarovek.</t>
  </si>
  <si>
    <t>1232563538</t>
  </si>
  <si>
    <t xml:space="preserve"> Nucený odvod nadměrného tepla z kotelny</t>
  </si>
  <si>
    <t>2.01</t>
  </si>
  <si>
    <t>Nástěnný sxiální ventilátor s AL-oběžným kolem a ocelovou skříní, s asynchronním motorem s tepelnou ochrannou. Průtok vzduchu 5600m3/h, statický tlak 90 Pa, elektr.příkon 600 W, napětí 400 V, proud 1,3 A, krytí IP 65, akust.tlak 63 dB(A). Standard: Elektr</t>
  </si>
  <si>
    <t>-153598258</t>
  </si>
  <si>
    <t>2.02</t>
  </si>
  <si>
    <t>Samotížná žaluziová klapka kruhová na výtlak ventilátoru, s pozinkovanými lamelami, barva přírodní,  d560. Standard: Elektrodesign TRKS 560.</t>
  </si>
  <si>
    <t>12818612</t>
  </si>
  <si>
    <t xml:space="preserve"> Areace kotelny</t>
  </si>
  <si>
    <t>3.01</t>
  </si>
  <si>
    <t>Regulační klapka čtyřhranná š x v = 1000 x 800, se servopohonem 230V pro 2polohové ovládání, bez signalizace polohy. Standard: Mandík RKM 1000x800.45 TPM 009/10.</t>
  </si>
  <si>
    <t>-1097368794</t>
  </si>
  <si>
    <t>3.02</t>
  </si>
  <si>
    <t>Protidešťová žaluzie z ocelového pozinkovaného plechu š x v = 1000 x 800 s upevňovacím rámem a sítí proti vniknutí ptactva. Standard: Mandík PDZM 1000x800-121 TPM 079/10</t>
  </si>
  <si>
    <t>-564463232</t>
  </si>
  <si>
    <t>3.03</t>
  </si>
  <si>
    <t>Čtařhranné potrubí z pozinkovaného plechu do obvodu 3500/30%.</t>
  </si>
  <si>
    <t>m2</t>
  </si>
  <si>
    <t>557730563</t>
  </si>
  <si>
    <t xml:space="preserve"> Demontáže a likvidace odpadu</t>
  </si>
  <si>
    <t>4.01</t>
  </si>
  <si>
    <t>Demontáž - nástěnná teplovzdušná souprava</t>
  </si>
  <si>
    <t>-716681685</t>
  </si>
  <si>
    <t>4.02</t>
  </si>
  <si>
    <t>Demontáž - zařízení pro vedlejší prostory (ventilátor, potrubní ohřívač vodní, potrubní filtr), 4hr.poz.potrubí</t>
  </si>
  <si>
    <t>1431923941</t>
  </si>
  <si>
    <t>4.03</t>
  </si>
  <si>
    <t>Odvoz, likvidace odpadu do tříděného odpadu a sběrného dvora</t>
  </si>
  <si>
    <t>1396441283</t>
  </si>
  <si>
    <t xml:space="preserve"> Obecně</t>
  </si>
  <si>
    <t>5.01</t>
  </si>
  <si>
    <t>Doprava, mont. a spojovací materiál, drobné stavební úpravy</t>
  </si>
  <si>
    <t>-415646894</t>
  </si>
  <si>
    <t>5.02</t>
  </si>
  <si>
    <t>Uvedení do provozu, individuální a komplexní odzkoušení</t>
  </si>
  <si>
    <t>815042541</t>
  </si>
  <si>
    <t>5.03</t>
  </si>
  <si>
    <t>Dokumentace skutečného provedení (1 papírové a digitální provedení)</t>
  </si>
  <si>
    <t>-1625456481</t>
  </si>
  <si>
    <t>A7 - KOTELNA -  STAVEBNÍ ČÁST</t>
  </si>
  <si>
    <t>1 -  Zemní práce</t>
  </si>
  <si>
    <t>3 -  Svislé a kompletní konstrukce</t>
  </si>
  <si>
    <t>61 -  Upravy povrchů vnitřní</t>
  </si>
  <si>
    <t>63 -  Podlahy a podlahové konstrukce</t>
  </si>
  <si>
    <t>64 -  Výplně otvorů</t>
  </si>
  <si>
    <t>94 -  Lešení a stavební výtahy</t>
  </si>
  <si>
    <t>95 -  Dokončovací konstrukce na pozemních stavbách</t>
  </si>
  <si>
    <t>96 -  Bourání konstrukcí</t>
  </si>
  <si>
    <t>97 -  Prorážení otvorů</t>
  </si>
  <si>
    <t>99 -  Staveništní přesun hmot</t>
  </si>
  <si>
    <t>713 -  Izolace tepelné</t>
  </si>
  <si>
    <t>767 -  Konstrukce zámečnické</t>
  </si>
  <si>
    <t>783 -  Nátěry</t>
  </si>
  <si>
    <t>784 -  Malby</t>
  </si>
  <si>
    <t>D96 -  Přesuny suti a vybouraných hmot</t>
  </si>
  <si>
    <t xml:space="preserve"> Zemní práce</t>
  </si>
  <si>
    <t>139711101RT3</t>
  </si>
  <si>
    <t>Vykopávka v uzavřených prostorách v hor.1-4 hornina 3</t>
  </si>
  <si>
    <t>m3</t>
  </si>
  <si>
    <t>-1557721075</t>
  </si>
  <si>
    <t xml:space="preserve"> Svislé a kompletní konstrukce</t>
  </si>
  <si>
    <t>311112315RT2</t>
  </si>
  <si>
    <t>Stěna z tvárnic ztraceného bednění Best, tl. 15 cm zalití tvárnic betonem C 16/20</t>
  </si>
  <si>
    <t>1454099010</t>
  </si>
  <si>
    <t>311112330RT2</t>
  </si>
  <si>
    <t>Stěna z tvárnic ztraceného bednění Best, tl. 30 cm zalití tvárnic betonem C 16/20</t>
  </si>
  <si>
    <t>-2090991848</t>
  </si>
  <si>
    <t>342261213RS2</t>
  </si>
  <si>
    <t>Příčka sádrokarton. ocel.kce, 2x oplášť. tl.150 mm desky protipožární tl. 12,5 mm, minerál tl. 8 cm</t>
  </si>
  <si>
    <t>2035458413</t>
  </si>
  <si>
    <t>8,5*3,4+8,4*5,5</t>
  </si>
  <si>
    <t xml:space="preserve"> Upravy povrchů vnitřní</t>
  </si>
  <si>
    <t>612409991RT2</t>
  </si>
  <si>
    <t>Začištění omítek kolem oken,dveří apod. s použitím suché maltové směsi</t>
  </si>
  <si>
    <t>-1789596764</t>
  </si>
  <si>
    <t>(0,8+1,2)*2*4</t>
  </si>
  <si>
    <t>612421331RT2</t>
  </si>
  <si>
    <t>Oprava vápen.omítek stěn do 30 % pl. - štukových s použitím suché maltové směsi</t>
  </si>
  <si>
    <t>2072907468</t>
  </si>
  <si>
    <t>612425931RT2</t>
  </si>
  <si>
    <t>Omítka vápenná vnitřního ostění - štuková s použitím suché maltové směsi</t>
  </si>
  <si>
    <t>1574233626</t>
  </si>
  <si>
    <t>(0,8+1,2)*2*0,3*4</t>
  </si>
  <si>
    <t>612433212RT1</t>
  </si>
  <si>
    <t>Omítka sanační vnitřní, střední zasolení, tl.25 mm postřik, podklad, jádrová omítka; Cemix</t>
  </si>
  <si>
    <t>-1740443333</t>
  </si>
  <si>
    <t xml:space="preserve"> Podlahy a podlahové konstrukce</t>
  </si>
  <si>
    <t>631313621R00</t>
  </si>
  <si>
    <t>Mazanina betonová tl. 8 - 12 cm C 20/25 dno šachty</t>
  </si>
  <si>
    <t>-1008889150</t>
  </si>
  <si>
    <t>1,2*1,3*0,1</t>
  </si>
  <si>
    <t>631315621R00</t>
  </si>
  <si>
    <t>Mazanina betonová tl. 12 - 24 cm C 20/25</t>
  </si>
  <si>
    <t>-1981877726</t>
  </si>
  <si>
    <t>75*0,2</t>
  </si>
  <si>
    <t>631571111R00</t>
  </si>
  <si>
    <t>Doplnění zásypů pískem neupraveným o ploše do 2 m2</t>
  </si>
  <si>
    <t>-1987198030</t>
  </si>
  <si>
    <t xml:space="preserve"> Výplně otvorů</t>
  </si>
  <si>
    <t>642942111RU6</t>
  </si>
  <si>
    <t>Osazení zárubní dveřních ocelových, pl. do 2,5 m2 včetně dodávky zárubně 110 x 197 x 16 cm</t>
  </si>
  <si>
    <t>-1830917008</t>
  </si>
  <si>
    <t>642945111R00</t>
  </si>
  <si>
    <t>Osazení zárubní ocel. požár.1křídl., pl. do 2,5 m2</t>
  </si>
  <si>
    <t>794630659</t>
  </si>
  <si>
    <t>642945112R00</t>
  </si>
  <si>
    <t>Osazení zárubní ocel. požár.2křídl., pl. do 6,5 m2</t>
  </si>
  <si>
    <t>3897647</t>
  </si>
  <si>
    <t xml:space="preserve"> Lešení a stavební výtahy</t>
  </si>
  <si>
    <t>941955002R00</t>
  </si>
  <si>
    <t>Lešení lehké pomocné, výška podlahy do 1,9 m</t>
  </si>
  <si>
    <t>124376836</t>
  </si>
  <si>
    <t>941955004R00</t>
  </si>
  <si>
    <t>Lešení lehké pomocné, výška podlahy do 3,5 m</t>
  </si>
  <si>
    <t>-74051462</t>
  </si>
  <si>
    <t xml:space="preserve"> Dokončovací konstrukce na pozemních stavbách</t>
  </si>
  <si>
    <t>952901111R00</t>
  </si>
  <si>
    <t>Vyčištění budov o výšce podlaží do 4 m</t>
  </si>
  <si>
    <t>852247188</t>
  </si>
  <si>
    <t>9*18</t>
  </si>
  <si>
    <t>952902110R00</t>
  </si>
  <si>
    <t>Čištění zametáním v místnostech a chodbách</t>
  </si>
  <si>
    <t>2110738503</t>
  </si>
  <si>
    <t>50*3*10</t>
  </si>
  <si>
    <t xml:space="preserve"> Bourání konstrukcí</t>
  </si>
  <si>
    <t>962031122R00</t>
  </si>
  <si>
    <t>Bourání příček z cihel pálených děrovan. tl. 65 mm</t>
  </si>
  <si>
    <t>1619827719</t>
  </si>
  <si>
    <t>2,0*2,8</t>
  </si>
  <si>
    <t>962032231R00</t>
  </si>
  <si>
    <t>Bourání zdiva z cihel pálených na MVC podezdění stávajícího schodiště</t>
  </si>
  <si>
    <t>-30019837</t>
  </si>
  <si>
    <t>963032819R00</t>
  </si>
  <si>
    <t>Bourání schodišťových stupňů cihelných</t>
  </si>
  <si>
    <t>964453043</t>
  </si>
  <si>
    <t>4*1,1</t>
  </si>
  <si>
    <t>965042241RT5</t>
  </si>
  <si>
    <t>Bourání mazanin betonových tl. nad 10 cm, nad 4 m2 pneumat. kladivo, tl. mazaniny 15 - 20 cm</t>
  </si>
  <si>
    <t>-237561781</t>
  </si>
  <si>
    <t>968062244R00</t>
  </si>
  <si>
    <t>Vybourání dřevěných rámů oken jednoduch. pl. 1 m2</t>
  </si>
  <si>
    <t>-1833429828</t>
  </si>
  <si>
    <t>0,8*1,2*4</t>
  </si>
  <si>
    <t>968072455R00</t>
  </si>
  <si>
    <t>Vybourání kovových dveřních zárubní pl. do 2 m2</t>
  </si>
  <si>
    <t>1216681770</t>
  </si>
  <si>
    <t>0,8*1,97</t>
  </si>
  <si>
    <t xml:space="preserve"> Prorážení otvorů</t>
  </si>
  <si>
    <t>976071111R00</t>
  </si>
  <si>
    <t>Vybourání kovových zábradlí a madel</t>
  </si>
  <si>
    <t>-83358953</t>
  </si>
  <si>
    <t>978013141R00</t>
  </si>
  <si>
    <t>Otlučení omítek vnitřních stěn v rozsahu do 30 %</t>
  </si>
  <si>
    <t>1901858682</t>
  </si>
  <si>
    <t>978013191R00</t>
  </si>
  <si>
    <t>Otlučení omítek vnitřních stěn v rozsahu do 100 % pro sanační omítku</t>
  </si>
  <si>
    <t>1315386693</t>
  </si>
  <si>
    <t xml:space="preserve"> Staveništní přesun hmot</t>
  </si>
  <si>
    <t>999281105R00</t>
  </si>
  <si>
    <t>Přesun hmot pro opravy a údržbu do výšky 6 m</t>
  </si>
  <si>
    <t>1524260620</t>
  </si>
  <si>
    <t>713571120RT1</t>
  </si>
  <si>
    <t>Požárně ochranná manžeta hl. 60mm, EI 90, D 200 mm Promastop®-FC6</t>
  </si>
  <si>
    <t>1660725277</t>
  </si>
  <si>
    <t>998713101R00</t>
  </si>
  <si>
    <t>Přesun hmot pro izolace tepelné, výšky do 6 m</t>
  </si>
  <si>
    <t>-1816000070</t>
  </si>
  <si>
    <t>767161110R00</t>
  </si>
  <si>
    <t>Montáž zábradlí rovného z trubek do zdiva do 20 kg</t>
  </si>
  <si>
    <t>1776848724</t>
  </si>
  <si>
    <t>5,0+2,6</t>
  </si>
  <si>
    <t>767211112R00</t>
  </si>
  <si>
    <t>Montáž schodů rovných na ocel.konstr.- svařováním odhad hmotnosti</t>
  </si>
  <si>
    <t>-722100527</t>
  </si>
  <si>
    <t>767221110R00</t>
  </si>
  <si>
    <t>Montáž zábradlí schod.z trubek, do zdiva, do 15 kg</t>
  </si>
  <si>
    <t>1329550050</t>
  </si>
  <si>
    <t>1,5*2</t>
  </si>
  <si>
    <t>767641110R00</t>
  </si>
  <si>
    <t>Dokončení okování dveří,oc.zárub.,otvíravých 1kříd</t>
  </si>
  <si>
    <t>-1912448429</t>
  </si>
  <si>
    <t>767646510R00</t>
  </si>
  <si>
    <t>Montáž dveří protipožárních jednokřídlových</t>
  </si>
  <si>
    <t>-1087795821</t>
  </si>
  <si>
    <t>767646522R00</t>
  </si>
  <si>
    <t>Montáž dveří protipožár. 2 křídlových, H do 220 cm</t>
  </si>
  <si>
    <t>781981784</t>
  </si>
  <si>
    <t>767995105R00</t>
  </si>
  <si>
    <t>Výroba a montáž kov. atypických konstr. do 100 kg rampa</t>
  </si>
  <si>
    <t>1530585618</t>
  </si>
  <si>
    <t>767996802R00</t>
  </si>
  <si>
    <t>Demontáž atypických ocelových konstr. do100 kg schodiště</t>
  </si>
  <si>
    <t>980918626</t>
  </si>
  <si>
    <t>13380530</t>
  </si>
  <si>
    <t>Tyč průřezu I 160, střední, jakost oceli 11373</t>
  </si>
  <si>
    <t>976338607</t>
  </si>
  <si>
    <t>17,9*3,5*2/1000*1,08</t>
  </si>
  <si>
    <t>13485315</t>
  </si>
  <si>
    <t>Tyč průřezu UPE 200 hrubé, jakost oceli S235</t>
  </si>
  <si>
    <t>-2004302538</t>
  </si>
  <si>
    <t>5,5*18,4*2/1000*1,08</t>
  </si>
  <si>
    <t>1458716499</t>
  </si>
  <si>
    <t>Dodávka ocelového schodiště předběžná cena</t>
  </si>
  <si>
    <t>-2145272327</t>
  </si>
  <si>
    <t>150*1,08</t>
  </si>
  <si>
    <t>55340774</t>
  </si>
  <si>
    <t>Dveře kovové se zámkem FAB 746576.1 110x197 L</t>
  </si>
  <si>
    <t>1692017395</t>
  </si>
  <si>
    <t>55345554</t>
  </si>
  <si>
    <t>Dveře požární 1kř.-45 min EI 45 DP1 110x197 cm</t>
  </si>
  <si>
    <t>141271263</t>
  </si>
  <si>
    <t>553455779</t>
  </si>
  <si>
    <t>Dveře požární 2kř.-45 min EI 45 DP1 220x220 cm</t>
  </si>
  <si>
    <t>757837214</t>
  </si>
  <si>
    <t>55395100.A</t>
  </si>
  <si>
    <t>Zábradlí ocelové trubkové</t>
  </si>
  <si>
    <t>-955129057</t>
  </si>
  <si>
    <t>5,0+2,6+1,5*2</t>
  </si>
  <si>
    <t>998767101R00</t>
  </si>
  <si>
    <t>Přesun hmot pro zámečnické konstr., výšky do 6 m</t>
  </si>
  <si>
    <t>1300842011</t>
  </si>
  <si>
    <t>783</t>
  </si>
  <si>
    <t xml:space="preserve"> Nátěry</t>
  </si>
  <si>
    <t>783896210R00</t>
  </si>
  <si>
    <t>Penetrace betonových podkladů BASF 1x</t>
  </si>
  <si>
    <t>-1051136304</t>
  </si>
  <si>
    <t>783896211R00</t>
  </si>
  <si>
    <t>Nátěr betonových povrchů akrylátový BASF 2x email</t>
  </si>
  <si>
    <t>1656425089</t>
  </si>
  <si>
    <t>784</t>
  </si>
  <si>
    <t xml:space="preserve"> Malby</t>
  </si>
  <si>
    <t>784111701R00</t>
  </si>
  <si>
    <t>Penetrace podkladu nátěrem Remal sádrokarton 1x</t>
  </si>
  <si>
    <t>-914777718</t>
  </si>
  <si>
    <t>784115212R00</t>
  </si>
  <si>
    <t>Malba Remal standard, bílá, bez penetr.,2 x</t>
  </si>
  <si>
    <t>-1484242505</t>
  </si>
  <si>
    <t>784115712R00</t>
  </si>
  <si>
    <t>Malba Remal sádrokarton, bílá, bez penetrace, 2 x</t>
  </si>
  <si>
    <t>-716555569</t>
  </si>
  <si>
    <t>D96</t>
  </si>
  <si>
    <t xml:space="preserve"> Přesuny suti a vybouraných hmot</t>
  </si>
  <si>
    <t>979011221R00</t>
  </si>
  <si>
    <t>Svislá doprava suti a vybour. hmot za 1.PP nošením</t>
  </si>
  <si>
    <t>-714955678</t>
  </si>
  <si>
    <t>979081111R00</t>
  </si>
  <si>
    <t>Odvoz suti a vybour. hmot na skládku do 1 km</t>
  </si>
  <si>
    <t>-1881570836</t>
  </si>
  <si>
    <t>979081121R00</t>
  </si>
  <si>
    <t>Příplatek k odvozu za každý další 1 km</t>
  </si>
  <si>
    <t>-124130236</t>
  </si>
  <si>
    <t>979082111R00</t>
  </si>
  <si>
    <t>Vnitrostaveništní doprava suti do 10 m</t>
  </si>
  <si>
    <t>-1521129465</t>
  </si>
  <si>
    <t>979082121R00</t>
  </si>
  <si>
    <t>Příplatek k vnitrost. dopravě suti za dalších 5 m</t>
  </si>
  <si>
    <t>-1895819491</t>
  </si>
  <si>
    <t>979990107R00</t>
  </si>
  <si>
    <t>Poplatek za skládku suti - směs betonu,cihel,dřeva</t>
  </si>
  <si>
    <t>46510317</t>
  </si>
  <si>
    <t>SO-02 - OBJEKTY PŘEDÁVACÍ STANICE  A</t>
  </si>
  <si>
    <t>A1 - OBJEKT A - PŘEDÁVACÍ STANICE VYTÁPĚNÍ</t>
  </si>
  <si>
    <t>661634968</t>
  </si>
  <si>
    <t>-1167737540</t>
  </si>
  <si>
    <t>-2031831541</t>
  </si>
  <si>
    <t>0,979*25</t>
  </si>
  <si>
    <t>851897084</t>
  </si>
  <si>
    <t>1845307466</t>
  </si>
  <si>
    <t>713461141/R</t>
  </si>
  <si>
    <t>Montáž a dodávka - izolace armatur DN25 (izolace dle vyhlášky 193/2007Sb )</t>
  </si>
  <si>
    <t>238264333</t>
  </si>
  <si>
    <t>713461141/R1</t>
  </si>
  <si>
    <t>Montáž a dodávka - izolace armatur DN32 (izolace dle vyhlášky 193/2007Sb )</t>
  </si>
  <si>
    <t>1267396351</t>
  </si>
  <si>
    <t>713461141/R2</t>
  </si>
  <si>
    <t>Montáž a dodávka - izolace armatur DN50 (izolace dle vyhlášky 193/2007Sb )</t>
  </si>
  <si>
    <t>-2146879274</t>
  </si>
  <si>
    <t>713461141/R3</t>
  </si>
  <si>
    <t>Montáž a dodávka - izolace armatur DN65 (izolace dle vyhlášky 193/2007Sb )</t>
  </si>
  <si>
    <t>-339705715</t>
  </si>
  <si>
    <t>998713201</t>
  </si>
  <si>
    <t>Přesun hmot procentní pro izolace tepelné v objektech v do 6 m</t>
  </si>
  <si>
    <t>-1358528268</t>
  </si>
  <si>
    <t>-490517960</t>
  </si>
  <si>
    <t>Montáž a dodávka - oběhové čerpadlo s plynulou regulací otáček - 4m3/h / 60kPa - 230V 25-100</t>
  </si>
  <si>
    <t>-1841821076</t>
  </si>
  <si>
    <t>Montáž a dodávka - oběhové čerpadlo s plynulou regulací otáček - 1,5m3/h / 40kPa - 230V, např. Alpha3 25-80</t>
  </si>
  <si>
    <t>939859856</t>
  </si>
  <si>
    <t>732481524/R</t>
  </si>
  <si>
    <t>Měřič tepla Qp6, DN25 závitový G1 1/4" - montáž a dodávka</t>
  </si>
  <si>
    <t>-161598062</t>
  </si>
  <si>
    <t>Poznámka k položce:
Měřič tepla do přívodního potrubí, metrologicky ověřen, sestaven a instalován jako "stanovené měřidlo", Závitová provedení PN 16, Přírubová provedení PN 25, s kalorimetrickým počitadlem vybaveným M-Bus kartou umožňující sběr dat a přenoss na dispečink min. těchto hodnot: sumace náměru tepla, okamžitá hodnota průtoku, okamžitá hodnota výkonu, okamžitá hodnota teploty přívodu a zpátečky, identifikace měřidla. Měřič tepla musí bý vybaven zdrojem s napájením 230V, bateriové napájení není přípustné.</t>
  </si>
  <si>
    <t>732481525/R</t>
  </si>
  <si>
    <t>Měřič tepla Qp1,5, DN20 závitový G3/4" - montáž a dodávka</t>
  </si>
  <si>
    <t>-977592123</t>
  </si>
  <si>
    <t>790305133</t>
  </si>
  <si>
    <t>-1905280761</t>
  </si>
  <si>
    <t>Kotevní systém - demontáž</t>
  </si>
  <si>
    <t>-1891856132</t>
  </si>
  <si>
    <t>733190803/R</t>
  </si>
  <si>
    <t>Demontáž ostatního vybavení předávací stanice</t>
  </si>
  <si>
    <t>1044148358</t>
  </si>
  <si>
    <t>-1779758836</t>
  </si>
  <si>
    <t>1574247933</t>
  </si>
  <si>
    <t>733811252</t>
  </si>
  <si>
    <t>2381645</t>
  </si>
  <si>
    <t>733811254</t>
  </si>
  <si>
    <t>-1000188733</t>
  </si>
  <si>
    <t>1180588403</t>
  </si>
  <si>
    <t>734220103/R</t>
  </si>
  <si>
    <t>Tlakově nezávislý vyvažovací a regulační ventil DN32, q=4,21m3/h ( PN16/120°C)</t>
  </si>
  <si>
    <t>248083385</t>
  </si>
  <si>
    <t>Poznámka k položce:
Tlakově nezávislý vyvažovací a regulační ventil - plynule nastavitelný max. průtok a nezávislá EQM charakteristika, včetně měřících vsuvek. Těleso ventilu, kuželka - AMETAL; těsnění sedla: EPDM/Nerezová ocel; těsnění hřídele: EPDM O-kroužek; O-kroužek: EPDM; ventilová vložka: AMETAL/PPS/PTFE; regulátor tlaku: Nerezová ocel/PPS; membrána: HNBR; pružiny: Nerezová ocel; hřídel: Nerezová ocel</t>
  </si>
  <si>
    <t>734220103/R1</t>
  </si>
  <si>
    <t xml:space="preserve">Pohon k tlakově nezávislému vyvažovacímu a regulačnímu ventilu, napájení 24V, řídící signál 0-10V </t>
  </si>
  <si>
    <t>253817416</t>
  </si>
  <si>
    <t>734220104/R</t>
  </si>
  <si>
    <t xml:space="preserve">Tlakově nezávislý vyvažovací a regulační ventil DN25, q=1,75m3/h ( PN16/120°C) </t>
  </si>
  <si>
    <t>-736406511</t>
  </si>
  <si>
    <t>Poznámka k položce:
Tlakově nezávislý vyvažovací a regulační ventil - plynule nastavitelný max. průtok a nezávislá EQM charakteristika, včetně měřících vsuvek. Těleso ventilu, kuželka - AMETAL; těsnění sedla, těsnění hřídele: EPDM O-kroužek; O-kroužek: EPDM; ventilová vložka: AMETAL/PPS/PTFE; regulátor tlaku: AMETAL/PPS; membrána: EPDM; pružiny: Nerezová ocel; hřídel: Nerezová ocel</t>
  </si>
  <si>
    <t>734220104/R1</t>
  </si>
  <si>
    <t>Pohon k tlakově nezávislému vyvažovacímu a regulačnímu ventilu, napájení 24V, řídící signál 0-10V</t>
  </si>
  <si>
    <t>-925460093</t>
  </si>
  <si>
    <t>Připojovací čerpadlové protišroubení DN25 (PN16/120°C)</t>
  </si>
  <si>
    <t>1058508653</t>
  </si>
  <si>
    <t>-1606503255</t>
  </si>
  <si>
    <t>734292717</t>
  </si>
  <si>
    <t>Kulový kohout uzavírací DN32</t>
  </si>
  <si>
    <t>-1014821533</t>
  </si>
  <si>
    <t>-1381749688</t>
  </si>
  <si>
    <t>734163424</t>
  </si>
  <si>
    <t>Filtr DN 32 PN 16 do 300°C z uhlíkové oceli s vypouštěcí přírubou</t>
  </si>
  <si>
    <t>1010097982</t>
  </si>
  <si>
    <t>734121312</t>
  </si>
  <si>
    <t>Zpětná klapka DN32 (PN16/120°C)</t>
  </si>
  <si>
    <t>-480122414</t>
  </si>
  <si>
    <t>734121314</t>
  </si>
  <si>
    <t>Zpětná klapka DN50 (PN16/120°C)</t>
  </si>
  <si>
    <t>1828628387</t>
  </si>
  <si>
    <t>734220102</t>
  </si>
  <si>
    <t>Ventil vyvažovací  DN25, kvs=8,59m3/h, včetně měřících vsuvek a vypouštění, měření na sedle  ( PN25/120°C)</t>
  </si>
  <si>
    <t>-414058748</t>
  </si>
  <si>
    <t>734220105</t>
  </si>
  <si>
    <t>Vyvažovací ventil DN50, kvs=32,3m3/h, včetně měřících vsuvek a vypouštění, měření na sedle  ( PN25/120°C)</t>
  </si>
  <si>
    <t>-1396387365</t>
  </si>
  <si>
    <t>734291317/R</t>
  </si>
  <si>
    <t>Cyklonový separátor kalu a magnetických nečistot DN25, závitový</t>
  </si>
  <si>
    <t>30496918</t>
  </si>
  <si>
    <t>734291318/R</t>
  </si>
  <si>
    <t>Cyklonový separátor kalu a magnetických nečistot DN50, závitový</t>
  </si>
  <si>
    <t>-1783602960</t>
  </si>
  <si>
    <t>-1748376947</t>
  </si>
  <si>
    <t>734172116/R</t>
  </si>
  <si>
    <t>Protipříruba k armaturám DN65 (PN15/120°C)</t>
  </si>
  <si>
    <t>371253036</t>
  </si>
  <si>
    <t>734261235/1</t>
  </si>
  <si>
    <t>-291658468</t>
  </si>
  <si>
    <t>734261236/1</t>
  </si>
  <si>
    <t>Připojovací protišroubení k armaturám DN32</t>
  </si>
  <si>
    <t>463352492</t>
  </si>
  <si>
    <t>241859473</t>
  </si>
  <si>
    <t>Teploměr, včetně jímky 100mm</t>
  </si>
  <si>
    <t>-2094641607</t>
  </si>
  <si>
    <t>Manometr, včetně jímky a uzávěru</t>
  </si>
  <si>
    <t>2092166978</t>
  </si>
  <si>
    <t>-772906092</t>
  </si>
  <si>
    <t>Poznámka k položce:
nerezová jímka pro teplotní čidlo měřiče tepla - jimka 100mm, pripojeni G1/2"</t>
  </si>
  <si>
    <t>734292711</t>
  </si>
  <si>
    <t>Kulový kohout vypouštěcí DN15</t>
  </si>
  <si>
    <t>444402980</t>
  </si>
  <si>
    <t>734261234</t>
  </si>
  <si>
    <t>Šroubení topenářské přímé G 3/4 PN 16 do 120°C</t>
  </si>
  <si>
    <t>1890644097</t>
  </si>
  <si>
    <t>734261236</t>
  </si>
  <si>
    <t>Šroubení topenářské přímé G 5/4 PN 16 do 120°C</t>
  </si>
  <si>
    <t>395215463</t>
  </si>
  <si>
    <t>734491106/R</t>
  </si>
  <si>
    <t>Pár teplotních čidel pro měřič tepla, 100 mm, Ø 6 mm, kabel 2m - montáž a dodávka</t>
  </si>
  <si>
    <t>-1679438250</t>
  </si>
  <si>
    <t>Poznámka k položce:
Pár teplotních čidel pro měřič tepla, metrologicky ovběřený, způsobilý a instalovaný jakožto část měřiče tepla použitého v režimu "stanoveného měřidla" dle platné legislativy, délka teplotních čidel dle dimenze potrubí, vždy musí být čidlo zanořené min za osu potrubí.  (jeden pár na jeden MT)</t>
  </si>
  <si>
    <t>-1442115737</t>
  </si>
  <si>
    <t>923624283</t>
  </si>
  <si>
    <t>783614131/R</t>
  </si>
  <si>
    <t>Základní nátěr- základová barva</t>
  </si>
  <si>
    <t>1900303481</t>
  </si>
  <si>
    <t>783614131/R1</t>
  </si>
  <si>
    <t>Nátěr - vrchní barva 2x</t>
  </si>
  <si>
    <t>753214988</t>
  </si>
  <si>
    <t>112190980</t>
  </si>
  <si>
    <t>-1607704775</t>
  </si>
  <si>
    <t>-426952963</t>
  </si>
  <si>
    <t>659842964</t>
  </si>
  <si>
    <t>181259317</t>
  </si>
  <si>
    <t>1619188098</t>
  </si>
  <si>
    <t>-239743862</t>
  </si>
  <si>
    <t>-536908166</t>
  </si>
  <si>
    <t>-586177351</t>
  </si>
  <si>
    <t>-1818655056</t>
  </si>
  <si>
    <t>2080846225</t>
  </si>
  <si>
    <t>169279444</t>
  </si>
  <si>
    <t>215578777</t>
  </si>
  <si>
    <t>1063034968</t>
  </si>
  <si>
    <t>-585893379</t>
  </si>
  <si>
    <t>-408191152</t>
  </si>
  <si>
    <t>A2 - OBJEKT A - REGULACE ÚT</t>
  </si>
  <si>
    <t>2080865956</t>
  </si>
  <si>
    <t>1765261462</t>
  </si>
  <si>
    <t>1223785583</t>
  </si>
  <si>
    <t>0,903*25</t>
  </si>
  <si>
    <t>899939936</t>
  </si>
  <si>
    <t>-911412709</t>
  </si>
  <si>
    <t>-1694107692</t>
  </si>
  <si>
    <t>713461140/R</t>
  </si>
  <si>
    <t>Montáž a dodávka - izolace armatur DN15 (izolace dle vyhlášky 193/2007Sb )</t>
  </si>
  <si>
    <t>-1574019725</t>
  </si>
  <si>
    <t>713461140/R1</t>
  </si>
  <si>
    <t>Montáž a dodávka - izolace armatur DN20 (izolace dle vyhlášky 193/2007Sb )</t>
  </si>
  <si>
    <t>203545523</t>
  </si>
  <si>
    <t>-1757559277</t>
  </si>
  <si>
    <t>623420704</t>
  </si>
  <si>
    <t>-1347762241</t>
  </si>
  <si>
    <t>713461144/R</t>
  </si>
  <si>
    <t>Montáž a dodávka - dopojení na stávající tepelnou izolaci potrubí (izolace dle vyhlášky 193/2007Sb )</t>
  </si>
  <si>
    <t>1211747652</t>
  </si>
  <si>
    <t>1450765147</t>
  </si>
  <si>
    <t>Demontáž potrubí ocelového hladkého do D 38 - včetně armatur a tvarovek</t>
  </si>
  <si>
    <t>1597236269</t>
  </si>
  <si>
    <t>-877923299</t>
  </si>
  <si>
    <t>-1043855870</t>
  </si>
  <si>
    <t>734200811</t>
  </si>
  <si>
    <t>Radiátorový ventil DN10 - demontáž</t>
  </si>
  <si>
    <t>1931924191</t>
  </si>
  <si>
    <t>734200812</t>
  </si>
  <si>
    <t>Radiátorový ventil DN15 - demontáž</t>
  </si>
  <si>
    <t>-1280227680</t>
  </si>
  <si>
    <t>734200815</t>
  </si>
  <si>
    <t>Demontáž závitových armatur stoupačkových DN15</t>
  </si>
  <si>
    <t>-739184129</t>
  </si>
  <si>
    <t>734200816</t>
  </si>
  <si>
    <t>Demontáž závitových armatur stoupačkových DN25</t>
  </si>
  <si>
    <t>1911956113</t>
  </si>
  <si>
    <t>734200817</t>
  </si>
  <si>
    <t>Demontáž závitových armatur stoupačkových DN32</t>
  </si>
  <si>
    <t>320701707</t>
  </si>
  <si>
    <t>734200818</t>
  </si>
  <si>
    <t>Demontáž závitových armatur stoupačkových DN40</t>
  </si>
  <si>
    <t>1304924332</t>
  </si>
  <si>
    <t>734200821</t>
  </si>
  <si>
    <t>Ventilová vložka v tělese typu ventil kompakt - demontáž</t>
  </si>
  <si>
    <t>1373292126</t>
  </si>
  <si>
    <t>734221535</t>
  </si>
  <si>
    <t>Termostatický regulační ventil DN10 - rohový ( PN10, 120°C ) s plynulým přednastavením 1-8, kvs=1,43m3/h, připojení hlavice M30 x 1,5mm, dvojitě těsněný dřík kuželky, nerezová vratná pružina</t>
  </si>
  <si>
    <t>-1899403029</t>
  </si>
  <si>
    <t>734221536</t>
  </si>
  <si>
    <t>Termostatický regulační ventil DN15 - rohový ( PN10, 120°C ) s plynulým přednastavením 1-8, kvs=1,43m3/h, připojení hlavice M30 x 1,5mm, dvojitě těsněný dřík kuželky, nerezová vratná pružina</t>
  </si>
  <si>
    <t>-1881928985</t>
  </si>
  <si>
    <t>734221551</t>
  </si>
  <si>
    <t>Termostatický regulační ventil DN10 - přímý ( PN10, 120°C ) s plynulým přednastavením 1-8, kvs=1,43m3/h, připojení hlavice M30 x 1,5mm, dvojitě těsněný dřík kuželky, nerezová vratná pružina</t>
  </si>
  <si>
    <t>-1914466919</t>
  </si>
  <si>
    <t>734221552</t>
  </si>
  <si>
    <t>Termostatický regulační ventil DN15 - přímý ( PN10, 120°C ) s plynulým přednastavením 1-8, kvs=1,43m3/h, připojení hlavice M30 x 1,5mm, dvojitě těsněný dřík kuželky, nerezová vratná pružina</t>
  </si>
  <si>
    <t>-545640774</t>
  </si>
  <si>
    <t>734221555</t>
  </si>
  <si>
    <t>Termostatická ventilová vložka pro tělesa typu Ventil kompakt s plynulým přednastavením 1-8, kvs=1,43m3/h, připojení hlavice M30 x 1,5mm, dvojitě těsněný dřík kuželky, nerezová vratná pružina</t>
  </si>
  <si>
    <t>-1940947723</t>
  </si>
  <si>
    <t>734222812</t>
  </si>
  <si>
    <t>Termostatická hlavice s kapalinovým čidlem pro přesnou proporcionální regulaci prostorové teploty, hystereze 0,15K, TELL třída A, připojovací rozměr M30x1,5mm, ocelový pojistný kroužek proti odcizení se závlačkou</t>
  </si>
  <si>
    <t>780147072</t>
  </si>
  <si>
    <t>961683917</t>
  </si>
  <si>
    <t>734292713</t>
  </si>
  <si>
    <t>Kohout kohout uzavírací DN15</t>
  </si>
  <si>
    <t>727927091</t>
  </si>
  <si>
    <t>Kohout kohout uzavírací DN25</t>
  </si>
  <si>
    <t>-1183908910</t>
  </si>
  <si>
    <t>734292716</t>
  </si>
  <si>
    <t>Kohout kohout uzavírací DN32</t>
  </si>
  <si>
    <t>-1678927060</t>
  </si>
  <si>
    <t>Kohout kohout uzavírací DN40</t>
  </si>
  <si>
    <t>364750831</t>
  </si>
  <si>
    <t>734220101</t>
  </si>
  <si>
    <t>Vyvažovací ventil DN15, kvs=2,56m3/h, včetně měřících vsuvek a vypouštění, měření na sedle  ( PN25/120°C)</t>
  </si>
  <si>
    <t>2030093492</t>
  </si>
  <si>
    <t>734220101.1</t>
  </si>
  <si>
    <t>Vyvažovací ventil DN20, kvs=5,39m3/h, včetně měřících vsuvek a vypouštění, měření na sedle  ( PN25/120°C)</t>
  </si>
  <si>
    <t>-619676373</t>
  </si>
  <si>
    <t>-648745652</t>
  </si>
  <si>
    <t xml:space="preserve">Stoupačkový regulátor tlakové diference DN15, kvs=2,9m3/h, 5-30kPa, plynule nastavitelný (PN25/120°C) včetně protikusu na zaústění kapiláry na přívodním potrubí </t>
  </si>
  <si>
    <t>-2044386356</t>
  </si>
  <si>
    <t>Stoupačkový regulátor tlakové diference DN20, kvs=4,7m3/h, 5-30kPa, plynule nastavitelný (PN25/120°C) včetně protikusu na zaústění kapiláry na přívodním potrubí</t>
  </si>
  <si>
    <t>867899654</t>
  </si>
  <si>
    <t>734221415/R</t>
  </si>
  <si>
    <t>Zklidnující úsek pro stoupačkové regulační armatury DN15</t>
  </si>
  <si>
    <t>-211305516</t>
  </si>
  <si>
    <t>734221415/R1</t>
  </si>
  <si>
    <t>Zklidnující úsek pro stoupačkové regulační armatury DN20</t>
  </si>
  <si>
    <t>1699974412</t>
  </si>
  <si>
    <t>734221415/R2</t>
  </si>
  <si>
    <t>Zklidnující úsek pro stoupačkové regulační armatury DN25</t>
  </si>
  <si>
    <t>-1823842149</t>
  </si>
  <si>
    <t>-1862679000</t>
  </si>
  <si>
    <t>233605203</t>
  </si>
  <si>
    <t>-1854018848</t>
  </si>
  <si>
    <t>1140217438</t>
  </si>
  <si>
    <t>-1626990888</t>
  </si>
  <si>
    <t>463701876</t>
  </si>
  <si>
    <t>1053529738</t>
  </si>
  <si>
    <t>213273572</t>
  </si>
  <si>
    <t>-2068893606</t>
  </si>
  <si>
    <t>870833086</t>
  </si>
  <si>
    <t>-460944826</t>
  </si>
  <si>
    <t>730/R11a</t>
  </si>
  <si>
    <t xml:space="preserve">Dokumentace hydraulického vyvážení splňující podmínky zákona č. 406/2000 Sb. a jeho prováděcí vyhlášky č. 193/2007 Sb. v platném znění. </t>
  </si>
  <si>
    <t>792087981</t>
  </si>
  <si>
    <t>1288144218</t>
  </si>
  <si>
    <t>1081962</t>
  </si>
  <si>
    <t>985890181</t>
  </si>
  <si>
    <t>19267544</t>
  </si>
  <si>
    <t>-1653919469</t>
  </si>
  <si>
    <t>-1630999669</t>
  </si>
  <si>
    <t>-768717965</t>
  </si>
  <si>
    <t>1460295806</t>
  </si>
  <si>
    <t>A3 - OBJEKT A - PŘEDÁVACÍ STANICE SILNOPROUD</t>
  </si>
  <si>
    <t xml:space="preserve">    D3 -  Napojeno na rozvaděč RMARA v kotelně</t>
  </si>
  <si>
    <t>D3</t>
  </si>
  <si>
    <t xml:space="preserve"> Napojeno na rozvaděč RMARA v kotelně</t>
  </si>
  <si>
    <t>AC1</t>
  </si>
  <si>
    <t>1673281736</t>
  </si>
  <si>
    <t>AC1.1</t>
  </si>
  <si>
    <t>-1619247131</t>
  </si>
  <si>
    <t>AC2</t>
  </si>
  <si>
    <t>-749233103</t>
  </si>
  <si>
    <t>AC3</t>
  </si>
  <si>
    <t>Uzemnění a pospojení</t>
  </si>
  <si>
    <t>-1879638280</t>
  </si>
  <si>
    <t>741810001</t>
  </si>
  <si>
    <t>Celková prohlídka elektrického rozvodu a zařízení do 100 000,- Kč</t>
  </si>
  <si>
    <t>-771098568</t>
  </si>
  <si>
    <t>602319830</t>
  </si>
  <si>
    <t>A4 - OBJEKT A - PŘEDÁVACÍ STANICE MaR</t>
  </si>
  <si>
    <t xml:space="preserve">    D2 -  Napojeno na řídicí stanici RMARA v kotelně</t>
  </si>
  <si>
    <t>D2</t>
  </si>
  <si>
    <t xml:space="preserve"> Napojeno na řídicí stanici RMARA v kotelně</t>
  </si>
  <si>
    <t>AT1, AT2</t>
  </si>
  <si>
    <t>-875550378</t>
  </si>
  <si>
    <t>AT1, AT2.1</t>
  </si>
  <si>
    <t>-529123822</t>
  </si>
  <si>
    <t>AY1, AY2</t>
  </si>
  <si>
    <t>-1086911384</t>
  </si>
  <si>
    <t>-2006138838</t>
  </si>
  <si>
    <t>A5 - OBJEKT A - PŘEDÁVACÍ STANICE STAVEBNÍ PRÁCE</t>
  </si>
  <si>
    <t>-602070200</t>
  </si>
  <si>
    <t>632415120R00</t>
  </si>
  <si>
    <t>Potěr Morfico samonivelační ručně tl. 20 mm</t>
  </si>
  <si>
    <t>407211446</t>
  </si>
  <si>
    <t>-1006536096</t>
  </si>
  <si>
    <t>-1932085855</t>
  </si>
  <si>
    <t>978013121R00</t>
  </si>
  <si>
    <t>Otlučení omítek vnitřních stěn v rozsahu do 10 %</t>
  </si>
  <si>
    <t>-1291157782</t>
  </si>
  <si>
    <t>-745781873</t>
  </si>
  <si>
    <t>-1553916507</t>
  </si>
  <si>
    <t>-73266160</t>
  </si>
  <si>
    <t>-1049252648</t>
  </si>
  <si>
    <t>618208659</t>
  </si>
  <si>
    <t>-507511877</t>
  </si>
  <si>
    <t>1312669720</t>
  </si>
  <si>
    <t>1149868407</t>
  </si>
  <si>
    <t>-770863975</t>
  </si>
  <si>
    <t>071002000</t>
  </si>
  <si>
    <t>Provoz investora, třetích osob</t>
  </si>
  <si>
    <t>808322021</t>
  </si>
  <si>
    <t>SO-03 - OBJEKTY PŘEDÁVACÍ STANICE  B</t>
  </si>
  <si>
    <t>A1 - OBJEKT B - PŘEDÁVACÍ STANICE VYTÁPĚNÍ</t>
  </si>
  <si>
    <t>-516039797</t>
  </si>
  <si>
    <t>-2132447704</t>
  </si>
  <si>
    <t>-441752659</t>
  </si>
  <si>
    <t>0,847*25</t>
  </si>
  <si>
    <t>-202402303</t>
  </si>
  <si>
    <t>1584440722</t>
  </si>
  <si>
    <t>-638600633</t>
  </si>
  <si>
    <t>713461141/R1.1</t>
  </si>
  <si>
    <t>Montáž a dodávka - izolace armatur DN40 (izolace dle vyhlášky 193/2007Sb )</t>
  </si>
  <si>
    <t>1780591987</t>
  </si>
  <si>
    <t>-1007028769</t>
  </si>
  <si>
    <t>1957100776</t>
  </si>
  <si>
    <t>1684783150</t>
  </si>
  <si>
    <t>732110815/R.1</t>
  </si>
  <si>
    <t>1065729855</t>
  </si>
  <si>
    <t>Kombinovaný rozdělovač / sběrač sekundárních okruhů DN65 - 2 větve DN65</t>
  </si>
  <si>
    <t>-1556703244</t>
  </si>
  <si>
    <t>732421137/R</t>
  </si>
  <si>
    <t>Oběhové čerpadlo s plynulou regulací otáček - 6m3/h / 60kPa - 230V</t>
  </si>
  <si>
    <t>1058244237</t>
  </si>
  <si>
    <t>-273964597</t>
  </si>
  <si>
    <t>2111698254</t>
  </si>
  <si>
    <t>-1268270712</t>
  </si>
  <si>
    <t>323234927</t>
  </si>
  <si>
    <t>2090918528</t>
  </si>
  <si>
    <t>626070781</t>
  </si>
  <si>
    <t>1517945099</t>
  </si>
  <si>
    <t>-1667263771</t>
  </si>
  <si>
    <t>-1066094014</t>
  </si>
  <si>
    <t>1519911150</t>
  </si>
  <si>
    <t>-1315965830</t>
  </si>
  <si>
    <t>1873646548</t>
  </si>
  <si>
    <t>734220104</t>
  </si>
  <si>
    <t>Vyvažovací ventil DN40, kvs=19,3m3/h, včetně měřících vsuvek a vypouštění, měření na sedle  ( PN25/120°C)</t>
  </si>
  <si>
    <t>-687507595</t>
  </si>
  <si>
    <t>1962059928</t>
  </si>
  <si>
    <t>734220105/R</t>
  </si>
  <si>
    <t>Tlakově nezávislý vyvažovací a regulační ventil DN40, q=6,19m3/h ( PN16/120°C)</t>
  </si>
  <si>
    <t>-144126511</t>
  </si>
  <si>
    <t>734220105/R1</t>
  </si>
  <si>
    <t>-104597821</t>
  </si>
  <si>
    <t>Připojovací čerpadlové protišroubení DN32 (PN16/120°C)</t>
  </si>
  <si>
    <t>-761109392</t>
  </si>
  <si>
    <t>734261236.1</t>
  </si>
  <si>
    <t>Připojovací protišroubení k měřiči tepla DN32</t>
  </si>
  <si>
    <t>461085692</t>
  </si>
  <si>
    <t>734261237</t>
  </si>
  <si>
    <t>Připojovací protišroubení k armaturám DN40</t>
  </si>
  <si>
    <t>-183613813</t>
  </si>
  <si>
    <t>-1230188372</t>
  </si>
  <si>
    <t>1431757030</t>
  </si>
  <si>
    <t>1227496973</t>
  </si>
  <si>
    <t>-110620014</t>
  </si>
  <si>
    <t>1542406305</t>
  </si>
  <si>
    <t>607480053</t>
  </si>
  <si>
    <t>-1345050004</t>
  </si>
  <si>
    <t>1730566479</t>
  </si>
  <si>
    <t>-923821806</t>
  </si>
  <si>
    <t>2033850008</t>
  </si>
  <si>
    <t>996395489</t>
  </si>
  <si>
    <t>-452042537</t>
  </si>
  <si>
    <t>-905362169</t>
  </si>
  <si>
    <t>799563791</t>
  </si>
  <si>
    <t>1893170242</t>
  </si>
  <si>
    <t>-649537635</t>
  </si>
  <si>
    <t>2047920664</t>
  </si>
  <si>
    <t>-1352322335</t>
  </si>
  <si>
    <t>1939680857</t>
  </si>
  <si>
    <t>-1617000787</t>
  </si>
  <si>
    <t>-1937734750</t>
  </si>
  <si>
    <t>-634408999</t>
  </si>
  <si>
    <t>1978077379</t>
  </si>
  <si>
    <t>1062654047</t>
  </si>
  <si>
    <t>529495803</t>
  </si>
  <si>
    <t>629434777</t>
  </si>
  <si>
    <t>-1065337900</t>
  </si>
  <si>
    <t>A2 - OBJEKT B - REGULACE ÚT</t>
  </si>
  <si>
    <t>1909033281</t>
  </si>
  <si>
    <t>1521963366</t>
  </si>
  <si>
    <t>1466736185</t>
  </si>
  <si>
    <t>0,774*25</t>
  </si>
  <si>
    <t>902937840</t>
  </si>
  <si>
    <t>-1048814791</t>
  </si>
  <si>
    <t>56+16</t>
  </si>
  <si>
    <t>1388553768</t>
  </si>
  <si>
    <t>-1651923679</t>
  </si>
  <si>
    <t>-1330952821</t>
  </si>
  <si>
    <t>-638405437</t>
  </si>
  <si>
    <t>847588011</t>
  </si>
  <si>
    <t>-522782737</t>
  </si>
  <si>
    <t>-1441724357</t>
  </si>
  <si>
    <t>1718982388</t>
  </si>
  <si>
    <t>-1998086132</t>
  </si>
  <si>
    <t>-832181705</t>
  </si>
  <si>
    <t>42355824</t>
  </si>
  <si>
    <t>-1612142842</t>
  </si>
  <si>
    <t>2110837645</t>
  </si>
  <si>
    <t>-944132213</t>
  </si>
  <si>
    <t>594842116</t>
  </si>
  <si>
    <t>2045805139</t>
  </si>
  <si>
    <t>734200819</t>
  </si>
  <si>
    <t>Demontáž závitových armatur stoupačkových DN50</t>
  </si>
  <si>
    <t>201954704</t>
  </si>
  <si>
    <t>2044018108</t>
  </si>
  <si>
    <t>-1868593591</t>
  </si>
  <si>
    <t>1174729856</t>
  </si>
  <si>
    <t>166242454</t>
  </si>
  <si>
    <t>-82851265</t>
  </si>
  <si>
    <t>855236056</t>
  </si>
  <si>
    <t>Kulový kohout uzavírací DN40</t>
  </si>
  <si>
    <t>1901940728</t>
  </si>
  <si>
    <t>710358984</t>
  </si>
  <si>
    <t>-1499803242</t>
  </si>
  <si>
    <t>-1173891324</t>
  </si>
  <si>
    <t>105214646</t>
  </si>
  <si>
    <t>552870856</t>
  </si>
  <si>
    <t>213337063</t>
  </si>
  <si>
    <t>-1085610652</t>
  </si>
  <si>
    <t>-205056386</t>
  </si>
  <si>
    <t>-808476350</t>
  </si>
  <si>
    <t>-157232821</t>
  </si>
  <si>
    <t>-321916636</t>
  </si>
  <si>
    <t>-1294226417</t>
  </si>
  <si>
    <t>-481400127</t>
  </si>
  <si>
    <t>1553678945</t>
  </si>
  <si>
    <t>-1548704534</t>
  </si>
  <si>
    <t>1359905752</t>
  </si>
  <si>
    <t>-2099072097</t>
  </si>
  <si>
    <t>549314292</t>
  </si>
  <si>
    <t>-1261172494</t>
  </si>
  <si>
    <t>-1359936511</t>
  </si>
  <si>
    <t>-1284941592</t>
  </si>
  <si>
    <t>-73618566</t>
  </si>
  <si>
    <t>2007337006</t>
  </si>
  <si>
    <t>1304015941</t>
  </si>
  <si>
    <t>-1126252041</t>
  </si>
  <si>
    <t>-1774185895</t>
  </si>
  <si>
    <t>2026174657</t>
  </si>
  <si>
    <t>518795371</t>
  </si>
  <si>
    <t>A3 - OBJEKT B - PŘEDÁVACÍ STANICE SILNOPROUD</t>
  </si>
  <si>
    <t xml:space="preserve">    D2 -  Napojeno na řídicí stanici  RMARA v kotelně</t>
  </si>
  <si>
    <t xml:space="preserve"> Napojeno na řídicí stanici  RMARA v kotelně</t>
  </si>
  <si>
    <t>BC1</t>
  </si>
  <si>
    <t>1671420620</t>
  </si>
  <si>
    <t>BC1.1</t>
  </si>
  <si>
    <t>-1409212699</t>
  </si>
  <si>
    <t>964387807</t>
  </si>
  <si>
    <t>1521423224</t>
  </si>
  <si>
    <t>-1565386623</t>
  </si>
  <si>
    <t>-1652778056</t>
  </si>
  <si>
    <t>-728982324</t>
  </si>
  <si>
    <t>-1582050768</t>
  </si>
  <si>
    <t>-1523634986</t>
  </si>
  <si>
    <t>-840308326</t>
  </si>
  <si>
    <t>-1678877858</t>
  </si>
  <si>
    <t>A4 - OBJEKT B - PŘEDÁVACÍ STANICE MaR</t>
  </si>
  <si>
    <t>BT1</t>
  </si>
  <si>
    <t>1830552322</t>
  </si>
  <si>
    <t>BT1.1</t>
  </si>
  <si>
    <t>527105803</t>
  </si>
  <si>
    <t>BY1</t>
  </si>
  <si>
    <t>-2028544902</t>
  </si>
  <si>
    <t>-589646680</t>
  </si>
  <si>
    <t>A5 - OBJEKT B - PŘEDÁVACÍ STANICE STAVEBNÍ PRÁCE</t>
  </si>
  <si>
    <t>788849478</t>
  </si>
  <si>
    <t>1278206803</t>
  </si>
  <si>
    <t>531945769</t>
  </si>
  <si>
    <t>171293315</t>
  </si>
  <si>
    <t>891910095</t>
  </si>
  <si>
    <t>-1032886533</t>
  </si>
  <si>
    <t>-1809556285</t>
  </si>
  <si>
    <t>-1341561455</t>
  </si>
  <si>
    <t>196168311</t>
  </si>
  <si>
    <t>419821044</t>
  </si>
  <si>
    <t>-882143378</t>
  </si>
  <si>
    <t>350365427</t>
  </si>
  <si>
    <t>1473495862</t>
  </si>
  <si>
    <t>2142985154</t>
  </si>
  <si>
    <t>-1380031499</t>
  </si>
  <si>
    <t xml:space="preserve">A6 - OBJEKT B - REGULACE ÚT </t>
  </si>
  <si>
    <t>105952314</t>
  </si>
  <si>
    <t>952901411R00</t>
  </si>
  <si>
    <t>Vyčištění ostatních objektů</t>
  </si>
  <si>
    <t>-1636449323</t>
  </si>
  <si>
    <t>767581801R00</t>
  </si>
  <si>
    <t>Demontáž podhledů - kazet vč. roštu (pro další použití)</t>
  </si>
  <si>
    <t>-1232071033</t>
  </si>
  <si>
    <t>767584642R00</t>
  </si>
  <si>
    <t>Zpětná montáž podhledu vč roštu 60%</t>
  </si>
  <si>
    <t>-722423398</t>
  </si>
  <si>
    <t>170/100*60</t>
  </si>
  <si>
    <t>767583353</t>
  </si>
  <si>
    <t>Montáž a dodávka podhledů 40% nového vč.roštu</t>
  </si>
  <si>
    <t>1531976429</t>
  </si>
  <si>
    <t>170/100*40</t>
  </si>
  <si>
    <t>-981470826</t>
  </si>
  <si>
    <t>SO-04 - OBJEKTY PŘEDÁVACÍ STANICE C</t>
  </si>
  <si>
    <t>A1 - OBJEKT C - PŘEDÁVACÍ STANICE VYTÁPĚNÍ</t>
  </si>
  <si>
    <t>-288925055</t>
  </si>
  <si>
    <t>-421980381</t>
  </si>
  <si>
    <t>-115679054</t>
  </si>
  <si>
    <t>0,728*25</t>
  </si>
  <si>
    <t>-1696960512</t>
  </si>
  <si>
    <t>808378985</t>
  </si>
  <si>
    <t>-1421816930</t>
  </si>
  <si>
    <t>-1814300615</t>
  </si>
  <si>
    <t>-506462010</t>
  </si>
  <si>
    <t>-421375388</t>
  </si>
  <si>
    <t>1112965820</t>
  </si>
  <si>
    <t>1698338754</t>
  </si>
  <si>
    <t>-606265144</t>
  </si>
  <si>
    <t>-1155805907</t>
  </si>
  <si>
    <t>Měřič tepla Qp10, DN40 přírubov - montáž a dodávka</t>
  </si>
  <si>
    <t>-1938872599</t>
  </si>
  <si>
    <t>317731193</t>
  </si>
  <si>
    <t>-1775448827</t>
  </si>
  <si>
    <t>132377241</t>
  </si>
  <si>
    <t>1463276689</t>
  </si>
  <si>
    <t>314171740</t>
  </si>
  <si>
    <t>-1393076304</t>
  </si>
  <si>
    <t>-373185527</t>
  </si>
  <si>
    <t>-480487839</t>
  </si>
  <si>
    <t>-2099440413</t>
  </si>
  <si>
    <t>734172113</t>
  </si>
  <si>
    <t>Protipříruba k měřiči tepla DN40 (PN16/120°C)</t>
  </si>
  <si>
    <t>1221490946</t>
  </si>
  <si>
    <t>Mezipřírubová klapka uzavírací DN65 (PN16/120°C)</t>
  </si>
  <si>
    <t>-37196208</t>
  </si>
  <si>
    <t>734172116/R.1</t>
  </si>
  <si>
    <t>-725291715</t>
  </si>
  <si>
    <t>242781788</t>
  </si>
  <si>
    <t>1018228599</t>
  </si>
  <si>
    <t>1942267201</t>
  </si>
  <si>
    <t>-2096115884</t>
  </si>
  <si>
    <t>1732787612</t>
  </si>
  <si>
    <t>1139738765</t>
  </si>
  <si>
    <t>1648516288</t>
  </si>
  <si>
    <t>-396996484</t>
  </si>
  <si>
    <t>-1577467655</t>
  </si>
  <si>
    <t>-765229065</t>
  </si>
  <si>
    <t>1579993050</t>
  </si>
  <si>
    <t>-1744328552</t>
  </si>
  <si>
    <t>-521981978</t>
  </si>
  <si>
    <t>-1836774196</t>
  </si>
  <si>
    <t>-1487350772</t>
  </si>
  <si>
    <t>-977948757</t>
  </si>
  <si>
    <t>-800803563</t>
  </si>
  <si>
    <t>608256484</t>
  </si>
  <si>
    <t>-521582265</t>
  </si>
  <si>
    <t>-71624923</t>
  </si>
  <si>
    <t>980605870</t>
  </si>
  <si>
    <t>152494837</t>
  </si>
  <si>
    <t>-16724693</t>
  </si>
  <si>
    <t>-424206040</t>
  </si>
  <si>
    <t>-290678260</t>
  </si>
  <si>
    <t>1629420539</t>
  </si>
  <si>
    <t>932671376</t>
  </si>
  <si>
    <t>115796482</t>
  </si>
  <si>
    <t>-1162164736</t>
  </si>
  <si>
    <t>431671606</t>
  </si>
  <si>
    <t>-1884162202</t>
  </si>
  <si>
    <t>-1106781059</t>
  </si>
  <si>
    <t>-1674405095</t>
  </si>
  <si>
    <t>A2 - OBJEKT C - REGULACE ÚT</t>
  </si>
  <si>
    <t>1025116347</t>
  </si>
  <si>
    <t>-1022700856</t>
  </si>
  <si>
    <t>-1939211052</t>
  </si>
  <si>
    <t>1,269*25</t>
  </si>
  <si>
    <t>550613620</t>
  </si>
  <si>
    <t>283975152</t>
  </si>
  <si>
    <t>18+22</t>
  </si>
  <si>
    <t>1810625610</t>
  </si>
  <si>
    <t>-1313363612</t>
  </si>
  <si>
    <t>-1767465731</t>
  </si>
  <si>
    <t>921634731</t>
  </si>
  <si>
    <t>-1338853279</t>
  </si>
  <si>
    <t>1477114405</t>
  </si>
  <si>
    <t>-47638764</t>
  </si>
  <si>
    <t>-195806508</t>
  </si>
  <si>
    <t>1460000767</t>
  </si>
  <si>
    <t>-690960726</t>
  </si>
  <si>
    <t>734200834/R</t>
  </si>
  <si>
    <t>-2013629739</t>
  </si>
  <si>
    <t>-161762549</t>
  </si>
  <si>
    <t>-974391970</t>
  </si>
  <si>
    <t>1605144899</t>
  </si>
  <si>
    <t>1434223267</t>
  </si>
  <si>
    <t>1057762171</t>
  </si>
  <si>
    <t>-320832512</t>
  </si>
  <si>
    <t>271194469</t>
  </si>
  <si>
    <t>-2143941089</t>
  </si>
  <si>
    <t>-707903616</t>
  </si>
  <si>
    <t>1740238706</t>
  </si>
  <si>
    <t>-177276453</t>
  </si>
  <si>
    <t>861358014</t>
  </si>
  <si>
    <t>278539717</t>
  </si>
  <si>
    <t>-936086969</t>
  </si>
  <si>
    <t>-1268317413</t>
  </si>
  <si>
    <t>-1468921508</t>
  </si>
  <si>
    <t>1044944317</t>
  </si>
  <si>
    <t>-1710496409</t>
  </si>
  <si>
    <t>1752282152</t>
  </si>
  <si>
    <t>-518597166</t>
  </si>
  <si>
    <t>-2042317383</t>
  </si>
  <si>
    <t>1225526825</t>
  </si>
  <si>
    <t>2044355134</t>
  </si>
  <si>
    <t>-1158439098</t>
  </si>
  <si>
    <t>-177502695</t>
  </si>
  <si>
    <t>1083218463</t>
  </si>
  <si>
    <t>-1070775741</t>
  </si>
  <si>
    <t>432541336</t>
  </si>
  <si>
    <t>-1394976451</t>
  </si>
  <si>
    <t>-1926739688</t>
  </si>
  <si>
    <t>1594694948</t>
  </si>
  <si>
    <t>-742274630</t>
  </si>
  <si>
    <t>-424008698</t>
  </si>
  <si>
    <t>-24144261</t>
  </si>
  <si>
    <t>-544582271</t>
  </si>
  <si>
    <t>A3 - OBJEKT C - PŘEDÁVACÍ STANICE SILNOPROUD</t>
  </si>
  <si>
    <t xml:space="preserve">    D3 -  Napojeno na rozvaděč RMARD v objektu D</t>
  </si>
  <si>
    <t xml:space="preserve"> Napojeno na rozvaděč RMARD v objektu D</t>
  </si>
  <si>
    <t>CC1</t>
  </si>
  <si>
    <t>567072204</t>
  </si>
  <si>
    <t>CC1.1</t>
  </si>
  <si>
    <t>1367757035</t>
  </si>
  <si>
    <t>-1849826629</t>
  </si>
  <si>
    <t>1805747361</t>
  </si>
  <si>
    <t>-1262768574</t>
  </si>
  <si>
    <t>-2086526018</t>
  </si>
  <si>
    <t>-1213324959</t>
  </si>
  <si>
    <t>1615436032</t>
  </si>
  <si>
    <t>-1904180292</t>
  </si>
  <si>
    <t>-577820934</t>
  </si>
  <si>
    <t>1238252051</t>
  </si>
  <si>
    <t>A4 - OBJEKT C - PŘEDÁVACÍ STANICE MaR</t>
  </si>
  <si>
    <t xml:space="preserve">    D2 -  Napojeno na řídicí stanici RMARD v objektu  D</t>
  </si>
  <si>
    <t xml:space="preserve"> Napojeno na řídicí stanici RMARD v objektu  D</t>
  </si>
  <si>
    <t>CT1</t>
  </si>
  <si>
    <t>-648108734</t>
  </si>
  <si>
    <t>CT1.1</t>
  </si>
  <si>
    <t>-874926253</t>
  </si>
  <si>
    <t>CY1</t>
  </si>
  <si>
    <t>-166968346</t>
  </si>
  <si>
    <t>-1007435399</t>
  </si>
  <si>
    <t>A6 - OBJEKT C - REGULACE ÚT STAVEBNÍ PRÁCE</t>
  </si>
  <si>
    <t>570765392</t>
  </si>
  <si>
    <t>-796398669</t>
  </si>
  <si>
    <t>Demontáž podhledů - kazet</t>
  </si>
  <si>
    <t>-1100188752</t>
  </si>
  <si>
    <t>-1926863694</t>
  </si>
  <si>
    <t>160/100*60</t>
  </si>
  <si>
    <t>591135666</t>
  </si>
  <si>
    <t>160/100*40</t>
  </si>
  <si>
    <t>-59308671</t>
  </si>
  <si>
    <t>A5 - OBJEKT C - PŘEDÁVACÍ STANICE STAVEBNÍ PRÁCE</t>
  </si>
  <si>
    <t>804884490</t>
  </si>
  <si>
    <t>2136657345</t>
  </si>
  <si>
    <t>-1121225117</t>
  </si>
  <si>
    <t>434171281</t>
  </si>
  <si>
    <t>530828687</t>
  </si>
  <si>
    <t>2119616512</t>
  </si>
  <si>
    <t>393361447</t>
  </si>
  <si>
    <t>-531612293</t>
  </si>
  <si>
    <t>-1265374888</t>
  </si>
  <si>
    <t>1184556619</t>
  </si>
  <si>
    <t>1573725864</t>
  </si>
  <si>
    <t>1945674238</t>
  </si>
  <si>
    <t>-1978508015</t>
  </si>
  <si>
    <t>-1497677175</t>
  </si>
  <si>
    <t>SO-05 - OBJEKTY PŘEDÁVACÍ STANICE D</t>
  </si>
  <si>
    <t>A1 - OBJEKT D - PŘEDÁVACÍ STANICE VYTÁPĚNÍ</t>
  </si>
  <si>
    <t>812320682</t>
  </si>
  <si>
    <t>1404554373</t>
  </si>
  <si>
    <t>-1325648189</t>
  </si>
  <si>
    <t>0,778*25</t>
  </si>
  <si>
    <t>295801389</t>
  </si>
  <si>
    <t>-1122655995</t>
  </si>
  <si>
    <t>950427496</t>
  </si>
  <si>
    <t>-86698090</t>
  </si>
  <si>
    <t>1857537766</t>
  </si>
  <si>
    <t>-1927653569</t>
  </si>
  <si>
    <t>-1359453936</t>
  </si>
  <si>
    <t>149601224</t>
  </si>
  <si>
    <t>2098851665</t>
  </si>
  <si>
    <t>732421224/R</t>
  </si>
  <si>
    <t>Montáž a dodávka - oběhové čerpadlo s plynulou regulací otáček - 7m3/h / 60kPa - 230V</t>
  </si>
  <si>
    <t>1759581276</t>
  </si>
  <si>
    <t>-1909121748</t>
  </si>
  <si>
    <t>-1738817297</t>
  </si>
  <si>
    <t>-1806231108</t>
  </si>
  <si>
    <t>-448919530</t>
  </si>
  <si>
    <t>-87066457</t>
  </si>
  <si>
    <t>733121217</t>
  </si>
  <si>
    <t>Potrubí ocelové hladké bezešvé v kotelnách nebo strojovnách D 51x2,6</t>
  </si>
  <si>
    <t>1548220121</t>
  </si>
  <si>
    <t>-11369532</t>
  </si>
  <si>
    <t>-1590257079</t>
  </si>
  <si>
    <t>8+10</t>
  </si>
  <si>
    <t>-965224931</t>
  </si>
  <si>
    <t>Tlakově nezávislý vyvažovací a regulační ventil DN50, q=11,1m3/h ( PN16/120°C</t>
  </si>
  <si>
    <t>335983577</t>
  </si>
  <si>
    <t>734220105/R1.1</t>
  </si>
  <si>
    <t>92574432</t>
  </si>
  <si>
    <t>Čerpadlové připojovací protišroubení DN40 (PN16/120°C)</t>
  </si>
  <si>
    <t>1757201093</t>
  </si>
  <si>
    <t>380013383</t>
  </si>
  <si>
    <t>-305996554</t>
  </si>
  <si>
    <t>1351541107</t>
  </si>
  <si>
    <t>Kulový kohout uzavírací DN50</t>
  </si>
  <si>
    <t>1798156899</t>
  </si>
  <si>
    <t>504011526</t>
  </si>
  <si>
    <t>-1268872874</t>
  </si>
  <si>
    <t>-1875647321</t>
  </si>
  <si>
    <t>1364921576</t>
  </si>
  <si>
    <t>1582888686</t>
  </si>
  <si>
    <t>734220106</t>
  </si>
  <si>
    <t>Vyvažovací ventil DN65, kvs=85,0m3/h, včetně měřících vsuvek a vypouštění, měření na sedle  ( PN16/120°C)</t>
  </si>
  <si>
    <t>570394795</t>
  </si>
  <si>
    <t>-1022094824</t>
  </si>
  <si>
    <t>-864278015</t>
  </si>
  <si>
    <t>734261237.1</t>
  </si>
  <si>
    <t>-308465462</t>
  </si>
  <si>
    <t>409193380</t>
  </si>
  <si>
    <t>-568623823</t>
  </si>
  <si>
    <t>1319349682</t>
  </si>
  <si>
    <t>734411601</t>
  </si>
  <si>
    <t>Ochranná pro teplotní čidlo ( čidlo dodavkou MaR ) - jimka 100mm, pripojeni G1/2"</t>
  </si>
  <si>
    <t>2001671060</t>
  </si>
  <si>
    <t>-178613779</t>
  </si>
  <si>
    <t>1872243481</t>
  </si>
  <si>
    <t>1264827629</t>
  </si>
  <si>
    <t>476553973</t>
  </si>
  <si>
    <t>1941025806</t>
  </si>
  <si>
    <t>1345527739</t>
  </si>
  <si>
    <t>1546161189</t>
  </si>
  <si>
    <t>-1915137334</t>
  </si>
  <si>
    <t>185286729</t>
  </si>
  <si>
    <t>1024858029</t>
  </si>
  <si>
    <t>1982581559</t>
  </si>
  <si>
    <t>-727346683</t>
  </si>
  <si>
    <t>566152503</t>
  </si>
  <si>
    <t>1648446349</t>
  </si>
  <si>
    <t>-1964558806</t>
  </si>
  <si>
    <t>11381206</t>
  </si>
  <si>
    <t>-794987931</t>
  </si>
  <si>
    <t>-765936241</t>
  </si>
  <si>
    <t>-741545743</t>
  </si>
  <si>
    <t>-1603595856</t>
  </si>
  <si>
    <t>-1877505308</t>
  </si>
  <si>
    <t>A2 - OBJEKT D - REGULACE ÚT</t>
  </si>
  <si>
    <t>-658371046</t>
  </si>
  <si>
    <t>1437496398</t>
  </si>
  <si>
    <t>-1809288968</t>
  </si>
  <si>
    <t>0,9*25</t>
  </si>
  <si>
    <t>181458972</t>
  </si>
  <si>
    <t>2126515808</t>
  </si>
  <si>
    <t>4+4</t>
  </si>
  <si>
    <t>765581694</t>
  </si>
  <si>
    <t>-111111766</t>
  </si>
  <si>
    <t>2036600995</t>
  </si>
  <si>
    <t>752222773</t>
  </si>
  <si>
    <t>-1378678957</t>
  </si>
  <si>
    <t>-169429324</t>
  </si>
  <si>
    <t>198799670</t>
  </si>
  <si>
    <t>878066520</t>
  </si>
  <si>
    <t>-1129287486</t>
  </si>
  <si>
    <t>-258132044</t>
  </si>
  <si>
    <t>446253458</t>
  </si>
  <si>
    <t>-1780417282</t>
  </si>
  <si>
    <t>1799237842</t>
  </si>
  <si>
    <t>-6433941</t>
  </si>
  <si>
    <t>-1285111355</t>
  </si>
  <si>
    <t>1862552734</t>
  </si>
  <si>
    <t>626445365</t>
  </si>
  <si>
    <t>284538653</t>
  </si>
  <si>
    <t>Termostatická regulační ventil DN15 - přímý ( PN10, 120°C ) s plynulým přednastavením 1-8, kvs=1,43m3/h, připojení hlavice M30 x 1,5mm, dvojitě těsněný dřík kuželky, nerezová vratná pružina</t>
  </si>
  <si>
    <t>-1204069964</t>
  </si>
  <si>
    <t>-1017597839</t>
  </si>
  <si>
    <t>1789750639</t>
  </si>
  <si>
    <t>1171255404</t>
  </si>
  <si>
    <t>-1571656901</t>
  </si>
  <si>
    <t>-1462402610</t>
  </si>
  <si>
    <t>357027748</t>
  </si>
  <si>
    <t>1091088276</t>
  </si>
  <si>
    <t>-710719148</t>
  </si>
  <si>
    <t>1681347949</t>
  </si>
  <si>
    <t>1969328041</t>
  </si>
  <si>
    <t>-1804478574</t>
  </si>
  <si>
    <t>-548857607</t>
  </si>
  <si>
    <t>-399714085</t>
  </si>
  <si>
    <t>153343320</t>
  </si>
  <si>
    <t>794946946</t>
  </si>
  <si>
    <t>-1433913669</t>
  </si>
  <si>
    <t>1842872260</t>
  </si>
  <si>
    <t>-1114816328</t>
  </si>
  <si>
    <t>56896352</t>
  </si>
  <si>
    <t>-1254379770</t>
  </si>
  <si>
    <t>-1718340663</t>
  </si>
  <si>
    <t>-864959948</t>
  </si>
  <si>
    <t>1546153663</t>
  </si>
  <si>
    <t>2000409223</t>
  </si>
  <si>
    <t>912292847</t>
  </si>
  <si>
    <t>-952022556</t>
  </si>
  <si>
    <t>-1806873502</t>
  </si>
  <si>
    <t>A3 - OBJEKT D - PŘEDÁVACÍ STANICE SILNOPROUD</t>
  </si>
  <si>
    <t>DC1</t>
  </si>
  <si>
    <t>1987436928</t>
  </si>
  <si>
    <t>DC1.1</t>
  </si>
  <si>
    <t>278111833</t>
  </si>
  <si>
    <t>Napájecí kabel</t>
  </si>
  <si>
    <t>Napájecí kabel CYKY 3x4</t>
  </si>
  <si>
    <t>-581949662</t>
  </si>
  <si>
    <t>-1922929879</t>
  </si>
  <si>
    <t>-662539942</t>
  </si>
  <si>
    <t>-33719511</t>
  </si>
  <si>
    <t>61862136</t>
  </si>
  <si>
    <t>Pol41</t>
  </si>
  <si>
    <t>vodič CY10 zž</t>
  </si>
  <si>
    <t>930746825</t>
  </si>
  <si>
    <t>1814994210</t>
  </si>
  <si>
    <t>1417919548</t>
  </si>
  <si>
    <t>-1252069984</t>
  </si>
  <si>
    <t>-1797378600</t>
  </si>
  <si>
    <t>-557553123</t>
  </si>
  <si>
    <t>A4 - OBJEKT D - PŘEDÁVACÍ STANICE MaR</t>
  </si>
  <si>
    <t xml:space="preserve">    D2 -  Napojeno na řídicí stanici RMARD v objektu D</t>
  </si>
  <si>
    <t xml:space="preserve"> Napojeno na řídicí stanici RMARD v objektu D</t>
  </si>
  <si>
    <t>DT1</t>
  </si>
  <si>
    <t>298268693</t>
  </si>
  <si>
    <t>DT1.1</t>
  </si>
  <si>
    <t>-424799700</t>
  </si>
  <si>
    <t>DTA</t>
  </si>
  <si>
    <t>Snímač teploty venkovní   Pt100, Standart:  Sensit PTS 110</t>
  </si>
  <si>
    <t>-1151046658</t>
  </si>
  <si>
    <t>DTA.1</t>
  </si>
  <si>
    <t>-1486408499</t>
  </si>
  <si>
    <t>DY1</t>
  </si>
  <si>
    <t>-1082116198</t>
  </si>
  <si>
    <t>komunikace</t>
  </si>
  <si>
    <t>Komunikační kabel pro přenos po ethernetu,kroucené páry  2x2x0,8</t>
  </si>
  <si>
    <t>898837090</t>
  </si>
  <si>
    <t>Pol42</t>
  </si>
  <si>
    <t>Komunikační propojení na podcentrálu v kotelně RMARA</t>
  </si>
  <si>
    <t>1597888126</t>
  </si>
  <si>
    <t>Pol43</t>
  </si>
  <si>
    <t>-357529480</t>
  </si>
  <si>
    <t>RMARD</t>
  </si>
  <si>
    <t>Řídicí systém s volně programovatelným ŘS s moduly pro 13 I/O bodů:           AI=4, DI=3, AO=3, DO=3,      komunikace po ethernetu do centrály, komunikační modul pro Mbus, zdroj, terminál na rozvaděč, web</t>
  </si>
  <si>
    <t>-612128144</t>
  </si>
  <si>
    <t>RMARD.1</t>
  </si>
  <si>
    <t>Software 13I/O včetně vizualizace</t>
  </si>
  <si>
    <t>111265012</t>
  </si>
  <si>
    <t>RMARD.2</t>
  </si>
  <si>
    <t>Vizualizace dle technologického schéma 001, ovládání z monitoru, záznam měřených veličin</t>
  </si>
  <si>
    <t>770231039</t>
  </si>
  <si>
    <t>RMARD.3</t>
  </si>
  <si>
    <t>Rozvaděčová skříňka plně vybavená, vč. materiálu-relé, jističe, pojistky, svorky, průchodky, přepěťová ochrana  ap.</t>
  </si>
  <si>
    <t>-2039625155</t>
  </si>
  <si>
    <t>-2141339948</t>
  </si>
  <si>
    <t>A5 - OBJEKT D - PŘEDÁVACÍ STANICE STAVEBNÍ PRÁCE</t>
  </si>
  <si>
    <t>-1458248706</t>
  </si>
  <si>
    <t>898802995</t>
  </si>
  <si>
    <t>888943461</t>
  </si>
  <si>
    <t>1660118320</t>
  </si>
  <si>
    <t>-699956019</t>
  </si>
  <si>
    <t>352273133</t>
  </si>
  <si>
    <t>694497875</t>
  </si>
  <si>
    <t>1324663250</t>
  </si>
  <si>
    <t>539808453</t>
  </si>
  <si>
    <t>1139466597</t>
  </si>
  <si>
    <t>-1145802939</t>
  </si>
  <si>
    <t>-599763535</t>
  </si>
  <si>
    <t>-1855124176</t>
  </si>
  <si>
    <t>-352185061</t>
  </si>
  <si>
    <t>A6 - OBJEKT D - REGULACE ÚT STAVEBNÍ ČÁST</t>
  </si>
  <si>
    <t>1720177920</t>
  </si>
  <si>
    <t>-635505065</t>
  </si>
  <si>
    <t>-1482139126</t>
  </si>
  <si>
    <t>-1842135284</t>
  </si>
  <si>
    <t>140/100*60</t>
  </si>
  <si>
    <t>-296967902</t>
  </si>
  <si>
    <t>140/100*40</t>
  </si>
  <si>
    <t>-1049281453</t>
  </si>
  <si>
    <t>SO-06 - OBJEKTY PŘEDÁVACÍ STANICE E</t>
  </si>
  <si>
    <t>A1 - OBJEKT E - PŘEDÁVACÍ STANICE VYTÁPĚNÍ</t>
  </si>
  <si>
    <t>1534526971</t>
  </si>
  <si>
    <t>-1556035041</t>
  </si>
  <si>
    <t>1897626751</t>
  </si>
  <si>
    <t>-640519192</t>
  </si>
  <si>
    <t>-1064905738</t>
  </si>
  <si>
    <t>-516981489</t>
  </si>
  <si>
    <t>1335544892</t>
  </si>
  <si>
    <t>-1356922587</t>
  </si>
  <si>
    <t>-515018990</t>
  </si>
  <si>
    <t>237851476</t>
  </si>
  <si>
    <t>-1834767111</t>
  </si>
  <si>
    <t>Montáž a dodávka - oběhové čerpadlo s plynulou regulací otáček - 8m3/h / 60kPa - 230V</t>
  </si>
  <si>
    <t>-409416389</t>
  </si>
  <si>
    <t>-1339341821</t>
  </si>
  <si>
    <t>-969719747</t>
  </si>
  <si>
    <t>-1773823800</t>
  </si>
  <si>
    <t>886543238</t>
  </si>
  <si>
    <t>-381513088</t>
  </si>
  <si>
    <t>-2099686190</t>
  </si>
  <si>
    <t>1742212860</t>
  </si>
  <si>
    <t>464728099</t>
  </si>
  <si>
    <t>-744676667</t>
  </si>
  <si>
    <t>-544682253</t>
  </si>
  <si>
    <t>133946364</t>
  </si>
  <si>
    <t>-227523979</t>
  </si>
  <si>
    <t>-948758174</t>
  </si>
  <si>
    <t>-1392270415</t>
  </si>
  <si>
    <t>-247120411</t>
  </si>
  <si>
    <t>-1360376639</t>
  </si>
  <si>
    <t>-1083021798</t>
  </si>
  <si>
    <t>-1733277084</t>
  </si>
  <si>
    <t>48597367</t>
  </si>
  <si>
    <t>-1997243412</t>
  </si>
  <si>
    <t>-998635937</t>
  </si>
  <si>
    <t>-236318263</t>
  </si>
  <si>
    <t>1694114753</t>
  </si>
  <si>
    <t>1205017581</t>
  </si>
  <si>
    <t>-1633387555</t>
  </si>
  <si>
    <t>1287207639</t>
  </si>
  <si>
    <t>-512092896</t>
  </si>
  <si>
    <t>144985767</t>
  </si>
  <si>
    <t>907973015</t>
  </si>
  <si>
    <t>307364879</t>
  </si>
  <si>
    <t>-1030188746</t>
  </si>
  <si>
    <t>-1100266253</t>
  </si>
  <si>
    <t>-858256268</t>
  </si>
  <si>
    <t>-2069737109</t>
  </si>
  <si>
    <t>-547793881</t>
  </si>
  <si>
    <t>1432547471</t>
  </si>
  <si>
    <t>-477519284</t>
  </si>
  <si>
    <t>1354337767</t>
  </si>
  <si>
    <t>-729928669</t>
  </si>
  <si>
    <t>863129915</t>
  </si>
  <si>
    <t>-1053524590</t>
  </si>
  <si>
    <t>-203372347</t>
  </si>
  <si>
    <t>228868625</t>
  </si>
  <si>
    <t>A2 - OBJEKT E - REGULACE ÚT</t>
  </si>
  <si>
    <t>-208785817</t>
  </si>
  <si>
    <t>-475203812</t>
  </si>
  <si>
    <t>-1323198595</t>
  </si>
  <si>
    <t>-107236197</t>
  </si>
  <si>
    <t>1037966207</t>
  </si>
  <si>
    <t>28+12</t>
  </si>
  <si>
    <t>-486005964</t>
  </si>
  <si>
    <t>709622208</t>
  </si>
  <si>
    <t>263434463</t>
  </si>
  <si>
    <t>-827559435</t>
  </si>
  <si>
    <t>775959072</t>
  </si>
  <si>
    <t>203905766</t>
  </si>
  <si>
    <t>-1800057664</t>
  </si>
  <si>
    <t>390476483</t>
  </si>
  <si>
    <t>799265620</t>
  </si>
  <si>
    <t>796696197</t>
  </si>
  <si>
    <t>-1428702637</t>
  </si>
  <si>
    <t>-1212286072</t>
  </si>
  <si>
    <t>118520079</t>
  </si>
  <si>
    <t>-997717594</t>
  </si>
  <si>
    <t>-945687648</t>
  </si>
  <si>
    <t>1434661570</t>
  </si>
  <si>
    <t>734221555.1</t>
  </si>
  <si>
    <t>-874731713</t>
  </si>
  <si>
    <t>1192178300</t>
  </si>
  <si>
    <t>-1579108158</t>
  </si>
  <si>
    <t>1923823215</t>
  </si>
  <si>
    <t>-390238289</t>
  </si>
  <si>
    <t>-1825618424</t>
  </si>
  <si>
    <t>2072307735</t>
  </si>
  <si>
    <t>1599705852</t>
  </si>
  <si>
    <t>906920640</t>
  </si>
  <si>
    <t>-1005930743</t>
  </si>
  <si>
    <t>-461047957</t>
  </si>
  <si>
    <t>-920175616</t>
  </si>
  <si>
    <t>-717616714</t>
  </si>
  <si>
    <t>-623873883</t>
  </si>
  <si>
    <t>-727441678</t>
  </si>
  <si>
    <t>573181693</t>
  </si>
  <si>
    <t>118601360</t>
  </si>
  <si>
    <t>1106945290</t>
  </si>
  <si>
    <t>-195271458</t>
  </si>
  <si>
    <t>-438014612</t>
  </si>
  <si>
    <t>2145409231</t>
  </si>
  <si>
    <t>2085175082</t>
  </si>
  <si>
    <t>235059233</t>
  </si>
  <si>
    <t>-104503337</t>
  </si>
  <si>
    <t>-1776427832</t>
  </si>
  <si>
    <t>-299366294</t>
  </si>
  <si>
    <t>1508291848</t>
  </si>
  <si>
    <t>910920240</t>
  </si>
  <si>
    <t>-251256620</t>
  </si>
  <si>
    <t>-1773869995</t>
  </si>
  <si>
    <t>-754775914</t>
  </si>
  <si>
    <t>-1205561432</t>
  </si>
  <si>
    <t>A3 - OBJEKT E - PŘEDÁVACÍ STANICE SILNOPROUD</t>
  </si>
  <si>
    <t>1125034018</t>
  </si>
  <si>
    <t>2062050512</t>
  </si>
  <si>
    <t>-354514729</t>
  </si>
  <si>
    <t>-233989238</t>
  </si>
  <si>
    <t>-99127243</t>
  </si>
  <si>
    <t>628120047</t>
  </si>
  <si>
    <t>642063120</t>
  </si>
  <si>
    <t>376472612</t>
  </si>
  <si>
    <t>1938461900</t>
  </si>
  <si>
    <t>-468007220</t>
  </si>
  <si>
    <t>215316710</t>
  </si>
  <si>
    <t>A4 - OBJEKT E - PŘEDÁVACÍ STANICE MaR</t>
  </si>
  <si>
    <t>-1937669105</t>
  </si>
  <si>
    <t>-437144865</t>
  </si>
  <si>
    <t>1202639856</t>
  </si>
  <si>
    <t>-1967703371</t>
  </si>
  <si>
    <t>A5 - OBJEKT E - PŘEDÁVACÍ STANICE STAVEBNÍ ČÁST</t>
  </si>
  <si>
    <t>-808272406</t>
  </si>
  <si>
    <t>-743150672</t>
  </si>
  <si>
    <t>-422811504</t>
  </si>
  <si>
    <t>-985537879</t>
  </si>
  <si>
    <t>623739026</t>
  </si>
  <si>
    <t>-1847059434</t>
  </si>
  <si>
    <t>1637155370</t>
  </si>
  <si>
    <t>813199675</t>
  </si>
  <si>
    <t>665731436</t>
  </si>
  <si>
    <t>-1709391272</t>
  </si>
  <si>
    <t>759932258</t>
  </si>
  <si>
    <t>-570448056</t>
  </si>
  <si>
    <t>-1097493143</t>
  </si>
  <si>
    <t>1762091350</t>
  </si>
  <si>
    <t>A6 - OBJEKT E - REGULACE ÚT STAVEBNÍ ČÁST</t>
  </si>
  <si>
    <t>299170433</t>
  </si>
  <si>
    <t>1168565668</t>
  </si>
  <si>
    <t>-664675148</t>
  </si>
  <si>
    <t>1800443949</t>
  </si>
  <si>
    <t>70/100*60</t>
  </si>
  <si>
    <t>906913974</t>
  </si>
  <si>
    <t>70/100*40</t>
  </si>
  <si>
    <t>439914177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</si>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</sst>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8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8" xfId="0" applyNumberFormat="1" applyFont="1" applyBorder="1" applyAlignment="1" applyProtection="1">
      <alignment vertical="center"/>
      <protection/>
    </xf>
    <xf numFmtId="0" fontId="5" fillId="0" borderId="0" xfId="0" applyFont="1" applyAlignment="1">
      <alignment horizontal="left" vertical="center"/>
    </xf>
    <xf numFmtId="0" fontId="30"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2" fillId="0" borderId="17"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8" xfId="0" applyNumberFormat="1" applyFont="1" applyBorder="1" applyAlignment="1" applyProtection="1">
      <alignment vertical="center"/>
      <protection/>
    </xf>
    <xf numFmtId="0" fontId="6" fillId="0" borderId="0" xfId="0" applyFont="1" applyAlignment="1">
      <alignment horizontal="left" vertical="center"/>
    </xf>
    <xf numFmtId="4" fontId="32" fillId="0" borderId="22" xfId="0" applyNumberFormat="1" applyFont="1" applyBorder="1" applyAlignment="1" applyProtection="1">
      <alignment vertical="center"/>
      <protection/>
    </xf>
    <xf numFmtId="4" fontId="32" fillId="0" borderId="23" xfId="0" applyNumberFormat="1" applyFont="1" applyBorder="1" applyAlignment="1" applyProtection="1">
      <alignment vertical="center"/>
      <protection/>
    </xf>
    <xf numFmtId="166" fontId="32" fillId="0" borderId="23" xfId="0" applyNumberFormat="1" applyFont="1" applyBorder="1" applyAlignment="1" applyProtection="1">
      <alignment vertical="center"/>
      <protection/>
    </xf>
    <xf numFmtId="4" fontId="32"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4" fillId="2" borderId="0" xfId="0" applyFont="1" applyFill="1" applyAlignment="1">
      <alignment horizontal="left" vertical="center"/>
    </xf>
    <xf numFmtId="0" fontId="33"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5" fillId="0" borderId="15" xfId="0" applyNumberFormat="1" applyFont="1" applyBorder="1" applyAlignment="1" applyProtection="1">
      <alignment/>
      <protection/>
    </xf>
    <xf numFmtId="166" fontId="35" fillId="0" borderId="16" xfId="0" applyNumberFormat="1" applyFont="1" applyBorder="1" applyAlignment="1" applyProtection="1">
      <alignment/>
      <protection/>
    </xf>
    <xf numFmtId="4" fontId="36"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38" fillId="0" borderId="0" xfId="0" applyFont="1" applyAlignment="1" applyProtection="1">
      <alignment vertical="center" wrapText="1"/>
      <protection/>
    </xf>
    <xf numFmtId="0" fontId="0" fillId="0" borderId="17" xfId="0" applyFont="1" applyBorder="1" applyAlignment="1" applyProtection="1">
      <alignment vertical="center"/>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95"/>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spans="2:71" ht="36.95"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spans="2:71"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23</v>
      </c>
      <c r="AO7" s="29"/>
      <c r="AP7" s="29"/>
      <c r="AQ7" s="31"/>
      <c r="BE7" s="39"/>
      <c r="BS7" s="24" t="s">
        <v>8</v>
      </c>
    </row>
    <row r="8" spans="2:71" ht="14.4" customHeight="1">
      <c r="B8" s="28"/>
      <c r="C8" s="29"/>
      <c r="D8" s="40"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26</v>
      </c>
      <c r="AL8" s="29"/>
      <c r="AM8" s="29"/>
      <c r="AN8" s="41" t="s">
        <v>27</v>
      </c>
      <c r="AO8" s="29"/>
      <c r="AP8" s="29"/>
      <c r="AQ8" s="31"/>
      <c r="BE8" s="39"/>
      <c r="BS8" s="24" t="s">
        <v>8</v>
      </c>
    </row>
    <row r="9" spans="2:71" ht="29.25" customHeight="1">
      <c r="B9" s="28"/>
      <c r="C9" s="29"/>
      <c r="D9" s="34" t="s">
        <v>28</v>
      </c>
      <c r="E9" s="29"/>
      <c r="F9" s="29"/>
      <c r="G9" s="29"/>
      <c r="H9" s="29"/>
      <c r="I9" s="29"/>
      <c r="J9" s="29"/>
      <c r="K9" s="42" t="s">
        <v>29</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30</v>
      </c>
      <c r="AL9" s="29"/>
      <c r="AM9" s="29"/>
      <c r="AN9" s="42" t="s">
        <v>31</v>
      </c>
      <c r="AO9" s="29"/>
      <c r="AP9" s="29"/>
      <c r="AQ9" s="31"/>
      <c r="BE9" s="39"/>
      <c r="BS9" s="24" t="s">
        <v>8</v>
      </c>
    </row>
    <row r="10" spans="2:71" ht="14.4" customHeight="1">
      <c r="B10" s="28"/>
      <c r="C10" s="29"/>
      <c r="D10" s="40"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33</v>
      </c>
      <c r="AL10" s="29"/>
      <c r="AM10" s="29"/>
      <c r="AN10" s="35" t="s">
        <v>34</v>
      </c>
      <c r="AO10" s="29"/>
      <c r="AP10" s="29"/>
      <c r="AQ10" s="31"/>
      <c r="BE10" s="39"/>
      <c r="BS10" s="24" t="s">
        <v>8</v>
      </c>
    </row>
    <row r="11" spans="2:71" ht="18.45" customHeight="1">
      <c r="B11" s="28"/>
      <c r="C11" s="29"/>
      <c r="D11" s="29"/>
      <c r="E11" s="35" t="s">
        <v>35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36</v>
      </c>
      <c r="AL11" s="29"/>
      <c r="AM11" s="29"/>
      <c r="AN11" s="35" t="s">
        <v>34</v>
      </c>
      <c r="AO11" s="29"/>
      <c r="AP11" s="29"/>
      <c r="AQ11" s="31"/>
      <c r="BE11" s="39"/>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spans="2:71" ht="14.4" customHeight="1">
      <c r="B13" s="28"/>
      <c r="C13" s="29"/>
      <c r="D13" s="40" t="s">
        <v>37</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33</v>
      </c>
      <c r="AL13" s="29"/>
      <c r="AM13" s="29"/>
      <c r="AN13" s="43" t="s">
        <v>38</v>
      </c>
      <c r="AO13" s="29"/>
      <c r="AP13" s="29"/>
      <c r="AQ13" s="31"/>
      <c r="BE13" s="39"/>
      <c r="BS13" s="24" t="s">
        <v>8</v>
      </c>
    </row>
    <row r="14" spans="2:71" ht="13.5">
      <c r="B14" s="28"/>
      <c r="C14" s="29"/>
      <c r="D14" s="29"/>
      <c r="E14" s="43" t="s">
        <v>38</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0" t="s">
        <v>36</v>
      </c>
      <c r="AL14" s="29"/>
      <c r="AM14" s="29"/>
      <c r="AN14" s="43" t="s">
        <v>38</v>
      </c>
      <c r="AO14" s="29"/>
      <c r="AP14" s="29"/>
      <c r="AQ14" s="31"/>
      <c r="BE14" s="39"/>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39</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33</v>
      </c>
      <c r="AL16" s="29"/>
      <c r="AM16" s="29"/>
      <c r="AN16" s="35" t="s">
        <v>34</v>
      </c>
      <c r="AO16" s="29"/>
      <c r="AP16" s="29"/>
      <c r="AQ16" s="31"/>
      <c r="BE16" s="39"/>
      <c r="BS16" s="24" t="s">
        <v>6</v>
      </c>
    </row>
    <row r="17" spans="2:71" ht="18.45" customHeight="1">
      <c r="B17" s="28"/>
      <c r="C17" s="29"/>
      <c r="D17" s="29"/>
      <c r="E17" s="35" t="s">
        <v>40</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36</v>
      </c>
      <c r="AL17" s="29"/>
      <c r="AM17" s="29"/>
      <c r="AN17" s="35" t="s">
        <v>34</v>
      </c>
      <c r="AO17" s="29"/>
      <c r="AP17" s="29"/>
      <c r="AQ17" s="31"/>
      <c r="BE17" s="39"/>
      <c r="BS17" s="24" t="s">
        <v>41</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spans="2:71" ht="14.4" customHeight="1">
      <c r="B19" s="28"/>
      <c r="C19" s="29"/>
      <c r="D19" s="40" t="s">
        <v>42</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spans="2:71" ht="57" customHeight="1">
      <c r="B20" s="28"/>
      <c r="C20" s="29"/>
      <c r="D20" s="29"/>
      <c r="E20" s="45" t="s">
        <v>43</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29"/>
      <c r="AQ22" s="31"/>
      <c r="BE22" s="39"/>
    </row>
    <row r="23" spans="2:57" s="1" customFormat="1" ht="25.9" customHeight="1">
      <c r="B23" s="47"/>
      <c r="C23" s="48"/>
      <c r="D23" s="49" t="s">
        <v>44</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39"/>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39"/>
    </row>
    <row r="25" spans="2:57" s="1" customFormat="1" ht="13.5">
      <c r="B25" s="47"/>
      <c r="C25" s="48"/>
      <c r="D25" s="48"/>
      <c r="E25" s="48"/>
      <c r="F25" s="48"/>
      <c r="G25" s="48"/>
      <c r="H25" s="48"/>
      <c r="I25" s="48"/>
      <c r="J25" s="48"/>
      <c r="K25" s="48"/>
      <c r="L25" s="53" t="s">
        <v>45</v>
      </c>
      <c r="M25" s="53"/>
      <c r="N25" s="53"/>
      <c r="O25" s="53"/>
      <c r="P25" s="48"/>
      <c r="Q25" s="48"/>
      <c r="R25" s="48"/>
      <c r="S25" s="48"/>
      <c r="T25" s="48"/>
      <c r="U25" s="48"/>
      <c r="V25" s="48"/>
      <c r="W25" s="53" t="s">
        <v>46</v>
      </c>
      <c r="X25" s="53"/>
      <c r="Y25" s="53"/>
      <c r="Z25" s="53"/>
      <c r="AA25" s="53"/>
      <c r="AB25" s="53"/>
      <c r="AC25" s="53"/>
      <c r="AD25" s="53"/>
      <c r="AE25" s="53"/>
      <c r="AF25" s="48"/>
      <c r="AG25" s="48"/>
      <c r="AH25" s="48"/>
      <c r="AI25" s="48"/>
      <c r="AJ25" s="48"/>
      <c r="AK25" s="53" t="s">
        <v>47</v>
      </c>
      <c r="AL25" s="53"/>
      <c r="AM25" s="53"/>
      <c r="AN25" s="53"/>
      <c r="AO25" s="53"/>
      <c r="AP25" s="48"/>
      <c r="AQ25" s="52"/>
      <c r="BE25" s="39"/>
    </row>
    <row r="26" spans="2:57" s="2" customFormat="1" ht="14.4" customHeight="1">
      <c r="B26" s="54"/>
      <c r="C26" s="55"/>
      <c r="D26" s="56" t="s">
        <v>48</v>
      </c>
      <c r="E26" s="55"/>
      <c r="F26" s="56" t="s">
        <v>49</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39"/>
    </row>
    <row r="27" spans="2:57" s="2" customFormat="1" ht="14.4" customHeight="1">
      <c r="B27" s="54"/>
      <c r="C27" s="55"/>
      <c r="D27" s="55"/>
      <c r="E27" s="55"/>
      <c r="F27" s="56" t="s">
        <v>50</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39"/>
    </row>
    <row r="28" spans="2:57" s="2" customFormat="1" ht="14.4" customHeight="1" hidden="1">
      <c r="B28" s="54"/>
      <c r="C28" s="55"/>
      <c r="D28" s="55"/>
      <c r="E28" s="55"/>
      <c r="F28" s="56" t="s">
        <v>51</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39"/>
    </row>
    <row r="29" spans="2:57" s="2" customFormat="1" ht="14.4" customHeight="1" hidden="1">
      <c r="B29" s="54"/>
      <c r="C29" s="55"/>
      <c r="D29" s="55"/>
      <c r="E29" s="55"/>
      <c r="F29" s="56" t="s">
        <v>52</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39"/>
    </row>
    <row r="30" spans="2:57" s="2" customFormat="1" ht="14.4" customHeight="1" hidden="1">
      <c r="B30" s="54"/>
      <c r="C30" s="55"/>
      <c r="D30" s="55"/>
      <c r="E30" s="55"/>
      <c r="F30" s="56" t="s">
        <v>53</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39"/>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39"/>
    </row>
    <row r="32" spans="2:57" s="1" customFormat="1" ht="25.9" customHeight="1">
      <c r="B32" s="47"/>
      <c r="C32" s="60"/>
      <c r="D32" s="61" t="s">
        <v>54</v>
      </c>
      <c r="E32" s="62"/>
      <c r="F32" s="62"/>
      <c r="G32" s="62"/>
      <c r="H32" s="62"/>
      <c r="I32" s="62"/>
      <c r="J32" s="62"/>
      <c r="K32" s="62"/>
      <c r="L32" s="62"/>
      <c r="M32" s="62"/>
      <c r="N32" s="62"/>
      <c r="O32" s="62"/>
      <c r="P32" s="62"/>
      <c r="Q32" s="62"/>
      <c r="R32" s="62"/>
      <c r="S32" s="62"/>
      <c r="T32" s="63" t="s">
        <v>55</v>
      </c>
      <c r="U32" s="62"/>
      <c r="V32" s="62"/>
      <c r="W32" s="62"/>
      <c r="X32" s="64" t="s">
        <v>56</v>
      </c>
      <c r="Y32" s="62"/>
      <c r="Z32" s="62"/>
      <c r="AA32" s="62"/>
      <c r="AB32" s="62"/>
      <c r="AC32" s="62"/>
      <c r="AD32" s="62"/>
      <c r="AE32" s="62"/>
      <c r="AF32" s="62"/>
      <c r="AG32" s="62"/>
      <c r="AH32" s="62"/>
      <c r="AI32" s="62"/>
      <c r="AJ32" s="62"/>
      <c r="AK32" s="65">
        <f>SUM(AK23:AK30)</f>
        <v>0</v>
      </c>
      <c r="AL32" s="62"/>
      <c r="AM32" s="62"/>
      <c r="AN32" s="62"/>
      <c r="AO32" s="66"/>
      <c r="AP32" s="60"/>
      <c r="AQ32" s="67"/>
      <c r="BE32" s="39"/>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pans="2:44" s="1" customFormat="1" ht="36.95" customHeight="1">
      <c r="B39" s="47"/>
      <c r="C39" s="74" t="s">
        <v>57</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pans="2:44" s="1" customFormat="1" ht="6.95"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pans="2:44" s="3" customFormat="1" ht="14.4" customHeight="1">
      <c r="B41" s="76"/>
      <c r="C41" s="77" t="s">
        <v>15</v>
      </c>
      <c r="D41" s="78"/>
      <c r="E41" s="78"/>
      <c r="F41" s="78"/>
      <c r="G41" s="78"/>
      <c r="H41" s="78"/>
      <c r="I41" s="78"/>
      <c r="J41" s="78"/>
      <c r="K41" s="78"/>
      <c r="L41" s="78" t="str">
        <f>K5</f>
        <v>103/2018</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pans="2:44" s="4" customFormat="1" ht="36.95" customHeight="1">
      <c r="B42" s="80"/>
      <c r="C42" s="81" t="s">
        <v>18</v>
      </c>
      <c r="D42" s="82"/>
      <c r="E42" s="82"/>
      <c r="F42" s="82"/>
      <c r="G42" s="82"/>
      <c r="H42" s="82"/>
      <c r="I42" s="82"/>
      <c r="J42" s="82"/>
      <c r="K42" s="82"/>
      <c r="L42" s="83" t="str">
        <f>K6</f>
        <v>REKONSTRUKCE PLYNOVÉ KOTELNY JAROV I.- OBJEKTY A-E</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pans="2:44" s="1" customFormat="1" ht="6.95"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pans="2:44" s="1" customFormat="1" ht="13.5">
      <c r="B44" s="47"/>
      <c r="C44" s="77" t="s">
        <v>24</v>
      </c>
      <c r="D44" s="75"/>
      <c r="E44" s="75"/>
      <c r="F44" s="75"/>
      <c r="G44" s="75"/>
      <c r="H44" s="75"/>
      <c r="I44" s="75"/>
      <c r="J44" s="75"/>
      <c r="K44" s="75"/>
      <c r="L44" s="85" t="str">
        <f>IF(K8="","",K8)</f>
        <v xml:space="preserve"> 130 00 Praha 3</v>
      </c>
      <c r="M44" s="75"/>
      <c r="N44" s="75"/>
      <c r="O44" s="75"/>
      <c r="P44" s="75"/>
      <c r="Q44" s="75"/>
      <c r="R44" s="75"/>
      <c r="S44" s="75"/>
      <c r="T44" s="75"/>
      <c r="U44" s="75"/>
      <c r="V44" s="75"/>
      <c r="W44" s="75"/>
      <c r="X44" s="75"/>
      <c r="Y44" s="75"/>
      <c r="Z44" s="75"/>
      <c r="AA44" s="75"/>
      <c r="AB44" s="75"/>
      <c r="AC44" s="75"/>
      <c r="AD44" s="75"/>
      <c r="AE44" s="75"/>
      <c r="AF44" s="75"/>
      <c r="AG44" s="75"/>
      <c r="AH44" s="75"/>
      <c r="AI44" s="77" t="s">
        <v>26</v>
      </c>
      <c r="AJ44" s="75"/>
      <c r="AK44" s="75"/>
      <c r="AL44" s="75"/>
      <c r="AM44" s="86" t="str">
        <f>IF(AN8="","",AN8)</f>
        <v>24. 9. 2018</v>
      </c>
      <c r="AN44" s="86"/>
      <c r="AO44" s="75"/>
      <c r="AP44" s="75"/>
      <c r="AQ44" s="75"/>
      <c r="AR44" s="73"/>
    </row>
    <row r="45" spans="2:44" s="1" customFormat="1" ht="6.95"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pans="2:56" s="1" customFormat="1" ht="13.5">
      <c r="B46" s="47"/>
      <c r="C46" s="77" t="s">
        <v>32</v>
      </c>
      <c r="D46" s="75"/>
      <c r="E46" s="75"/>
      <c r="F46" s="75"/>
      <c r="G46" s="75"/>
      <c r="H46" s="75"/>
      <c r="I46" s="75"/>
      <c r="J46" s="75"/>
      <c r="K46" s="75"/>
      <c r="L46" s="78" t="str">
        <f>IF(E11="","",E11)</f>
        <v>VYSOKÁ ŠKOLA EKONOMICKÁ V PRAZE</v>
      </c>
      <c r="M46" s="75"/>
      <c r="N46" s="75"/>
      <c r="O46" s="75"/>
      <c r="P46" s="75"/>
      <c r="Q46" s="75"/>
      <c r="R46" s="75"/>
      <c r="S46" s="75"/>
      <c r="T46" s="75"/>
      <c r="U46" s="75"/>
      <c r="V46" s="75"/>
      <c r="W46" s="75"/>
      <c r="X46" s="75"/>
      <c r="Y46" s="75"/>
      <c r="Z46" s="75"/>
      <c r="AA46" s="75"/>
      <c r="AB46" s="75"/>
      <c r="AC46" s="75"/>
      <c r="AD46" s="75"/>
      <c r="AE46" s="75"/>
      <c r="AF46" s="75"/>
      <c r="AG46" s="75"/>
      <c r="AH46" s="75"/>
      <c r="AI46" s="77" t="s">
        <v>39</v>
      </c>
      <c r="AJ46" s="75"/>
      <c r="AK46" s="75"/>
      <c r="AL46" s="75"/>
      <c r="AM46" s="78" t="str">
        <f>IF(E17="","",E17)</f>
        <v>ING.VÁCLAV PILÁT</v>
      </c>
      <c r="AN46" s="78"/>
      <c r="AO46" s="78"/>
      <c r="AP46" s="78"/>
      <c r="AQ46" s="75"/>
      <c r="AR46" s="73"/>
      <c r="AS46" s="87" t="s">
        <v>58</v>
      </c>
      <c r="AT46" s="88"/>
      <c r="AU46" s="89"/>
      <c r="AV46" s="89"/>
      <c r="AW46" s="89"/>
      <c r="AX46" s="89"/>
      <c r="AY46" s="89"/>
      <c r="AZ46" s="89"/>
      <c r="BA46" s="89"/>
      <c r="BB46" s="89"/>
      <c r="BC46" s="89"/>
      <c r="BD46" s="90"/>
    </row>
    <row r="47" spans="2:56" s="1" customFormat="1" ht="13.5">
      <c r="B47" s="47"/>
      <c r="C47" s="77" t="s">
        <v>37</v>
      </c>
      <c r="D47" s="75"/>
      <c r="E47" s="75"/>
      <c r="F47" s="75"/>
      <c r="G47" s="75"/>
      <c r="H47" s="75"/>
      <c r="I47" s="75"/>
      <c r="J47" s="75"/>
      <c r="K47" s="75"/>
      <c r="L47" s="78" t="str">
        <f>IF(E14="Vyplň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pans="2:56"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pans="2:56" s="1" customFormat="1" ht="29.25" customHeight="1">
      <c r="B49" s="47"/>
      <c r="C49" s="97" t="s">
        <v>59</v>
      </c>
      <c r="D49" s="98"/>
      <c r="E49" s="98"/>
      <c r="F49" s="98"/>
      <c r="G49" s="98"/>
      <c r="H49" s="99"/>
      <c r="I49" s="100" t="s">
        <v>60</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61</v>
      </c>
      <c r="AH49" s="98"/>
      <c r="AI49" s="98"/>
      <c r="AJ49" s="98"/>
      <c r="AK49" s="98"/>
      <c r="AL49" s="98"/>
      <c r="AM49" s="98"/>
      <c r="AN49" s="100" t="s">
        <v>62</v>
      </c>
      <c r="AO49" s="98"/>
      <c r="AP49" s="98"/>
      <c r="AQ49" s="102" t="s">
        <v>63</v>
      </c>
      <c r="AR49" s="73"/>
      <c r="AS49" s="103" t="s">
        <v>64</v>
      </c>
      <c r="AT49" s="104" t="s">
        <v>65</v>
      </c>
      <c r="AU49" s="104" t="s">
        <v>66</v>
      </c>
      <c r="AV49" s="104" t="s">
        <v>67</v>
      </c>
      <c r="AW49" s="104" t="s">
        <v>68</v>
      </c>
      <c r="AX49" s="104" t="s">
        <v>69</v>
      </c>
      <c r="AY49" s="104" t="s">
        <v>70</v>
      </c>
      <c r="AZ49" s="104" t="s">
        <v>71</v>
      </c>
      <c r="BA49" s="104" t="s">
        <v>72</v>
      </c>
      <c r="BB49" s="104" t="s">
        <v>73</v>
      </c>
      <c r="BC49" s="104" t="s">
        <v>74</v>
      </c>
      <c r="BD49" s="105" t="s">
        <v>75</v>
      </c>
    </row>
    <row r="50" spans="2:56"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pans="2:90" s="4" customFormat="1" ht="32.4" customHeight="1">
      <c r="B51" s="80"/>
      <c r="C51" s="109" t="s">
        <v>76</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ROUND(AG52+AG60+AG66+AG73+AG80+AG87,2)</f>
        <v>0</v>
      </c>
      <c r="AH51" s="111"/>
      <c r="AI51" s="111"/>
      <c r="AJ51" s="111"/>
      <c r="AK51" s="111"/>
      <c r="AL51" s="111"/>
      <c r="AM51" s="111"/>
      <c r="AN51" s="112">
        <f>SUM(AG51,AT51)</f>
        <v>0</v>
      </c>
      <c r="AO51" s="112"/>
      <c r="AP51" s="112"/>
      <c r="AQ51" s="113" t="s">
        <v>34</v>
      </c>
      <c r="AR51" s="84"/>
      <c r="AS51" s="114">
        <f>ROUND(AS52+AS60+AS66+AS73+AS80+AS87,2)</f>
        <v>0</v>
      </c>
      <c r="AT51" s="115">
        <f>ROUND(SUM(AV51:AW51),2)</f>
        <v>0</v>
      </c>
      <c r="AU51" s="116">
        <f>ROUND(AU52+AU60+AU66+AU73+AU80+AU87,5)</f>
        <v>0</v>
      </c>
      <c r="AV51" s="115">
        <f>ROUND(AZ51*L26,2)</f>
        <v>0</v>
      </c>
      <c r="AW51" s="115">
        <f>ROUND(BA51*L27,2)</f>
        <v>0</v>
      </c>
      <c r="AX51" s="115">
        <f>ROUND(BB51*L26,2)</f>
        <v>0</v>
      </c>
      <c r="AY51" s="115">
        <f>ROUND(BC51*L27,2)</f>
        <v>0</v>
      </c>
      <c r="AZ51" s="115">
        <f>ROUND(AZ52+AZ60+AZ66+AZ73+AZ80+AZ87,2)</f>
        <v>0</v>
      </c>
      <c r="BA51" s="115">
        <f>ROUND(BA52+BA60+BA66+BA73+BA80+BA87,2)</f>
        <v>0</v>
      </c>
      <c r="BB51" s="115">
        <f>ROUND(BB52+BB60+BB66+BB73+BB80+BB87,2)</f>
        <v>0</v>
      </c>
      <c r="BC51" s="115">
        <f>ROUND(BC52+BC60+BC66+BC73+BC80+BC87,2)</f>
        <v>0</v>
      </c>
      <c r="BD51" s="117">
        <f>ROUND(BD52+BD60+BD66+BD73+BD80+BD87,2)</f>
        <v>0</v>
      </c>
      <c r="BS51" s="118" t="s">
        <v>77</v>
      </c>
      <c r="BT51" s="118" t="s">
        <v>78</v>
      </c>
      <c r="BU51" s="119" t="s">
        <v>79</v>
      </c>
      <c r="BV51" s="118" t="s">
        <v>80</v>
      </c>
      <c r="BW51" s="118" t="s">
        <v>7</v>
      </c>
      <c r="BX51" s="118" t="s">
        <v>81</v>
      </c>
      <c r="CL51" s="118" t="s">
        <v>21</v>
      </c>
    </row>
    <row r="52" spans="2:91" s="5" customFormat="1" ht="16.5" customHeight="1">
      <c r="B52" s="120"/>
      <c r="C52" s="121"/>
      <c r="D52" s="122" t="s">
        <v>82</v>
      </c>
      <c r="E52" s="122"/>
      <c r="F52" s="122"/>
      <c r="G52" s="122"/>
      <c r="H52" s="122"/>
      <c r="I52" s="123"/>
      <c r="J52" s="122" t="s">
        <v>83</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ROUND(SUM(AG53:AG59),2)</f>
        <v>0</v>
      </c>
      <c r="AH52" s="123"/>
      <c r="AI52" s="123"/>
      <c r="AJ52" s="123"/>
      <c r="AK52" s="123"/>
      <c r="AL52" s="123"/>
      <c r="AM52" s="123"/>
      <c r="AN52" s="125">
        <f>SUM(AG52,AT52)</f>
        <v>0</v>
      </c>
      <c r="AO52" s="123"/>
      <c r="AP52" s="123"/>
      <c r="AQ52" s="126" t="s">
        <v>84</v>
      </c>
      <c r="AR52" s="127"/>
      <c r="AS52" s="128">
        <f>ROUND(SUM(AS53:AS59),2)</f>
        <v>0</v>
      </c>
      <c r="AT52" s="129">
        <f>ROUND(SUM(AV52:AW52),2)</f>
        <v>0</v>
      </c>
      <c r="AU52" s="130">
        <f>ROUND(SUM(AU53:AU59),5)</f>
        <v>0</v>
      </c>
      <c r="AV52" s="129">
        <f>ROUND(AZ52*L26,2)</f>
        <v>0</v>
      </c>
      <c r="AW52" s="129">
        <f>ROUND(BA52*L27,2)</f>
        <v>0</v>
      </c>
      <c r="AX52" s="129">
        <f>ROUND(BB52*L26,2)</f>
        <v>0</v>
      </c>
      <c r="AY52" s="129">
        <f>ROUND(BC52*L27,2)</f>
        <v>0</v>
      </c>
      <c r="AZ52" s="129">
        <f>ROUND(SUM(AZ53:AZ59),2)</f>
        <v>0</v>
      </c>
      <c r="BA52" s="129">
        <f>ROUND(SUM(BA53:BA59),2)</f>
        <v>0</v>
      </c>
      <c r="BB52" s="129">
        <f>ROUND(SUM(BB53:BB59),2)</f>
        <v>0</v>
      </c>
      <c r="BC52" s="129">
        <f>ROUND(SUM(BC53:BC59),2)</f>
        <v>0</v>
      </c>
      <c r="BD52" s="131">
        <f>ROUND(SUM(BD53:BD59),2)</f>
        <v>0</v>
      </c>
      <c r="BS52" s="132" t="s">
        <v>77</v>
      </c>
      <c r="BT52" s="132" t="s">
        <v>85</v>
      </c>
      <c r="BU52" s="132" t="s">
        <v>79</v>
      </c>
      <c r="BV52" s="132" t="s">
        <v>80</v>
      </c>
      <c r="BW52" s="132" t="s">
        <v>86</v>
      </c>
      <c r="BX52" s="132" t="s">
        <v>7</v>
      </c>
      <c r="CL52" s="132" t="s">
        <v>34</v>
      </c>
      <c r="CM52" s="132" t="s">
        <v>78</v>
      </c>
    </row>
    <row r="53" spans="1:90" s="6" customFormat="1" ht="16.5" customHeight="1">
      <c r="A53" s="133" t="s">
        <v>87</v>
      </c>
      <c r="B53" s="134"/>
      <c r="C53" s="135"/>
      <c r="D53" s="135"/>
      <c r="E53" s="136" t="s">
        <v>88</v>
      </c>
      <c r="F53" s="136"/>
      <c r="G53" s="136"/>
      <c r="H53" s="136"/>
      <c r="I53" s="136"/>
      <c r="J53" s="135"/>
      <c r="K53" s="136" t="s">
        <v>89</v>
      </c>
      <c r="L53" s="136"/>
      <c r="M53" s="136"/>
      <c r="N53" s="136"/>
      <c r="O53" s="136"/>
      <c r="P53" s="136"/>
      <c r="Q53" s="136"/>
      <c r="R53" s="136"/>
      <c r="S53" s="136"/>
      <c r="T53" s="136"/>
      <c r="U53" s="136"/>
      <c r="V53" s="136"/>
      <c r="W53" s="136"/>
      <c r="X53" s="136"/>
      <c r="Y53" s="136"/>
      <c r="Z53" s="136"/>
      <c r="AA53" s="136"/>
      <c r="AB53" s="136"/>
      <c r="AC53" s="136"/>
      <c r="AD53" s="136"/>
      <c r="AE53" s="136"/>
      <c r="AF53" s="136"/>
      <c r="AG53" s="137">
        <f>'A1 - KOTELNA - VYTÁPĚNÍ'!J29</f>
        <v>0</v>
      </c>
      <c r="AH53" s="135"/>
      <c r="AI53" s="135"/>
      <c r="AJ53" s="135"/>
      <c r="AK53" s="135"/>
      <c r="AL53" s="135"/>
      <c r="AM53" s="135"/>
      <c r="AN53" s="137">
        <f>SUM(AG53,AT53)</f>
        <v>0</v>
      </c>
      <c r="AO53" s="135"/>
      <c r="AP53" s="135"/>
      <c r="AQ53" s="138" t="s">
        <v>90</v>
      </c>
      <c r="AR53" s="139"/>
      <c r="AS53" s="140">
        <v>0</v>
      </c>
      <c r="AT53" s="141">
        <f>ROUND(SUM(AV53:AW53),2)</f>
        <v>0</v>
      </c>
      <c r="AU53" s="142">
        <f>'A1 - KOTELNA - VYTÁPĚNÍ'!P97</f>
        <v>0</v>
      </c>
      <c r="AV53" s="141">
        <f>'A1 - KOTELNA - VYTÁPĚNÍ'!J32</f>
        <v>0</v>
      </c>
      <c r="AW53" s="141">
        <f>'A1 - KOTELNA - VYTÁPĚNÍ'!J33</f>
        <v>0</v>
      </c>
      <c r="AX53" s="141">
        <f>'A1 - KOTELNA - VYTÁPĚNÍ'!J34</f>
        <v>0</v>
      </c>
      <c r="AY53" s="141">
        <f>'A1 - KOTELNA - VYTÁPĚNÍ'!J35</f>
        <v>0</v>
      </c>
      <c r="AZ53" s="141">
        <f>'A1 - KOTELNA - VYTÁPĚNÍ'!F32</f>
        <v>0</v>
      </c>
      <c r="BA53" s="141">
        <f>'A1 - KOTELNA - VYTÁPĚNÍ'!F33</f>
        <v>0</v>
      </c>
      <c r="BB53" s="141">
        <f>'A1 - KOTELNA - VYTÁPĚNÍ'!F34</f>
        <v>0</v>
      </c>
      <c r="BC53" s="141">
        <f>'A1 - KOTELNA - VYTÁPĚNÍ'!F35</f>
        <v>0</v>
      </c>
      <c r="BD53" s="143">
        <f>'A1 - KOTELNA - VYTÁPĚNÍ'!F36</f>
        <v>0</v>
      </c>
      <c r="BT53" s="144" t="s">
        <v>91</v>
      </c>
      <c r="BV53" s="144" t="s">
        <v>80</v>
      </c>
      <c r="BW53" s="144" t="s">
        <v>92</v>
      </c>
      <c r="BX53" s="144" t="s">
        <v>86</v>
      </c>
      <c r="CL53" s="144" t="s">
        <v>34</v>
      </c>
    </row>
    <row r="54" spans="1:90" s="6" customFormat="1" ht="16.5" customHeight="1">
      <c r="A54" s="133" t="s">
        <v>87</v>
      </c>
      <c r="B54" s="134"/>
      <c r="C54" s="135"/>
      <c r="D54" s="135"/>
      <c r="E54" s="136" t="s">
        <v>93</v>
      </c>
      <c r="F54" s="136"/>
      <c r="G54" s="136"/>
      <c r="H54" s="136"/>
      <c r="I54" s="136"/>
      <c r="J54" s="135"/>
      <c r="K54" s="136" t="s">
        <v>94</v>
      </c>
      <c r="L54" s="136"/>
      <c r="M54" s="136"/>
      <c r="N54" s="136"/>
      <c r="O54" s="136"/>
      <c r="P54" s="136"/>
      <c r="Q54" s="136"/>
      <c r="R54" s="136"/>
      <c r="S54" s="136"/>
      <c r="T54" s="136"/>
      <c r="U54" s="136"/>
      <c r="V54" s="136"/>
      <c r="W54" s="136"/>
      <c r="X54" s="136"/>
      <c r="Y54" s="136"/>
      <c r="Z54" s="136"/>
      <c r="AA54" s="136"/>
      <c r="AB54" s="136"/>
      <c r="AC54" s="136"/>
      <c r="AD54" s="136"/>
      <c r="AE54" s="136"/>
      <c r="AF54" s="136"/>
      <c r="AG54" s="137">
        <f>'A2 - KOTELNA - ZTI'!J29</f>
        <v>0</v>
      </c>
      <c r="AH54" s="135"/>
      <c r="AI54" s="135"/>
      <c r="AJ54" s="135"/>
      <c r="AK54" s="135"/>
      <c r="AL54" s="135"/>
      <c r="AM54" s="135"/>
      <c r="AN54" s="137">
        <f>SUM(AG54,AT54)</f>
        <v>0</v>
      </c>
      <c r="AO54" s="135"/>
      <c r="AP54" s="135"/>
      <c r="AQ54" s="138" t="s">
        <v>90</v>
      </c>
      <c r="AR54" s="139"/>
      <c r="AS54" s="140">
        <v>0</v>
      </c>
      <c r="AT54" s="141">
        <f>ROUND(SUM(AV54:AW54),2)</f>
        <v>0</v>
      </c>
      <c r="AU54" s="142">
        <f>'A2 - KOTELNA - ZTI'!P96</f>
        <v>0</v>
      </c>
      <c r="AV54" s="141">
        <f>'A2 - KOTELNA - ZTI'!J32</f>
        <v>0</v>
      </c>
      <c r="AW54" s="141">
        <f>'A2 - KOTELNA - ZTI'!J33</f>
        <v>0</v>
      </c>
      <c r="AX54" s="141">
        <f>'A2 - KOTELNA - ZTI'!J34</f>
        <v>0</v>
      </c>
      <c r="AY54" s="141">
        <f>'A2 - KOTELNA - ZTI'!J35</f>
        <v>0</v>
      </c>
      <c r="AZ54" s="141">
        <f>'A2 - KOTELNA - ZTI'!F32</f>
        <v>0</v>
      </c>
      <c r="BA54" s="141">
        <f>'A2 - KOTELNA - ZTI'!F33</f>
        <v>0</v>
      </c>
      <c r="BB54" s="141">
        <f>'A2 - KOTELNA - ZTI'!F34</f>
        <v>0</v>
      </c>
      <c r="BC54" s="141">
        <f>'A2 - KOTELNA - ZTI'!F35</f>
        <v>0</v>
      </c>
      <c r="BD54" s="143">
        <f>'A2 - KOTELNA - ZTI'!F36</f>
        <v>0</v>
      </c>
      <c r="BT54" s="144" t="s">
        <v>91</v>
      </c>
      <c r="BV54" s="144" t="s">
        <v>80</v>
      </c>
      <c r="BW54" s="144" t="s">
        <v>95</v>
      </c>
      <c r="BX54" s="144" t="s">
        <v>86</v>
      </c>
      <c r="CL54" s="144" t="s">
        <v>34</v>
      </c>
    </row>
    <row r="55" spans="1:90" s="6" customFormat="1" ht="16.5" customHeight="1">
      <c r="A55" s="133" t="s">
        <v>87</v>
      </c>
      <c r="B55" s="134"/>
      <c r="C55" s="135"/>
      <c r="D55" s="135"/>
      <c r="E55" s="136" t="s">
        <v>96</v>
      </c>
      <c r="F55" s="136"/>
      <c r="G55" s="136"/>
      <c r="H55" s="136"/>
      <c r="I55" s="136"/>
      <c r="J55" s="135"/>
      <c r="K55" s="136" t="s">
        <v>97</v>
      </c>
      <c r="L55" s="136"/>
      <c r="M55" s="136"/>
      <c r="N55" s="136"/>
      <c r="O55" s="136"/>
      <c r="P55" s="136"/>
      <c r="Q55" s="136"/>
      <c r="R55" s="136"/>
      <c r="S55" s="136"/>
      <c r="T55" s="136"/>
      <c r="U55" s="136"/>
      <c r="V55" s="136"/>
      <c r="W55" s="136"/>
      <c r="X55" s="136"/>
      <c r="Y55" s="136"/>
      <c r="Z55" s="136"/>
      <c r="AA55" s="136"/>
      <c r="AB55" s="136"/>
      <c r="AC55" s="136"/>
      <c r="AD55" s="136"/>
      <c r="AE55" s="136"/>
      <c r="AF55" s="136"/>
      <c r="AG55" s="137">
        <f>'A3 - KOTELNA - PLYN'!J29</f>
        <v>0</v>
      </c>
      <c r="AH55" s="135"/>
      <c r="AI55" s="135"/>
      <c r="AJ55" s="135"/>
      <c r="AK55" s="135"/>
      <c r="AL55" s="135"/>
      <c r="AM55" s="135"/>
      <c r="AN55" s="137">
        <f>SUM(AG55,AT55)</f>
        <v>0</v>
      </c>
      <c r="AO55" s="135"/>
      <c r="AP55" s="135"/>
      <c r="AQ55" s="138" t="s">
        <v>90</v>
      </c>
      <c r="AR55" s="139"/>
      <c r="AS55" s="140">
        <v>0</v>
      </c>
      <c r="AT55" s="141">
        <f>ROUND(SUM(AV55:AW55),2)</f>
        <v>0</v>
      </c>
      <c r="AU55" s="142">
        <f>'A3 - KOTELNA - PLYN'!P96</f>
        <v>0</v>
      </c>
      <c r="AV55" s="141">
        <f>'A3 - KOTELNA - PLYN'!J32</f>
        <v>0</v>
      </c>
      <c r="AW55" s="141">
        <f>'A3 - KOTELNA - PLYN'!J33</f>
        <v>0</v>
      </c>
      <c r="AX55" s="141">
        <f>'A3 - KOTELNA - PLYN'!J34</f>
        <v>0</v>
      </c>
      <c r="AY55" s="141">
        <f>'A3 - KOTELNA - PLYN'!J35</f>
        <v>0</v>
      </c>
      <c r="AZ55" s="141">
        <f>'A3 - KOTELNA - PLYN'!F32</f>
        <v>0</v>
      </c>
      <c r="BA55" s="141">
        <f>'A3 - KOTELNA - PLYN'!F33</f>
        <v>0</v>
      </c>
      <c r="BB55" s="141">
        <f>'A3 - KOTELNA - PLYN'!F34</f>
        <v>0</v>
      </c>
      <c r="BC55" s="141">
        <f>'A3 - KOTELNA - PLYN'!F35</f>
        <v>0</v>
      </c>
      <c r="BD55" s="143">
        <f>'A3 - KOTELNA - PLYN'!F36</f>
        <v>0</v>
      </c>
      <c r="BT55" s="144" t="s">
        <v>91</v>
      </c>
      <c r="BV55" s="144" t="s">
        <v>80</v>
      </c>
      <c r="BW55" s="144" t="s">
        <v>98</v>
      </c>
      <c r="BX55" s="144" t="s">
        <v>86</v>
      </c>
      <c r="CL55" s="144" t="s">
        <v>34</v>
      </c>
    </row>
    <row r="56" spans="1:90" s="6" customFormat="1" ht="16.5" customHeight="1">
      <c r="A56" s="133" t="s">
        <v>87</v>
      </c>
      <c r="B56" s="134"/>
      <c r="C56" s="135"/>
      <c r="D56" s="135"/>
      <c r="E56" s="136" t="s">
        <v>99</v>
      </c>
      <c r="F56" s="136"/>
      <c r="G56" s="136"/>
      <c r="H56" s="136"/>
      <c r="I56" s="136"/>
      <c r="J56" s="135"/>
      <c r="K56" s="136" t="s">
        <v>100</v>
      </c>
      <c r="L56" s="136"/>
      <c r="M56" s="136"/>
      <c r="N56" s="136"/>
      <c r="O56" s="136"/>
      <c r="P56" s="136"/>
      <c r="Q56" s="136"/>
      <c r="R56" s="136"/>
      <c r="S56" s="136"/>
      <c r="T56" s="136"/>
      <c r="U56" s="136"/>
      <c r="V56" s="136"/>
      <c r="W56" s="136"/>
      <c r="X56" s="136"/>
      <c r="Y56" s="136"/>
      <c r="Z56" s="136"/>
      <c r="AA56" s="136"/>
      <c r="AB56" s="136"/>
      <c r="AC56" s="136"/>
      <c r="AD56" s="136"/>
      <c r="AE56" s="136"/>
      <c r="AF56" s="136"/>
      <c r="AG56" s="137">
        <f>'A4 - KOTELNA - SILNOPROUD'!J29</f>
        <v>0</v>
      </c>
      <c r="AH56" s="135"/>
      <c r="AI56" s="135"/>
      <c r="AJ56" s="135"/>
      <c r="AK56" s="135"/>
      <c r="AL56" s="135"/>
      <c r="AM56" s="135"/>
      <c r="AN56" s="137">
        <f>SUM(AG56,AT56)</f>
        <v>0</v>
      </c>
      <c r="AO56" s="135"/>
      <c r="AP56" s="135"/>
      <c r="AQ56" s="138" t="s">
        <v>90</v>
      </c>
      <c r="AR56" s="139"/>
      <c r="AS56" s="140">
        <v>0</v>
      </c>
      <c r="AT56" s="141">
        <f>ROUND(SUM(AV56:AW56),2)</f>
        <v>0</v>
      </c>
      <c r="AU56" s="142">
        <f>'A4 - KOTELNA - SILNOPROUD'!P83</f>
        <v>0</v>
      </c>
      <c r="AV56" s="141">
        <f>'A4 - KOTELNA - SILNOPROUD'!J32</f>
        <v>0</v>
      </c>
      <c r="AW56" s="141">
        <f>'A4 - KOTELNA - SILNOPROUD'!J33</f>
        <v>0</v>
      </c>
      <c r="AX56" s="141">
        <f>'A4 - KOTELNA - SILNOPROUD'!J34</f>
        <v>0</v>
      </c>
      <c r="AY56" s="141">
        <f>'A4 - KOTELNA - SILNOPROUD'!J35</f>
        <v>0</v>
      </c>
      <c r="AZ56" s="141">
        <f>'A4 - KOTELNA - SILNOPROUD'!F32</f>
        <v>0</v>
      </c>
      <c r="BA56" s="141">
        <f>'A4 - KOTELNA - SILNOPROUD'!F33</f>
        <v>0</v>
      </c>
      <c r="BB56" s="141">
        <f>'A4 - KOTELNA - SILNOPROUD'!F34</f>
        <v>0</v>
      </c>
      <c r="BC56" s="141">
        <f>'A4 - KOTELNA - SILNOPROUD'!F35</f>
        <v>0</v>
      </c>
      <c r="BD56" s="143">
        <f>'A4 - KOTELNA - SILNOPROUD'!F36</f>
        <v>0</v>
      </c>
      <c r="BT56" s="144" t="s">
        <v>91</v>
      </c>
      <c r="BV56" s="144" t="s">
        <v>80</v>
      </c>
      <c r="BW56" s="144" t="s">
        <v>101</v>
      </c>
      <c r="BX56" s="144" t="s">
        <v>86</v>
      </c>
      <c r="CL56" s="144" t="s">
        <v>34</v>
      </c>
    </row>
    <row r="57" spans="1:90" s="6" customFormat="1" ht="16.5" customHeight="1">
      <c r="A57" s="133" t="s">
        <v>87</v>
      </c>
      <c r="B57" s="134"/>
      <c r="C57" s="135"/>
      <c r="D57" s="135"/>
      <c r="E57" s="136" t="s">
        <v>102</v>
      </c>
      <c r="F57" s="136"/>
      <c r="G57" s="136"/>
      <c r="H57" s="136"/>
      <c r="I57" s="136"/>
      <c r="J57" s="135"/>
      <c r="K57" s="136" t="s">
        <v>103</v>
      </c>
      <c r="L57" s="136"/>
      <c r="M57" s="136"/>
      <c r="N57" s="136"/>
      <c r="O57" s="136"/>
      <c r="P57" s="136"/>
      <c r="Q57" s="136"/>
      <c r="R57" s="136"/>
      <c r="S57" s="136"/>
      <c r="T57" s="136"/>
      <c r="U57" s="136"/>
      <c r="V57" s="136"/>
      <c r="W57" s="136"/>
      <c r="X57" s="136"/>
      <c r="Y57" s="136"/>
      <c r="Z57" s="136"/>
      <c r="AA57" s="136"/>
      <c r="AB57" s="136"/>
      <c r="AC57" s="136"/>
      <c r="AD57" s="136"/>
      <c r="AE57" s="136"/>
      <c r="AF57" s="136"/>
      <c r="AG57" s="137">
        <f>'A5 - KOTELNA - MaR'!J29</f>
        <v>0</v>
      </c>
      <c r="AH57" s="135"/>
      <c r="AI57" s="135"/>
      <c r="AJ57" s="135"/>
      <c r="AK57" s="135"/>
      <c r="AL57" s="135"/>
      <c r="AM57" s="135"/>
      <c r="AN57" s="137">
        <f>SUM(AG57,AT57)</f>
        <v>0</v>
      </c>
      <c r="AO57" s="135"/>
      <c r="AP57" s="135"/>
      <c r="AQ57" s="138" t="s">
        <v>90</v>
      </c>
      <c r="AR57" s="139"/>
      <c r="AS57" s="140">
        <v>0</v>
      </c>
      <c r="AT57" s="141">
        <f>ROUND(SUM(AV57:AW57),2)</f>
        <v>0</v>
      </c>
      <c r="AU57" s="142">
        <f>'A5 - KOTELNA - MaR'!P83</f>
        <v>0</v>
      </c>
      <c r="AV57" s="141">
        <f>'A5 - KOTELNA - MaR'!J32</f>
        <v>0</v>
      </c>
      <c r="AW57" s="141">
        <f>'A5 - KOTELNA - MaR'!J33</f>
        <v>0</v>
      </c>
      <c r="AX57" s="141">
        <f>'A5 - KOTELNA - MaR'!J34</f>
        <v>0</v>
      </c>
      <c r="AY57" s="141">
        <f>'A5 - KOTELNA - MaR'!J35</f>
        <v>0</v>
      </c>
      <c r="AZ57" s="141">
        <f>'A5 - KOTELNA - MaR'!F32</f>
        <v>0</v>
      </c>
      <c r="BA57" s="141">
        <f>'A5 - KOTELNA - MaR'!F33</f>
        <v>0</v>
      </c>
      <c r="BB57" s="141">
        <f>'A5 - KOTELNA - MaR'!F34</f>
        <v>0</v>
      </c>
      <c r="BC57" s="141">
        <f>'A5 - KOTELNA - MaR'!F35</f>
        <v>0</v>
      </c>
      <c r="BD57" s="143">
        <f>'A5 - KOTELNA - MaR'!F36</f>
        <v>0</v>
      </c>
      <c r="BT57" s="144" t="s">
        <v>91</v>
      </c>
      <c r="BV57" s="144" t="s">
        <v>80</v>
      </c>
      <c r="BW57" s="144" t="s">
        <v>104</v>
      </c>
      <c r="BX57" s="144" t="s">
        <v>86</v>
      </c>
      <c r="CL57" s="144" t="s">
        <v>34</v>
      </c>
    </row>
    <row r="58" spans="1:90" s="6" customFormat="1" ht="16.5" customHeight="1">
      <c r="A58" s="133" t="s">
        <v>87</v>
      </c>
      <c r="B58" s="134"/>
      <c r="C58" s="135"/>
      <c r="D58" s="135"/>
      <c r="E58" s="136" t="s">
        <v>105</v>
      </c>
      <c r="F58" s="136"/>
      <c r="G58" s="136"/>
      <c r="H58" s="136"/>
      <c r="I58" s="136"/>
      <c r="J58" s="135"/>
      <c r="K58" s="136" t="s">
        <v>106</v>
      </c>
      <c r="L58" s="136"/>
      <c r="M58" s="136"/>
      <c r="N58" s="136"/>
      <c r="O58" s="136"/>
      <c r="P58" s="136"/>
      <c r="Q58" s="136"/>
      <c r="R58" s="136"/>
      <c r="S58" s="136"/>
      <c r="T58" s="136"/>
      <c r="U58" s="136"/>
      <c r="V58" s="136"/>
      <c r="W58" s="136"/>
      <c r="X58" s="136"/>
      <c r="Y58" s="136"/>
      <c r="Z58" s="136"/>
      <c r="AA58" s="136"/>
      <c r="AB58" s="136"/>
      <c r="AC58" s="136"/>
      <c r="AD58" s="136"/>
      <c r="AE58" s="136"/>
      <c r="AF58" s="136"/>
      <c r="AG58" s="137">
        <f>'A6 - KOTELNA - VZT'!J29</f>
        <v>0</v>
      </c>
      <c r="AH58" s="135"/>
      <c r="AI58" s="135"/>
      <c r="AJ58" s="135"/>
      <c r="AK58" s="135"/>
      <c r="AL58" s="135"/>
      <c r="AM58" s="135"/>
      <c r="AN58" s="137">
        <f>SUM(AG58,AT58)</f>
        <v>0</v>
      </c>
      <c r="AO58" s="135"/>
      <c r="AP58" s="135"/>
      <c r="AQ58" s="138" t="s">
        <v>90</v>
      </c>
      <c r="AR58" s="139"/>
      <c r="AS58" s="140">
        <v>0</v>
      </c>
      <c r="AT58" s="141">
        <f>ROUND(SUM(AV58:AW58),2)</f>
        <v>0</v>
      </c>
      <c r="AU58" s="142">
        <f>'A6 - KOTELNA - VZT'!P88</f>
        <v>0</v>
      </c>
      <c r="AV58" s="141">
        <f>'A6 - KOTELNA - VZT'!J32</f>
        <v>0</v>
      </c>
      <c r="AW58" s="141">
        <f>'A6 - KOTELNA - VZT'!J33</f>
        <v>0</v>
      </c>
      <c r="AX58" s="141">
        <f>'A6 - KOTELNA - VZT'!J34</f>
        <v>0</v>
      </c>
      <c r="AY58" s="141">
        <f>'A6 - KOTELNA - VZT'!J35</f>
        <v>0</v>
      </c>
      <c r="AZ58" s="141">
        <f>'A6 - KOTELNA - VZT'!F32</f>
        <v>0</v>
      </c>
      <c r="BA58" s="141">
        <f>'A6 - KOTELNA - VZT'!F33</f>
        <v>0</v>
      </c>
      <c r="BB58" s="141">
        <f>'A6 - KOTELNA - VZT'!F34</f>
        <v>0</v>
      </c>
      <c r="BC58" s="141">
        <f>'A6 - KOTELNA - VZT'!F35</f>
        <v>0</v>
      </c>
      <c r="BD58" s="143">
        <f>'A6 - KOTELNA - VZT'!F36</f>
        <v>0</v>
      </c>
      <c r="BT58" s="144" t="s">
        <v>91</v>
      </c>
      <c r="BV58" s="144" t="s">
        <v>80</v>
      </c>
      <c r="BW58" s="144" t="s">
        <v>107</v>
      </c>
      <c r="BX58" s="144" t="s">
        <v>86</v>
      </c>
      <c r="CL58" s="144" t="s">
        <v>34</v>
      </c>
    </row>
    <row r="59" spans="1:90" s="6" customFormat="1" ht="16.5" customHeight="1">
      <c r="A59" s="133" t="s">
        <v>87</v>
      </c>
      <c r="B59" s="134"/>
      <c r="C59" s="135"/>
      <c r="D59" s="135"/>
      <c r="E59" s="136" t="s">
        <v>108</v>
      </c>
      <c r="F59" s="136"/>
      <c r="G59" s="136"/>
      <c r="H59" s="136"/>
      <c r="I59" s="136"/>
      <c r="J59" s="135"/>
      <c r="K59" s="136" t="s">
        <v>109</v>
      </c>
      <c r="L59" s="136"/>
      <c r="M59" s="136"/>
      <c r="N59" s="136"/>
      <c r="O59" s="136"/>
      <c r="P59" s="136"/>
      <c r="Q59" s="136"/>
      <c r="R59" s="136"/>
      <c r="S59" s="136"/>
      <c r="T59" s="136"/>
      <c r="U59" s="136"/>
      <c r="V59" s="136"/>
      <c r="W59" s="136"/>
      <c r="X59" s="136"/>
      <c r="Y59" s="136"/>
      <c r="Z59" s="136"/>
      <c r="AA59" s="136"/>
      <c r="AB59" s="136"/>
      <c r="AC59" s="136"/>
      <c r="AD59" s="136"/>
      <c r="AE59" s="136"/>
      <c r="AF59" s="136"/>
      <c r="AG59" s="137">
        <f>'A7 - KOTELNA -  STAVEBNÍ ...'!J29</f>
        <v>0</v>
      </c>
      <c r="AH59" s="135"/>
      <c r="AI59" s="135"/>
      <c r="AJ59" s="135"/>
      <c r="AK59" s="135"/>
      <c r="AL59" s="135"/>
      <c r="AM59" s="135"/>
      <c r="AN59" s="137">
        <f>SUM(AG59,AT59)</f>
        <v>0</v>
      </c>
      <c r="AO59" s="135"/>
      <c r="AP59" s="135"/>
      <c r="AQ59" s="138" t="s">
        <v>90</v>
      </c>
      <c r="AR59" s="139"/>
      <c r="AS59" s="140">
        <v>0</v>
      </c>
      <c r="AT59" s="141">
        <f>ROUND(SUM(AV59:AW59),2)</f>
        <v>0</v>
      </c>
      <c r="AU59" s="142">
        <f>'A7 - KOTELNA -  STAVEBNÍ ...'!P97</f>
        <v>0</v>
      </c>
      <c r="AV59" s="141">
        <f>'A7 - KOTELNA -  STAVEBNÍ ...'!J32</f>
        <v>0</v>
      </c>
      <c r="AW59" s="141">
        <f>'A7 - KOTELNA -  STAVEBNÍ ...'!J33</f>
        <v>0</v>
      </c>
      <c r="AX59" s="141">
        <f>'A7 - KOTELNA -  STAVEBNÍ ...'!J34</f>
        <v>0</v>
      </c>
      <c r="AY59" s="141">
        <f>'A7 - KOTELNA -  STAVEBNÍ ...'!J35</f>
        <v>0</v>
      </c>
      <c r="AZ59" s="141">
        <f>'A7 - KOTELNA -  STAVEBNÍ ...'!F32</f>
        <v>0</v>
      </c>
      <c r="BA59" s="141">
        <f>'A7 - KOTELNA -  STAVEBNÍ ...'!F33</f>
        <v>0</v>
      </c>
      <c r="BB59" s="141">
        <f>'A7 - KOTELNA -  STAVEBNÍ ...'!F34</f>
        <v>0</v>
      </c>
      <c r="BC59" s="141">
        <f>'A7 - KOTELNA -  STAVEBNÍ ...'!F35</f>
        <v>0</v>
      </c>
      <c r="BD59" s="143">
        <f>'A7 - KOTELNA -  STAVEBNÍ ...'!F36</f>
        <v>0</v>
      </c>
      <c r="BT59" s="144" t="s">
        <v>91</v>
      </c>
      <c r="BV59" s="144" t="s">
        <v>80</v>
      </c>
      <c r="BW59" s="144" t="s">
        <v>110</v>
      </c>
      <c r="BX59" s="144" t="s">
        <v>86</v>
      </c>
      <c r="CL59" s="144" t="s">
        <v>34</v>
      </c>
    </row>
    <row r="60" spans="2:91" s="5" customFormat="1" ht="16.5" customHeight="1">
      <c r="B60" s="120"/>
      <c r="C60" s="121"/>
      <c r="D60" s="122" t="s">
        <v>111</v>
      </c>
      <c r="E60" s="122"/>
      <c r="F60" s="122"/>
      <c r="G60" s="122"/>
      <c r="H60" s="122"/>
      <c r="I60" s="123"/>
      <c r="J60" s="122" t="s">
        <v>112</v>
      </c>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4">
        <f>ROUND(SUM(AG61:AG65),2)</f>
        <v>0</v>
      </c>
      <c r="AH60" s="123"/>
      <c r="AI60" s="123"/>
      <c r="AJ60" s="123"/>
      <c r="AK60" s="123"/>
      <c r="AL60" s="123"/>
      <c r="AM60" s="123"/>
      <c r="AN60" s="125">
        <f>SUM(AG60,AT60)</f>
        <v>0</v>
      </c>
      <c r="AO60" s="123"/>
      <c r="AP60" s="123"/>
      <c r="AQ60" s="126" t="s">
        <v>84</v>
      </c>
      <c r="AR60" s="127"/>
      <c r="AS60" s="128">
        <f>ROUND(SUM(AS61:AS65),2)</f>
        <v>0</v>
      </c>
      <c r="AT60" s="129">
        <f>ROUND(SUM(AV60:AW60),2)</f>
        <v>0</v>
      </c>
      <c r="AU60" s="130">
        <f>ROUND(SUM(AU61:AU65),5)</f>
        <v>0</v>
      </c>
      <c r="AV60" s="129">
        <f>ROUND(AZ60*L26,2)</f>
        <v>0</v>
      </c>
      <c r="AW60" s="129">
        <f>ROUND(BA60*L27,2)</f>
        <v>0</v>
      </c>
      <c r="AX60" s="129">
        <f>ROUND(BB60*L26,2)</f>
        <v>0</v>
      </c>
      <c r="AY60" s="129">
        <f>ROUND(BC60*L27,2)</f>
        <v>0</v>
      </c>
      <c r="AZ60" s="129">
        <f>ROUND(SUM(AZ61:AZ65),2)</f>
        <v>0</v>
      </c>
      <c r="BA60" s="129">
        <f>ROUND(SUM(BA61:BA65),2)</f>
        <v>0</v>
      </c>
      <c r="BB60" s="129">
        <f>ROUND(SUM(BB61:BB65),2)</f>
        <v>0</v>
      </c>
      <c r="BC60" s="129">
        <f>ROUND(SUM(BC61:BC65),2)</f>
        <v>0</v>
      </c>
      <c r="BD60" s="131">
        <f>ROUND(SUM(BD61:BD65),2)</f>
        <v>0</v>
      </c>
      <c r="BS60" s="132" t="s">
        <v>77</v>
      </c>
      <c r="BT60" s="132" t="s">
        <v>85</v>
      </c>
      <c r="BU60" s="132" t="s">
        <v>79</v>
      </c>
      <c r="BV60" s="132" t="s">
        <v>80</v>
      </c>
      <c r="BW60" s="132" t="s">
        <v>113</v>
      </c>
      <c r="BX60" s="132" t="s">
        <v>7</v>
      </c>
      <c r="CL60" s="132" t="s">
        <v>34</v>
      </c>
      <c r="CM60" s="132" t="s">
        <v>78</v>
      </c>
    </row>
    <row r="61" spans="1:90" s="6" customFormat="1" ht="28.5" customHeight="1">
      <c r="A61" s="133" t="s">
        <v>87</v>
      </c>
      <c r="B61" s="134"/>
      <c r="C61" s="135"/>
      <c r="D61" s="135"/>
      <c r="E61" s="136" t="s">
        <v>88</v>
      </c>
      <c r="F61" s="136"/>
      <c r="G61" s="136"/>
      <c r="H61" s="136"/>
      <c r="I61" s="136"/>
      <c r="J61" s="135"/>
      <c r="K61" s="136" t="s">
        <v>114</v>
      </c>
      <c r="L61" s="136"/>
      <c r="M61" s="136"/>
      <c r="N61" s="136"/>
      <c r="O61" s="136"/>
      <c r="P61" s="136"/>
      <c r="Q61" s="136"/>
      <c r="R61" s="136"/>
      <c r="S61" s="136"/>
      <c r="T61" s="136"/>
      <c r="U61" s="136"/>
      <c r="V61" s="136"/>
      <c r="W61" s="136"/>
      <c r="X61" s="136"/>
      <c r="Y61" s="136"/>
      <c r="Z61" s="136"/>
      <c r="AA61" s="136"/>
      <c r="AB61" s="136"/>
      <c r="AC61" s="136"/>
      <c r="AD61" s="136"/>
      <c r="AE61" s="136"/>
      <c r="AF61" s="136"/>
      <c r="AG61" s="137">
        <f>'A1 - OBJEKT A - PŘEDÁVACÍ...'!J29</f>
        <v>0</v>
      </c>
      <c r="AH61" s="135"/>
      <c r="AI61" s="135"/>
      <c r="AJ61" s="135"/>
      <c r="AK61" s="135"/>
      <c r="AL61" s="135"/>
      <c r="AM61" s="135"/>
      <c r="AN61" s="137">
        <f>SUM(AG61,AT61)</f>
        <v>0</v>
      </c>
      <c r="AO61" s="135"/>
      <c r="AP61" s="135"/>
      <c r="AQ61" s="138" t="s">
        <v>90</v>
      </c>
      <c r="AR61" s="139"/>
      <c r="AS61" s="140">
        <v>0</v>
      </c>
      <c r="AT61" s="141">
        <f>ROUND(SUM(AV61:AW61),2)</f>
        <v>0</v>
      </c>
      <c r="AU61" s="142">
        <f>'A1 - OBJEKT A - PŘEDÁVACÍ...'!P95</f>
        <v>0</v>
      </c>
      <c r="AV61" s="141">
        <f>'A1 - OBJEKT A - PŘEDÁVACÍ...'!J32</f>
        <v>0</v>
      </c>
      <c r="AW61" s="141">
        <f>'A1 - OBJEKT A - PŘEDÁVACÍ...'!J33</f>
        <v>0</v>
      </c>
      <c r="AX61" s="141">
        <f>'A1 - OBJEKT A - PŘEDÁVACÍ...'!J34</f>
        <v>0</v>
      </c>
      <c r="AY61" s="141">
        <f>'A1 - OBJEKT A - PŘEDÁVACÍ...'!J35</f>
        <v>0</v>
      </c>
      <c r="AZ61" s="141">
        <f>'A1 - OBJEKT A - PŘEDÁVACÍ...'!F32</f>
        <v>0</v>
      </c>
      <c r="BA61" s="141">
        <f>'A1 - OBJEKT A - PŘEDÁVACÍ...'!F33</f>
        <v>0</v>
      </c>
      <c r="BB61" s="141">
        <f>'A1 - OBJEKT A - PŘEDÁVACÍ...'!F34</f>
        <v>0</v>
      </c>
      <c r="BC61" s="141">
        <f>'A1 - OBJEKT A - PŘEDÁVACÍ...'!F35</f>
        <v>0</v>
      </c>
      <c r="BD61" s="143">
        <f>'A1 - OBJEKT A - PŘEDÁVACÍ...'!F36</f>
        <v>0</v>
      </c>
      <c r="BT61" s="144" t="s">
        <v>91</v>
      </c>
      <c r="BV61" s="144" t="s">
        <v>80</v>
      </c>
      <c r="BW61" s="144" t="s">
        <v>115</v>
      </c>
      <c r="BX61" s="144" t="s">
        <v>113</v>
      </c>
      <c r="CL61" s="144" t="s">
        <v>34</v>
      </c>
    </row>
    <row r="62" spans="1:90" s="6" customFormat="1" ht="16.5" customHeight="1">
      <c r="A62" s="133" t="s">
        <v>87</v>
      </c>
      <c r="B62" s="134"/>
      <c r="C62" s="135"/>
      <c r="D62" s="135"/>
      <c r="E62" s="136" t="s">
        <v>93</v>
      </c>
      <c r="F62" s="136"/>
      <c r="G62" s="136"/>
      <c r="H62" s="136"/>
      <c r="I62" s="136"/>
      <c r="J62" s="135"/>
      <c r="K62" s="136" t="s">
        <v>116</v>
      </c>
      <c r="L62" s="136"/>
      <c r="M62" s="136"/>
      <c r="N62" s="136"/>
      <c r="O62" s="136"/>
      <c r="P62" s="136"/>
      <c r="Q62" s="136"/>
      <c r="R62" s="136"/>
      <c r="S62" s="136"/>
      <c r="T62" s="136"/>
      <c r="U62" s="136"/>
      <c r="V62" s="136"/>
      <c r="W62" s="136"/>
      <c r="X62" s="136"/>
      <c r="Y62" s="136"/>
      <c r="Z62" s="136"/>
      <c r="AA62" s="136"/>
      <c r="AB62" s="136"/>
      <c r="AC62" s="136"/>
      <c r="AD62" s="136"/>
      <c r="AE62" s="136"/>
      <c r="AF62" s="136"/>
      <c r="AG62" s="137">
        <f>'A2 - OBJEKT A - REGULACE ÚT'!J29</f>
        <v>0</v>
      </c>
      <c r="AH62" s="135"/>
      <c r="AI62" s="135"/>
      <c r="AJ62" s="135"/>
      <c r="AK62" s="135"/>
      <c r="AL62" s="135"/>
      <c r="AM62" s="135"/>
      <c r="AN62" s="137">
        <f>SUM(AG62,AT62)</f>
        <v>0</v>
      </c>
      <c r="AO62" s="135"/>
      <c r="AP62" s="135"/>
      <c r="AQ62" s="138" t="s">
        <v>90</v>
      </c>
      <c r="AR62" s="139"/>
      <c r="AS62" s="140">
        <v>0</v>
      </c>
      <c r="AT62" s="141">
        <f>ROUND(SUM(AV62:AW62),2)</f>
        <v>0</v>
      </c>
      <c r="AU62" s="142">
        <f>'A2 - OBJEKT A - REGULACE ÚT'!P94</f>
        <v>0</v>
      </c>
      <c r="AV62" s="141">
        <f>'A2 - OBJEKT A - REGULACE ÚT'!J32</f>
        <v>0</v>
      </c>
      <c r="AW62" s="141">
        <f>'A2 - OBJEKT A - REGULACE ÚT'!J33</f>
        <v>0</v>
      </c>
      <c r="AX62" s="141">
        <f>'A2 - OBJEKT A - REGULACE ÚT'!J34</f>
        <v>0</v>
      </c>
      <c r="AY62" s="141">
        <f>'A2 - OBJEKT A - REGULACE ÚT'!J35</f>
        <v>0</v>
      </c>
      <c r="AZ62" s="141">
        <f>'A2 - OBJEKT A - REGULACE ÚT'!F32</f>
        <v>0</v>
      </c>
      <c r="BA62" s="141">
        <f>'A2 - OBJEKT A - REGULACE ÚT'!F33</f>
        <v>0</v>
      </c>
      <c r="BB62" s="141">
        <f>'A2 - OBJEKT A - REGULACE ÚT'!F34</f>
        <v>0</v>
      </c>
      <c r="BC62" s="141">
        <f>'A2 - OBJEKT A - REGULACE ÚT'!F35</f>
        <v>0</v>
      </c>
      <c r="BD62" s="143">
        <f>'A2 - OBJEKT A - REGULACE ÚT'!F36</f>
        <v>0</v>
      </c>
      <c r="BT62" s="144" t="s">
        <v>91</v>
      </c>
      <c r="BV62" s="144" t="s">
        <v>80</v>
      </c>
      <c r="BW62" s="144" t="s">
        <v>117</v>
      </c>
      <c r="BX62" s="144" t="s">
        <v>113</v>
      </c>
      <c r="CL62" s="144" t="s">
        <v>34</v>
      </c>
    </row>
    <row r="63" spans="1:90" s="6" customFormat="1" ht="28.5" customHeight="1">
      <c r="A63" s="133" t="s">
        <v>87</v>
      </c>
      <c r="B63" s="134"/>
      <c r="C63" s="135"/>
      <c r="D63" s="135"/>
      <c r="E63" s="136" t="s">
        <v>96</v>
      </c>
      <c r="F63" s="136"/>
      <c r="G63" s="136"/>
      <c r="H63" s="136"/>
      <c r="I63" s="136"/>
      <c r="J63" s="135"/>
      <c r="K63" s="136" t="s">
        <v>118</v>
      </c>
      <c r="L63" s="136"/>
      <c r="M63" s="136"/>
      <c r="N63" s="136"/>
      <c r="O63" s="136"/>
      <c r="P63" s="136"/>
      <c r="Q63" s="136"/>
      <c r="R63" s="136"/>
      <c r="S63" s="136"/>
      <c r="T63" s="136"/>
      <c r="U63" s="136"/>
      <c r="V63" s="136"/>
      <c r="W63" s="136"/>
      <c r="X63" s="136"/>
      <c r="Y63" s="136"/>
      <c r="Z63" s="136"/>
      <c r="AA63" s="136"/>
      <c r="AB63" s="136"/>
      <c r="AC63" s="136"/>
      <c r="AD63" s="136"/>
      <c r="AE63" s="136"/>
      <c r="AF63" s="136"/>
      <c r="AG63" s="137">
        <f>'A3 - OBJEKT A - PŘEDÁVACÍ...'!J29</f>
        <v>0</v>
      </c>
      <c r="AH63" s="135"/>
      <c r="AI63" s="135"/>
      <c r="AJ63" s="135"/>
      <c r="AK63" s="135"/>
      <c r="AL63" s="135"/>
      <c r="AM63" s="135"/>
      <c r="AN63" s="137">
        <f>SUM(AG63,AT63)</f>
        <v>0</v>
      </c>
      <c r="AO63" s="135"/>
      <c r="AP63" s="135"/>
      <c r="AQ63" s="138" t="s">
        <v>90</v>
      </c>
      <c r="AR63" s="139"/>
      <c r="AS63" s="140">
        <v>0</v>
      </c>
      <c r="AT63" s="141">
        <f>ROUND(SUM(AV63:AW63),2)</f>
        <v>0</v>
      </c>
      <c r="AU63" s="142">
        <f>'A3 - OBJEKT A - PŘEDÁVACÍ...'!P84</f>
        <v>0</v>
      </c>
      <c r="AV63" s="141">
        <f>'A3 - OBJEKT A - PŘEDÁVACÍ...'!J32</f>
        <v>0</v>
      </c>
      <c r="AW63" s="141">
        <f>'A3 - OBJEKT A - PŘEDÁVACÍ...'!J33</f>
        <v>0</v>
      </c>
      <c r="AX63" s="141">
        <f>'A3 - OBJEKT A - PŘEDÁVACÍ...'!J34</f>
        <v>0</v>
      </c>
      <c r="AY63" s="141">
        <f>'A3 - OBJEKT A - PŘEDÁVACÍ...'!J35</f>
        <v>0</v>
      </c>
      <c r="AZ63" s="141">
        <f>'A3 - OBJEKT A - PŘEDÁVACÍ...'!F32</f>
        <v>0</v>
      </c>
      <c r="BA63" s="141">
        <f>'A3 - OBJEKT A - PŘEDÁVACÍ...'!F33</f>
        <v>0</v>
      </c>
      <c r="BB63" s="141">
        <f>'A3 - OBJEKT A - PŘEDÁVACÍ...'!F34</f>
        <v>0</v>
      </c>
      <c r="BC63" s="141">
        <f>'A3 - OBJEKT A - PŘEDÁVACÍ...'!F35</f>
        <v>0</v>
      </c>
      <c r="BD63" s="143">
        <f>'A3 - OBJEKT A - PŘEDÁVACÍ...'!F36</f>
        <v>0</v>
      </c>
      <c r="BT63" s="144" t="s">
        <v>91</v>
      </c>
      <c r="BV63" s="144" t="s">
        <v>80</v>
      </c>
      <c r="BW63" s="144" t="s">
        <v>119</v>
      </c>
      <c r="BX63" s="144" t="s">
        <v>113</v>
      </c>
      <c r="CL63" s="144" t="s">
        <v>34</v>
      </c>
    </row>
    <row r="64" spans="1:90" s="6" customFormat="1" ht="16.5" customHeight="1">
      <c r="A64" s="133" t="s">
        <v>87</v>
      </c>
      <c r="B64" s="134"/>
      <c r="C64" s="135"/>
      <c r="D64" s="135"/>
      <c r="E64" s="136" t="s">
        <v>99</v>
      </c>
      <c r="F64" s="136"/>
      <c r="G64" s="136"/>
      <c r="H64" s="136"/>
      <c r="I64" s="136"/>
      <c r="J64" s="135"/>
      <c r="K64" s="136" t="s">
        <v>120</v>
      </c>
      <c r="L64" s="136"/>
      <c r="M64" s="136"/>
      <c r="N64" s="136"/>
      <c r="O64" s="136"/>
      <c r="P64" s="136"/>
      <c r="Q64" s="136"/>
      <c r="R64" s="136"/>
      <c r="S64" s="136"/>
      <c r="T64" s="136"/>
      <c r="U64" s="136"/>
      <c r="V64" s="136"/>
      <c r="W64" s="136"/>
      <c r="X64" s="136"/>
      <c r="Y64" s="136"/>
      <c r="Z64" s="136"/>
      <c r="AA64" s="136"/>
      <c r="AB64" s="136"/>
      <c r="AC64" s="136"/>
      <c r="AD64" s="136"/>
      <c r="AE64" s="136"/>
      <c r="AF64" s="136"/>
      <c r="AG64" s="137">
        <f>'A4 - OBJEKT A - PŘEDÁVACÍ...'!J29</f>
        <v>0</v>
      </c>
      <c r="AH64" s="135"/>
      <c r="AI64" s="135"/>
      <c r="AJ64" s="135"/>
      <c r="AK64" s="135"/>
      <c r="AL64" s="135"/>
      <c r="AM64" s="135"/>
      <c r="AN64" s="137">
        <f>SUM(AG64,AT64)</f>
        <v>0</v>
      </c>
      <c r="AO64" s="135"/>
      <c r="AP64" s="135"/>
      <c r="AQ64" s="138" t="s">
        <v>90</v>
      </c>
      <c r="AR64" s="139"/>
      <c r="AS64" s="140">
        <v>0</v>
      </c>
      <c r="AT64" s="141">
        <f>ROUND(SUM(AV64:AW64),2)</f>
        <v>0</v>
      </c>
      <c r="AU64" s="142">
        <f>'A4 - OBJEKT A - PŘEDÁVACÍ...'!P84</f>
        <v>0</v>
      </c>
      <c r="AV64" s="141">
        <f>'A4 - OBJEKT A - PŘEDÁVACÍ...'!J32</f>
        <v>0</v>
      </c>
      <c r="AW64" s="141">
        <f>'A4 - OBJEKT A - PŘEDÁVACÍ...'!J33</f>
        <v>0</v>
      </c>
      <c r="AX64" s="141">
        <f>'A4 - OBJEKT A - PŘEDÁVACÍ...'!J34</f>
        <v>0</v>
      </c>
      <c r="AY64" s="141">
        <f>'A4 - OBJEKT A - PŘEDÁVACÍ...'!J35</f>
        <v>0</v>
      </c>
      <c r="AZ64" s="141">
        <f>'A4 - OBJEKT A - PŘEDÁVACÍ...'!F32</f>
        <v>0</v>
      </c>
      <c r="BA64" s="141">
        <f>'A4 - OBJEKT A - PŘEDÁVACÍ...'!F33</f>
        <v>0</v>
      </c>
      <c r="BB64" s="141">
        <f>'A4 - OBJEKT A - PŘEDÁVACÍ...'!F34</f>
        <v>0</v>
      </c>
      <c r="BC64" s="141">
        <f>'A4 - OBJEKT A - PŘEDÁVACÍ...'!F35</f>
        <v>0</v>
      </c>
      <c r="BD64" s="143">
        <f>'A4 - OBJEKT A - PŘEDÁVACÍ...'!F36</f>
        <v>0</v>
      </c>
      <c r="BT64" s="144" t="s">
        <v>91</v>
      </c>
      <c r="BV64" s="144" t="s">
        <v>80</v>
      </c>
      <c r="BW64" s="144" t="s">
        <v>121</v>
      </c>
      <c r="BX64" s="144" t="s">
        <v>113</v>
      </c>
      <c r="CL64" s="144" t="s">
        <v>34</v>
      </c>
    </row>
    <row r="65" spans="1:90" s="6" customFormat="1" ht="28.5" customHeight="1">
      <c r="A65" s="133" t="s">
        <v>87</v>
      </c>
      <c r="B65" s="134"/>
      <c r="C65" s="135"/>
      <c r="D65" s="135"/>
      <c r="E65" s="136" t="s">
        <v>102</v>
      </c>
      <c r="F65" s="136"/>
      <c r="G65" s="136"/>
      <c r="H65" s="136"/>
      <c r="I65" s="136"/>
      <c r="J65" s="135"/>
      <c r="K65" s="136" t="s">
        <v>122</v>
      </c>
      <c r="L65" s="136"/>
      <c r="M65" s="136"/>
      <c r="N65" s="136"/>
      <c r="O65" s="136"/>
      <c r="P65" s="136"/>
      <c r="Q65" s="136"/>
      <c r="R65" s="136"/>
      <c r="S65" s="136"/>
      <c r="T65" s="136"/>
      <c r="U65" s="136"/>
      <c r="V65" s="136"/>
      <c r="W65" s="136"/>
      <c r="X65" s="136"/>
      <c r="Y65" s="136"/>
      <c r="Z65" s="136"/>
      <c r="AA65" s="136"/>
      <c r="AB65" s="136"/>
      <c r="AC65" s="136"/>
      <c r="AD65" s="136"/>
      <c r="AE65" s="136"/>
      <c r="AF65" s="136"/>
      <c r="AG65" s="137">
        <f>'A5 - OBJEKT A - PŘEDÁVACÍ...'!J29</f>
        <v>0</v>
      </c>
      <c r="AH65" s="135"/>
      <c r="AI65" s="135"/>
      <c r="AJ65" s="135"/>
      <c r="AK65" s="135"/>
      <c r="AL65" s="135"/>
      <c r="AM65" s="135"/>
      <c r="AN65" s="137">
        <f>SUM(AG65,AT65)</f>
        <v>0</v>
      </c>
      <c r="AO65" s="135"/>
      <c r="AP65" s="135"/>
      <c r="AQ65" s="138" t="s">
        <v>90</v>
      </c>
      <c r="AR65" s="139"/>
      <c r="AS65" s="140">
        <v>0</v>
      </c>
      <c r="AT65" s="141">
        <f>ROUND(SUM(AV65:AW65),2)</f>
        <v>0</v>
      </c>
      <c r="AU65" s="142">
        <f>'A5 - OBJEKT A - PŘEDÁVACÍ...'!P92</f>
        <v>0</v>
      </c>
      <c r="AV65" s="141">
        <f>'A5 - OBJEKT A - PŘEDÁVACÍ...'!J32</f>
        <v>0</v>
      </c>
      <c r="AW65" s="141">
        <f>'A5 - OBJEKT A - PŘEDÁVACÍ...'!J33</f>
        <v>0</v>
      </c>
      <c r="AX65" s="141">
        <f>'A5 - OBJEKT A - PŘEDÁVACÍ...'!J34</f>
        <v>0</v>
      </c>
      <c r="AY65" s="141">
        <f>'A5 - OBJEKT A - PŘEDÁVACÍ...'!J35</f>
        <v>0</v>
      </c>
      <c r="AZ65" s="141">
        <f>'A5 - OBJEKT A - PŘEDÁVACÍ...'!F32</f>
        <v>0</v>
      </c>
      <c r="BA65" s="141">
        <f>'A5 - OBJEKT A - PŘEDÁVACÍ...'!F33</f>
        <v>0</v>
      </c>
      <c r="BB65" s="141">
        <f>'A5 - OBJEKT A - PŘEDÁVACÍ...'!F34</f>
        <v>0</v>
      </c>
      <c r="BC65" s="141">
        <f>'A5 - OBJEKT A - PŘEDÁVACÍ...'!F35</f>
        <v>0</v>
      </c>
      <c r="BD65" s="143">
        <f>'A5 - OBJEKT A - PŘEDÁVACÍ...'!F36</f>
        <v>0</v>
      </c>
      <c r="BT65" s="144" t="s">
        <v>91</v>
      </c>
      <c r="BV65" s="144" t="s">
        <v>80</v>
      </c>
      <c r="BW65" s="144" t="s">
        <v>123</v>
      </c>
      <c r="BX65" s="144" t="s">
        <v>113</v>
      </c>
      <c r="CL65" s="144" t="s">
        <v>34</v>
      </c>
    </row>
    <row r="66" spans="2:91" s="5" customFormat="1" ht="16.5" customHeight="1">
      <c r="B66" s="120"/>
      <c r="C66" s="121"/>
      <c r="D66" s="122" t="s">
        <v>124</v>
      </c>
      <c r="E66" s="122"/>
      <c r="F66" s="122"/>
      <c r="G66" s="122"/>
      <c r="H66" s="122"/>
      <c r="I66" s="123"/>
      <c r="J66" s="122" t="s">
        <v>125</v>
      </c>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4">
        <f>ROUND(SUM(AG67:AG72),2)</f>
        <v>0</v>
      </c>
      <c r="AH66" s="123"/>
      <c r="AI66" s="123"/>
      <c r="AJ66" s="123"/>
      <c r="AK66" s="123"/>
      <c r="AL66" s="123"/>
      <c r="AM66" s="123"/>
      <c r="AN66" s="125">
        <f>SUM(AG66,AT66)</f>
        <v>0</v>
      </c>
      <c r="AO66" s="123"/>
      <c r="AP66" s="123"/>
      <c r="AQ66" s="126" t="s">
        <v>84</v>
      </c>
      <c r="AR66" s="127"/>
      <c r="AS66" s="128">
        <f>ROUND(SUM(AS67:AS72),2)</f>
        <v>0</v>
      </c>
      <c r="AT66" s="129">
        <f>ROUND(SUM(AV66:AW66),2)</f>
        <v>0</v>
      </c>
      <c r="AU66" s="130">
        <f>ROUND(SUM(AU67:AU72),5)</f>
        <v>0</v>
      </c>
      <c r="AV66" s="129">
        <f>ROUND(AZ66*L26,2)</f>
        <v>0</v>
      </c>
      <c r="AW66" s="129">
        <f>ROUND(BA66*L27,2)</f>
        <v>0</v>
      </c>
      <c r="AX66" s="129">
        <f>ROUND(BB66*L26,2)</f>
        <v>0</v>
      </c>
      <c r="AY66" s="129">
        <f>ROUND(BC66*L27,2)</f>
        <v>0</v>
      </c>
      <c r="AZ66" s="129">
        <f>ROUND(SUM(AZ67:AZ72),2)</f>
        <v>0</v>
      </c>
      <c r="BA66" s="129">
        <f>ROUND(SUM(BA67:BA72),2)</f>
        <v>0</v>
      </c>
      <c r="BB66" s="129">
        <f>ROUND(SUM(BB67:BB72),2)</f>
        <v>0</v>
      </c>
      <c r="BC66" s="129">
        <f>ROUND(SUM(BC67:BC72),2)</f>
        <v>0</v>
      </c>
      <c r="BD66" s="131">
        <f>ROUND(SUM(BD67:BD72),2)</f>
        <v>0</v>
      </c>
      <c r="BS66" s="132" t="s">
        <v>77</v>
      </c>
      <c r="BT66" s="132" t="s">
        <v>85</v>
      </c>
      <c r="BU66" s="132" t="s">
        <v>79</v>
      </c>
      <c r="BV66" s="132" t="s">
        <v>80</v>
      </c>
      <c r="BW66" s="132" t="s">
        <v>126</v>
      </c>
      <c r="BX66" s="132" t="s">
        <v>7</v>
      </c>
      <c r="CL66" s="132" t="s">
        <v>34</v>
      </c>
      <c r="CM66" s="132" t="s">
        <v>78</v>
      </c>
    </row>
    <row r="67" spans="1:90" s="6" customFormat="1" ht="28.5" customHeight="1">
      <c r="A67" s="133" t="s">
        <v>87</v>
      </c>
      <c r="B67" s="134"/>
      <c r="C67" s="135"/>
      <c r="D67" s="135"/>
      <c r="E67" s="136" t="s">
        <v>88</v>
      </c>
      <c r="F67" s="136"/>
      <c r="G67" s="136"/>
      <c r="H67" s="136"/>
      <c r="I67" s="136"/>
      <c r="J67" s="135"/>
      <c r="K67" s="136" t="s">
        <v>127</v>
      </c>
      <c r="L67" s="136"/>
      <c r="M67" s="136"/>
      <c r="N67" s="136"/>
      <c r="O67" s="136"/>
      <c r="P67" s="136"/>
      <c r="Q67" s="136"/>
      <c r="R67" s="136"/>
      <c r="S67" s="136"/>
      <c r="T67" s="136"/>
      <c r="U67" s="136"/>
      <c r="V67" s="136"/>
      <c r="W67" s="136"/>
      <c r="X67" s="136"/>
      <c r="Y67" s="136"/>
      <c r="Z67" s="136"/>
      <c r="AA67" s="136"/>
      <c r="AB67" s="136"/>
      <c r="AC67" s="136"/>
      <c r="AD67" s="136"/>
      <c r="AE67" s="136"/>
      <c r="AF67" s="136"/>
      <c r="AG67" s="137">
        <f>'A1 - OBJEKT B - PŘEDÁVACÍ...'!J29</f>
        <v>0</v>
      </c>
      <c r="AH67" s="135"/>
      <c r="AI67" s="135"/>
      <c r="AJ67" s="135"/>
      <c r="AK67" s="135"/>
      <c r="AL67" s="135"/>
      <c r="AM67" s="135"/>
      <c r="AN67" s="137">
        <f>SUM(AG67,AT67)</f>
        <v>0</v>
      </c>
      <c r="AO67" s="135"/>
      <c r="AP67" s="135"/>
      <c r="AQ67" s="138" t="s">
        <v>90</v>
      </c>
      <c r="AR67" s="139"/>
      <c r="AS67" s="140">
        <v>0</v>
      </c>
      <c r="AT67" s="141">
        <f>ROUND(SUM(AV67:AW67),2)</f>
        <v>0</v>
      </c>
      <c r="AU67" s="142">
        <f>'A1 - OBJEKT B - PŘEDÁVACÍ...'!P95</f>
        <v>0</v>
      </c>
      <c r="AV67" s="141">
        <f>'A1 - OBJEKT B - PŘEDÁVACÍ...'!J32</f>
        <v>0</v>
      </c>
      <c r="AW67" s="141">
        <f>'A1 - OBJEKT B - PŘEDÁVACÍ...'!J33</f>
        <v>0</v>
      </c>
      <c r="AX67" s="141">
        <f>'A1 - OBJEKT B - PŘEDÁVACÍ...'!J34</f>
        <v>0</v>
      </c>
      <c r="AY67" s="141">
        <f>'A1 - OBJEKT B - PŘEDÁVACÍ...'!J35</f>
        <v>0</v>
      </c>
      <c r="AZ67" s="141">
        <f>'A1 - OBJEKT B - PŘEDÁVACÍ...'!F32</f>
        <v>0</v>
      </c>
      <c r="BA67" s="141">
        <f>'A1 - OBJEKT B - PŘEDÁVACÍ...'!F33</f>
        <v>0</v>
      </c>
      <c r="BB67" s="141">
        <f>'A1 - OBJEKT B - PŘEDÁVACÍ...'!F34</f>
        <v>0</v>
      </c>
      <c r="BC67" s="141">
        <f>'A1 - OBJEKT B - PŘEDÁVACÍ...'!F35</f>
        <v>0</v>
      </c>
      <c r="BD67" s="143">
        <f>'A1 - OBJEKT B - PŘEDÁVACÍ...'!F36</f>
        <v>0</v>
      </c>
      <c r="BT67" s="144" t="s">
        <v>91</v>
      </c>
      <c r="BV67" s="144" t="s">
        <v>80</v>
      </c>
      <c r="BW67" s="144" t="s">
        <v>128</v>
      </c>
      <c r="BX67" s="144" t="s">
        <v>126</v>
      </c>
      <c r="CL67" s="144" t="s">
        <v>34</v>
      </c>
    </row>
    <row r="68" spans="1:90" s="6" customFormat="1" ht="16.5" customHeight="1">
      <c r="A68" s="133" t="s">
        <v>87</v>
      </c>
      <c r="B68" s="134"/>
      <c r="C68" s="135"/>
      <c r="D68" s="135"/>
      <c r="E68" s="136" t="s">
        <v>93</v>
      </c>
      <c r="F68" s="136"/>
      <c r="G68" s="136"/>
      <c r="H68" s="136"/>
      <c r="I68" s="136"/>
      <c r="J68" s="135"/>
      <c r="K68" s="136" t="s">
        <v>129</v>
      </c>
      <c r="L68" s="136"/>
      <c r="M68" s="136"/>
      <c r="N68" s="136"/>
      <c r="O68" s="136"/>
      <c r="P68" s="136"/>
      <c r="Q68" s="136"/>
      <c r="R68" s="136"/>
      <c r="S68" s="136"/>
      <c r="T68" s="136"/>
      <c r="U68" s="136"/>
      <c r="V68" s="136"/>
      <c r="W68" s="136"/>
      <c r="X68" s="136"/>
      <c r="Y68" s="136"/>
      <c r="Z68" s="136"/>
      <c r="AA68" s="136"/>
      <c r="AB68" s="136"/>
      <c r="AC68" s="136"/>
      <c r="AD68" s="136"/>
      <c r="AE68" s="136"/>
      <c r="AF68" s="136"/>
      <c r="AG68" s="137">
        <f>'A2 - OBJEKT B - REGULACE ÚT'!J29</f>
        <v>0</v>
      </c>
      <c r="AH68" s="135"/>
      <c r="AI68" s="135"/>
      <c r="AJ68" s="135"/>
      <c r="AK68" s="135"/>
      <c r="AL68" s="135"/>
      <c r="AM68" s="135"/>
      <c r="AN68" s="137">
        <f>SUM(AG68,AT68)</f>
        <v>0</v>
      </c>
      <c r="AO68" s="135"/>
      <c r="AP68" s="135"/>
      <c r="AQ68" s="138" t="s">
        <v>90</v>
      </c>
      <c r="AR68" s="139"/>
      <c r="AS68" s="140">
        <v>0</v>
      </c>
      <c r="AT68" s="141">
        <f>ROUND(SUM(AV68:AW68),2)</f>
        <v>0</v>
      </c>
      <c r="AU68" s="142">
        <f>'A2 - OBJEKT B - REGULACE ÚT'!P94</f>
        <v>0</v>
      </c>
      <c r="AV68" s="141">
        <f>'A2 - OBJEKT B - REGULACE ÚT'!J32</f>
        <v>0</v>
      </c>
      <c r="AW68" s="141">
        <f>'A2 - OBJEKT B - REGULACE ÚT'!J33</f>
        <v>0</v>
      </c>
      <c r="AX68" s="141">
        <f>'A2 - OBJEKT B - REGULACE ÚT'!J34</f>
        <v>0</v>
      </c>
      <c r="AY68" s="141">
        <f>'A2 - OBJEKT B - REGULACE ÚT'!J35</f>
        <v>0</v>
      </c>
      <c r="AZ68" s="141">
        <f>'A2 - OBJEKT B - REGULACE ÚT'!F32</f>
        <v>0</v>
      </c>
      <c r="BA68" s="141">
        <f>'A2 - OBJEKT B - REGULACE ÚT'!F33</f>
        <v>0</v>
      </c>
      <c r="BB68" s="141">
        <f>'A2 - OBJEKT B - REGULACE ÚT'!F34</f>
        <v>0</v>
      </c>
      <c r="BC68" s="141">
        <f>'A2 - OBJEKT B - REGULACE ÚT'!F35</f>
        <v>0</v>
      </c>
      <c r="BD68" s="143">
        <f>'A2 - OBJEKT B - REGULACE ÚT'!F36</f>
        <v>0</v>
      </c>
      <c r="BT68" s="144" t="s">
        <v>91</v>
      </c>
      <c r="BV68" s="144" t="s">
        <v>80</v>
      </c>
      <c r="BW68" s="144" t="s">
        <v>130</v>
      </c>
      <c r="BX68" s="144" t="s">
        <v>126</v>
      </c>
      <c r="CL68" s="144" t="s">
        <v>34</v>
      </c>
    </row>
    <row r="69" spans="1:90" s="6" customFormat="1" ht="28.5" customHeight="1">
      <c r="A69" s="133" t="s">
        <v>87</v>
      </c>
      <c r="B69" s="134"/>
      <c r="C69" s="135"/>
      <c r="D69" s="135"/>
      <c r="E69" s="136" t="s">
        <v>96</v>
      </c>
      <c r="F69" s="136"/>
      <c r="G69" s="136"/>
      <c r="H69" s="136"/>
      <c r="I69" s="136"/>
      <c r="J69" s="135"/>
      <c r="K69" s="136" t="s">
        <v>131</v>
      </c>
      <c r="L69" s="136"/>
      <c r="M69" s="136"/>
      <c r="N69" s="136"/>
      <c r="O69" s="136"/>
      <c r="P69" s="136"/>
      <c r="Q69" s="136"/>
      <c r="R69" s="136"/>
      <c r="S69" s="136"/>
      <c r="T69" s="136"/>
      <c r="U69" s="136"/>
      <c r="V69" s="136"/>
      <c r="W69" s="136"/>
      <c r="X69" s="136"/>
      <c r="Y69" s="136"/>
      <c r="Z69" s="136"/>
      <c r="AA69" s="136"/>
      <c r="AB69" s="136"/>
      <c r="AC69" s="136"/>
      <c r="AD69" s="136"/>
      <c r="AE69" s="136"/>
      <c r="AF69" s="136"/>
      <c r="AG69" s="137">
        <f>'A3 - OBJEKT B - PŘEDÁVACÍ...'!J29</f>
        <v>0</v>
      </c>
      <c r="AH69" s="135"/>
      <c r="AI69" s="135"/>
      <c r="AJ69" s="135"/>
      <c r="AK69" s="135"/>
      <c r="AL69" s="135"/>
      <c r="AM69" s="135"/>
      <c r="AN69" s="137">
        <f>SUM(AG69,AT69)</f>
        <v>0</v>
      </c>
      <c r="AO69" s="135"/>
      <c r="AP69" s="135"/>
      <c r="AQ69" s="138" t="s">
        <v>90</v>
      </c>
      <c r="AR69" s="139"/>
      <c r="AS69" s="140">
        <v>0</v>
      </c>
      <c r="AT69" s="141">
        <f>ROUND(SUM(AV69:AW69),2)</f>
        <v>0</v>
      </c>
      <c r="AU69" s="142">
        <f>'A3 - OBJEKT B - PŘEDÁVACÍ...'!P84</f>
        <v>0</v>
      </c>
      <c r="AV69" s="141">
        <f>'A3 - OBJEKT B - PŘEDÁVACÍ...'!J32</f>
        <v>0</v>
      </c>
      <c r="AW69" s="141">
        <f>'A3 - OBJEKT B - PŘEDÁVACÍ...'!J33</f>
        <v>0</v>
      </c>
      <c r="AX69" s="141">
        <f>'A3 - OBJEKT B - PŘEDÁVACÍ...'!J34</f>
        <v>0</v>
      </c>
      <c r="AY69" s="141">
        <f>'A3 - OBJEKT B - PŘEDÁVACÍ...'!J35</f>
        <v>0</v>
      </c>
      <c r="AZ69" s="141">
        <f>'A3 - OBJEKT B - PŘEDÁVACÍ...'!F32</f>
        <v>0</v>
      </c>
      <c r="BA69" s="141">
        <f>'A3 - OBJEKT B - PŘEDÁVACÍ...'!F33</f>
        <v>0</v>
      </c>
      <c r="BB69" s="141">
        <f>'A3 - OBJEKT B - PŘEDÁVACÍ...'!F34</f>
        <v>0</v>
      </c>
      <c r="BC69" s="141">
        <f>'A3 - OBJEKT B - PŘEDÁVACÍ...'!F35</f>
        <v>0</v>
      </c>
      <c r="BD69" s="143">
        <f>'A3 - OBJEKT B - PŘEDÁVACÍ...'!F36</f>
        <v>0</v>
      </c>
      <c r="BT69" s="144" t="s">
        <v>91</v>
      </c>
      <c r="BV69" s="144" t="s">
        <v>80</v>
      </c>
      <c r="BW69" s="144" t="s">
        <v>132</v>
      </c>
      <c r="BX69" s="144" t="s">
        <v>126</v>
      </c>
      <c r="CL69" s="144" t="s">
        <v>34</v>
      </c>
    </row>
    <row r="70" spans="1:90" s="6" customFormat="1" ht="16.5" customHeight="1">
      <c r="A70" s="133" t="s">
        <v>87</v>
      </c>
      <c r="B70" s="134"/>
      <c r="C70" s="135"/>
      <c r="D70" s="135"/>
      <c r="E70" s="136" t="s">
        <v>99</v>
      </c>
      <c r="F70" s="136"/>
      <c r="G70" s="136"/>
      <c r="H70" s="136"/>
      <c r="I70" s="136"/>
      <c r="J70" s="135"/>
      <c r="K70" s="136" t="s">
        <v>133</v>
      </c>
      <c r="L70" s="136"/>
      <c r="M70" s="136"/>
      <c r="N70" s="136"/>
      <c r="O70" s="136"/>
      <c r="P70" s="136"/>
      <c r="Q70" s="136"/>
      <c r="R70" s="136"/>
      <c r="S70" s="136"/>
      <c r="T70" s="136"/>
      <c r="U70" s="136"/>
      <c r="V70" s="136"/>
      <c r="W70" s="136"/>
      <c r="X70" s="136"/>
      <c r="Y70" s="136"/>
      <c r="Z70" s="136"/>
      <c r="AA70" s="136"/>
      <c r="AB70" s="136"/>
      <c r="AC70" s="136"/>
      <c r="AD70" s="136"/>
      <c r="AE70" s="136"/>
      <c r="AF70" s="136"/>
      <c r="AG70" s="137">
        <f>'A4 - OBJEKT B - PŘEDÁVACÍ...'!J29</f>
        <v>0</v>
      </c>
      <c r="AH70" s="135"/>
      <c r="AI70" s="135"/>
      <c r="AJ70" s="135"/>
      <c r="AK70" s="135"/>
      <c r="AL70" s="135"/>
      <c r="AM70" s="135"/>
      <c r="AN70" s="137">
        <f>SUM(AG70,AT70)</f>
        <v>0</v>
      </c>
      <c r="AO70" s="135"/>
      <c r="AP70" s="135"/>
      <c r="AQ70" s="138" t="s">
        <v>90</v>
      </c>
      <c r="AR70" s="139"/>
      <c r="AS70" s="140">
        <v>0</v>
      </c>
      <c r="AT70" s="141">
        <f>ROUND(SUM(AV70:AW70),2)</f>
        <v>0</v>
      </c>
      <c r="AU70" s="142">
        <f>'A4 - OBJEKT B - PŘEDÁVACÍ...'!P84</f>
        <v>0</v>
      </c>
      <c r="AV70" s="141">
        <f>'A4 - OBJEKT B - PŘEDÁVACÍ...'!J32</f>
        <v>0</v>
      </c>
      <c r="AW70" s="141">
        <f>'A4 - OBJEKT B - PŘEDÁVACÍ...'!J33</f>
        <v>0</v>
      </c>
      <c r="AX70" s="141">
        <f>'A4 - OBJEKT B - PŘEDÁVACÍ...'!J34</f>
        <v>0</v>
      </c>
      <c r="AY70" s="141">
        <f>'A4 - OBJEKT B - PŘEDÁVACÍ...'!J35</f>
        <v>0</v>
      </c>
      <c r="AZ70" s="141">
        <f>'A4 - OBJEKT B - PŘEDÁVACÍ...'!F32</f>
        <v>0</v>
      </c>
      <c r="BA70" s="141">
        <f>'A4 - OBJEKT B - PŘEDÁVACÍ...'!F33</f>
        <v>0</v>
      </c>
      <c r="BB70" s="141">
        <f>'A4 - OBJEKT B - PŘEDÁVACÍ...'!F34</f>
        <v>0</v>
      </c>
      <c r="BC70" s="141">
        <f>'A4 - OBJEKT B - PŘEDÁVACÍ...'!F35</f>
        <v>0</v>
      </c>
      <c r="BD70" s="143">
        <f>'A4 - OBJEKT B - PŘEDÁVACÍ...'!F36</f>
        <v>0</v>
      </c>
      <c r="BT70" s="144" t="s">
        <v>91</v>
      </c>
      <c r="BV70" s="144" t="s">
        <v>80</v>
      </c>
      <c r="BW70" s="144" t="s">
        <v>134</v>
      </c>
      <c r="BX70" s="144" t="s">
        <v>126</v>
      </c>
      <c r="CL70" s="144" t="s">
        <v>34</v>
      </c>
    </row>
    <row r="71" spans="1:90" s="6" customFormat="1" ht="28.5" customHeight="1">
      <c r="A71" s="133" t="s">
        <v>87</v>
      </c>
      <c r="B71" s="134"/>
      <c r="C71" s="135"/>
      <c r="D71" s="135"/>
      <c r="E71" s="136" t="s">
        <v>102</v>
      </c>
      <c r="F71" s="136"/>
      <c r="G71" s="136"/>
      <c r="H71" s="136"/>
      <c r="I71" s="136"/>
      <c r="J71" s="135"/>
      <c r="K71" s="136" t="s">
        <v>135</v>
      </c>
      <c r="L71" s="136"/>
      <c r="M71" s="136"/>
      <c r="N71" s="136"/>
      <c r="O71" s="136"/>
      <c r="P71" s="136"/>
      <c r="Q71" s="136"/>
      <c r="R71" s="136"/>
      <c r="S71" s="136"/>
      <c r="T71" s="136"/>
      <c r="U71" s="136"/>
      <c r="V71" s="136"/>
      <c r="W71" s="136"/>
      <c r="X71" s="136"/>
      <c r="Y71" s="136"/>
      <c r="Z71" s="136"/>
      <c r="AA71" s="136"/>
      <c r="AB71" s="136"/>
      <c r="AC71" s="136"/>
      <c r="AD71" s="136"/>
      <c r="AE71" s="136"/>
      <c r="AF71" s="136"/>
      <c r="AG71" s="137">
        <f>'A5 - OBJEKT B - PŘEDÁVACÍ...'!J29</f>
        <v>0</v>
      </c>
      <c r="AH71" s="135"/>
      <c r="AI71" s="135"/>
      <c r="AJ71" s="135"/>
      <c r="AK71" s="135"/>
      <c r="AL71" s="135"/>
      <c r="AM71" s="135"/>
      <c r="AN71" s="137">
        <f>SUM(AG71,AT71)</f>
        <v>0</v>
      </c>
      <c r="AO71" s="135"/>
      <c r="AP71" s="135"/>
      <c r="AQ71" s="138" t="s">
        <v>90</v>
      </c>
      <c r="AR71" s="139"/>
      <c r="AS71" s="140">
        <v>0</v>
      </c>
      <c r="AT71" s="141">
        <f>ROUND(SUM(AV71:AW71),2)</f>
        <v>0</v>
      </c>
      <c r="AU71" s="142">
        <f>'A5 - OBJEKT B - PŘEDÁVACÍ...'!P92</f>
        <v>0</v>
      </c>
      <c r="AV71" s="141">
        <f>'A5 - OBJEKT B - PŘEDÁVACÍ...'!J32</f>
        <v>0</v>
      </c>
      <c r="AW71" s="141">
        <f>'A5 - OBJEKT B - PŘEDÁVACÍ...'!J33</f>
        <v>0</v>
      </c>
      <c r="AX71" s="141">
        <f>'A5 - OBJEKT B - PŘEDÁVACÍ...'!J34</f>
        <v>0</v>
      </c>
      <c r="AY71" s="141">
        <f>'A5 - OBJEKT B - PŘEDÁVACÍ...'!J35</f>
        <v>0</v>
      </c>
      <c r="AZ71" s="141">
        <f>'A5 - OBJEKT B - PŘEDÁVACÍ...'!F32</f>
        <v>0</v>
      </c>
      <c r="BA71" s="141">
        <f>'A5 - OBJEKT B - PŘEDÁVACÍ...'!F33</f>
        <v>0</v>
      </c>
      <c r="BB71" s="141">
        <f>'A5 - OBJEKT B - PŘEDÁVACÍ...'!F34</f>
        <v>0</v>
      </c>
      <c r="BC71" s="141">
        <f>'A5 - OBJEKT B - PŘEDÁVACÍ...'!F35</f>
        <v>0</v>
      </c>
      <c r="BD71" s="143">
        <f>'A5 - OBJEKT B - PŘEDÁVACÍ...'!F36</f>
        <v>0</v>
      </c>
      <c r="BT71" s="144" t="s">
        <v>91</v>
      </c>
      <c r="BV71" s="144" t="s">
        <v>80</v>
      </c>
      <c r="BW71" s="144" t="s">
        <v>136</v>
      </c>
      <c r="BX71" s="144" t="s">
        <v>126</v>
      </c>
      <c r="CL71" s="144" t="s">
        <v>34</v>
      </c>
    </row>
    <row r="72" spans="1:90" s="6" customFormat="1" ht="16.5" customHeight="1">
      <c r="A72" s="133" t="s">
        <v>87</v>
      </c>
      <c r="B72" s="134"/>
      <c r="C72" s="135"/>
      <c r="D72" s="135"/>
      <c r="E72" s="136" t="s">
        <v>105</v>
      </c>
      <c r="F72" s="136"/>
      <c r="G72" s="136"/>
      <c r="H72" s="136"/>
      <c r="I72" s="136"/>
      <c r="J72" s="135"/>
      <c r="K72" s="136" t="s">
        <v>137</v>
      </c>
      <c r="L72" s="136"/>
      <c r="M72" s="136"/>
      <c r="N72" s="136"/>
      <c r="O72" s="136"/>
      <c r="P72" s="136"/>
      <c r="Q72" s="136"/>
      <c r="R72" s="136"/>
      <c r="S72" s="136"/>
      <c r="T72" s="136"/>
      <c r="U72" s="136"/>
      <c r="V72" s="136"/>
      <c r="W72" s="136"/>
      <c r="X72" s="136"/>
      <c r="Y72" s="136"/>
      <c r="Z72" s="136"/>
      <c r="AA72" s="136"/>
      <c r="AB72" s="136"/>
      <c r="AC72" s="136"/>
      <c r="AD72" s="136"/>
      <c r="AE72" s="136"/>
      <c r="AF72" s="136"/>
      <c r="AG72" s="137">
        <f>'A6 - OBJEKT B - REGULACE ÚT '!J29</f>
        <v>0</v>
      </c>
      <c r="AH72" s="135"/>
      <c r="AI72" s="135"/>
      <c r="AJ72" s="135"/>
      <c r="AK72" s="135"/>
      <c r="AL72" s="135"/>
      <c r="AM72" s="135"/>
      <c r="AN72" s="137">
        <f>SUM(AG72,AT72)</f>
        <v>0</v>
      </c>
      <c r="AO72" s="135"/>
      <c r="AP72" s="135"/>
      <c r="AQ72" s="138" t="s">
        <v>90</v>
      </c>
      <c r="AR72" s="139"/>
      <c r="AS72" s="140">
        <v>0</v>
      </c>
      <c r="AT72" s="141">
        <f>ROUND(SUM(AV72:AW72),2)</f>
        <v>0</v>
      </c>
      <c r="AU72" s="142">
        <f>'A6 - OBJEKT B - REGULACE ÚT '!P85</f>
        <v>0</v>
      </c>
      <c r="AV72" s="141">
        <f>'A6 - OBJEKT B - REGULACE ÚT '!J32</f>
        <v>0</v>
      </c>
      <c r="AW72" s="141">
        <f>'A6 - OBJEKT B - REGULACE ÚT '!J33</f>
        <v>0</v>
      </c>
      <c r="AX72" s="141">
        <f>'A6 - OBJEKT B - REGULACE ÚT '!J34</f>
        <v>0</v>
      </c>
      <c r="AY72" s="141">
        <f>'A6 - OBJEKT B - REGULACE ÚT '!J35</f>
        <v>0</v>
      </c>
      <c r="AZ72" s="141">
        <f>'A6 - OBJEKT B - REGULACE ÚT '!F32</f>
        <v>0</v>
      </c>
      <c r="BA72" s="141">
        <f>'A6 - OBJEKT B - REGULACE ÚT '!F33</f>
        <v>0</v>
      </c>
      <c r="BB72" s="141">
        <f>'A6 - OBJEKT B - REGULACE ÚT '!F34</f>
        <v>0</v>
      </c>
      <c r="BC72" s="141">
        <f>'A6 - OBJEKT B - REGULACE ÚT '!F35</f>
        <v>0</v>
      </c>
      <c r="BD72" s="143">
        <f>'A6 - OBJEKT B - REGULACE ÚT '!F36</f>
        <v>0</v>
      </c>
      <c r="BT72" s="144" t="s">
        <v>91</v>
      </c>
      <c r="BV72" s="144" t="s">
        <v>80</v>
      </c>
      <c r="BW72" s="144" t="s">
        <v>138</v>
      </c>
      <c r="BX72" s="144" t="s">
        <v>126</v>
      </c>
      <c r="CL72" s="144" t="s">
        <v>34</v>
      </c>
    </row>
    <row r="73" spans="2:91" s="5" customFormat="1" ht="16.5" customHeight="1">
      <c r="B73" s="120"/>
      <c r="C73" s="121"/>
      <c r="D73" s="122" t="s">
        <v>139</v>
      </c>
      <c r="E73" s="122"/>
      <c r="F73" s="122"/>
      <c r="G73" s="122"/>
      <c r="H73" s="122"/>
      <c r="I73" s="123"/>
      <c r="J73" s="122" t="s">
        <v>140</v>
      </c>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4">
        <f>ROUND(SUM(AG74:AG79),2)</f>
        <v>0</v>
      </c>
      <c r="AH73" s="123"/>
      <c r="AI73" s="123"/>
      <c r="AJ73" s="123"/>
      <c r="AK73" s="123"/>
      <c r="AL73" s="123"/>
      <c r="AM73" s="123"/>
      <c r="AN73" s="125">
        <f>SUM(AG73,AT73)</f>
        <v>0</v>
      </c>
      <c r="AO73" s="123"/>
      <c r="AP73" s="123"/>
      <c r="AQ73" s="126" t="s">
        <v>84</v>
      </c>
      <c r="AR73" s="127"/>
      <c r="AS73" s="128">
        <f>ROUND(SUM(AS74:AS79),2)</f>
        <v>0</v>
      </c>
      <c r="AT73" s="129">
        <f>ROUND(SUM(AV73:AW73),2)</f>
        <v>0</v>
      </c>
      <c r="AU73" s="130">
        <f>ROUND(SUM(AU74:AU79),5)</f>
        <v>0</v>
      </c>
      <c r="AV73" s="129">
        <f>ROUND(AZ73*L26,2)</f>
        <v>0</v>
      </c>
      <c r="AW73" s="129">
        <f>ROUND(BA73*L27,2)</f>
        <v>0</v>
      </c>
      <c r="AX73" s="129">
        <f>ROUND(BB73*L26,2)</f>
        <v>0</v>
      </c>
      <c r="AY73" s="129">
        <f>ROUND(BC73*L27,2)</f>
        <v>0</v>
      </c>
      <c r="AZ73" s="129">
        <f>ROUND(SUM(AZ74:AZ79),2)</f>
        <v>0</v>
      </c>
      <c r="BA73" s="129">
        <f>ROUND(SUM(BA74:BA79),2)</f>
        <v>0</v>
      </c>
      <c r="BB73" s="129">
        <f>ROUND(SUM(BB74:BB79),2)</f>
        <v>0</v>
      </c>
      <c r="BC73" s="129">
        <f>ROUND(SUM(BC74:BC79),2)</f>
        <v>0</v>
      </c>
      <c r="BD73" s="131">
        <f>ROUND(SUM(BD74:BD79),2)</f>
        <v>0</v>
      </c>
      <c r="BS73" s="132" t="s">
        <v>77</v>
      </c>
      <c r="BT73" s="132" t="s">
        <v>85</v>
      </c>
      <c r="BU73" s="132" t="s">
        <v>79</v>
      </c>
      <c r="BV73" s="132" t="s">
        <v>80</v>
      </c>
      <c r="BW73" s="132" t="s">
        <v>141</v>
      </c>
      <c r="BX73" s="132" t="s">
        <v>7</v>
      </c>
      <c r="CL73" s="132" t="s">
        <v>34</v>
      </c>
      <c r="CM73" s="132" t="s">
        <v>78</v>
      </c>
    </row>
    <row r="74" spans="1:90" s="6" customFormat="1" ht="28.5" customHeight="1">
      <c r="A74" s="133" t="s">
        <v>87</v>
      </c>
      <c r="B74" s="134"/>
      <c r="C74" s="135"/>
      <c r="D74" s="135"/>
      <c r="E74" s="136" t="s">
        <v>88</v>
      </c>
      <c r="F74" s="136"/>
      <c r="G74" s="136"/>
      <c r="H74" s="136"/>
      <c r="I74" s="136"/>
      <c r="J74" s="135"/>
      <c r="K74" s="136" t="s">
        <v>142</v>
      </c>
      <c r="L74" s="136"/>
      <c r="M74" s="136"/>
      <c r="N74" s="136"/>
      <c r="O74" s="136"/>
      <c r="P74" s="136"/>
      <c r="Q74" s="136"/>
      <c r="R74" s="136"/>
      <c r="S74" s="136"/>
      <c r="T74" s="136"/>
      <c r="U74" s="136"/>
      <c r="V74" s="136"/>
      <c r="W74" s="136"/>
      <c r="X74" s="136"/>
      <c r="Y74" s="136"/>
      <c r="Z74" s="136"/>
      <c r="AA74" s="136"/>
      <c r="AB74" s="136"/>
      <c r="AC74" s="136"/>
      <c r="AD74" s="136"/>
      <c r="AE74" s="136"/>
      <c r="AF74" s="136"/>
      <c r="AG74" s="137">
        <f>'A1 - OBJEKT C - PŘEDÁVACÍ...'!J29</f>
        <v>0</v>
      </c>
      <c r="AH74" s="135"/>
      <c r="AI74" s="135"/>
      <c r="AJ74" s="135"/>
      <c r="AK74" s="135"/>
      <c r="AL74" s="135"/>
      <c r="AM74" s="135"/>
      <c r="AN74" s="137">
        <f>SUM(AG74,AT74)</f>
        <v>0</v>
      </c>
      <c r="AO74" s="135"/>
      <c r="AP74" s="135"/>
      <c r="AQ74" s="138" t="s">
        <v>90</v>
      </c>
      <c r="AR74" s="139"/>
      <c r="AS74" s="140">
        <v>0</v>
      </c>
      <c r="AT74" s="141">
        <f>ROUND(SUM(AV74:AW74),2)</f>
        <v>0</v>
      </c>
      <c r="AU74" s="142">
        <f>'A1 - OBJEKT C - PŘEDÁVACÍ...'!P95</f>
        <v>0</v>
      </c>
      <c r="AV74" s="141">
        <f>'A1 - OBJEKT C - PŘEDÁVACÍ...'!J32</f>
        <v>0</v>
      </c>
      <c r="AW74" s="141">
        <f>'A1 - OBJEKT C - PŘEDÁVACÍ...'!J33</f>
        <v>0</v>
      </c>
      <c r="AX74" s="141">
        <f>'A1 - OBJEKT C - PŘEDÁVACÍ...'!J34</f>
        <v>0</v>
      </c>
      <c r="AY74" s="141">
        <f>'A1 - OBJEKT C - PŘEDÁVACÍ...'!J35</f>
        <v>0</v>
      </c>
      <c r="AZ74" s="141">
        <f>'A1 - OBJEKT C - PŘEDÁVACÍ...'!F32</f>
        <v>0</v>
      </c>
      <c r="BA74" s="141">
        <f>'A1 - OBJEKT C - PŘEDÁVACÍ...'!F33</f>
        <v>0</v>
      </c>
      <c r="BB74" s="141">
        <f>'A1 - OBJEKT C - PŘEDÁVACÍ...'!F34</f>
        <v>0</v>
      </c>
      <c r="BC74" s="141">
        <f>'A1 - OBJEKT C - PŘEDÁVACÍ...'!F35</f>
        <v>0</v>
      </c>
      <c r="BD74" s="143">
        <f>'A1 - OBJEKT C - PŘEDÁVACÍ...'!F36</f>
        <v>0</v>
      </c>
      <c r="BT74" s="144" t="s">
        <v>91</v>
      </c>
      <c r="BV74" s="144" t="s">
        <v>80</v>
      </c>
      <c r="BW74" s="144" t="s">
        <v>143</v>
      </c>
      <c r="BX74" s="144" t="s">
        <v>141</v>
      </c>
      <c r="CL74" s="144" t="s">
        <v>34</v>
      </c>
    </row>
    <row r="75" spans="1:90" s="6" customFormat="1" ht="16.5" customHeight="1">
      <c r="A75" s="133" t="s">
        <v>87</v>
      </c>
      <c r="B75" s="134"/>
      <c r="C75" s="135"/>
      <c r="D75" s="135"/>
      <c r="E75" s="136" t="s">
        <v>93</v>
      </c>
      <c r="F75" s="136"/>
      <c r="G75" s="136"/>
      <c r="H75" s="136"/>
      <c r="I75" s="136"/>
      <c r="J75" s="135"/>
      <c r="K75" s="136" t="s">
        <v>144</v>
      </c>
      <c r="L75" s="136"/>
      <c r="M75" s="136"/>
      <c r="N75" s="136"/>
      <c r="O75" s="136"/>
      <c r="P75" s="136"/>
      <c r="Q75" s="136"/>
      <c r="R75" s="136"/>
      <c r="S75" s="136"/>
      <c r="T75" s="136"/>
      <c r="U75" s="136"/>
      <c r="V75" s="136"/>
      <c r="W75" s="136"/>
      <c r="X75" s="136"/>
      <c r="Y75" s="136"/>
      <c r="Z75" s="136"/>
      <c r="AA75" s="136"/>
      <c r="AB75" s="136"/>
      <c r="AC75" s="136"/>
      <c r="AD75" s="136"/>
      <c r="AE75" s="136"/>
      <c r="AF75" s="136"/>
      <c r="AG75" s="137">
        <f>'A2 - OBJEKT C - REGULACE ÚT'!J29</f>
        <v>0</v>
      </c>
      <c r="AH75" s="135"/>
      <c r="AI75" s="135"/>
      <c r="AJ75" s="135"/>
      <c r="AK75" s="135"/>
      <c r="AL75" s="135"/>
      <c r="AM75" s="135"/>
      <c r="AN75" s="137">
        <f>SUM(AG75,AT75)</f>
        <v>0</v>
      </c>
      <c r="AO75" s="135"/>
      <c r="AP75" s="135"/>
      <c r="AQ75" s="138" t="s">
        <v>90</v>
      </c>
      <c r="AR75" s="139"/>
      <c r="AS75" s="140">
        <v>0</v>
      </c>
      <c r="AT75" s="141">
        <f>ROUND(SUM(AV75:AW75),2)</f>
        <v>0</v>
      </c>
      <c r="AU75" s="142">
        <f>'A2 - OBJEKT C - REGULACE ÚT'!P94</f>
        <v>0</v>
      </c>
      <c r="AV75" s="141">
        <f>'A2 - OBJEKT C - REGULACE ÚT'!J32</f>
        <v>0</v>
      </c>
      <c r="AW75" s="141">
        <f>'A2 - OBJEKT C - REGULACE ÚT'!J33</f>
        <v>0</v>
      </c>
      <c r="AX75" s="141">
        <f>'A2 - OBJEKT C - REGULACE ÚT'!J34</f>
        <v>0</v>
      </c>
      <c r="AY75" s="141">
        <f>'A2 - OBJEKT C - REGULACE ÚT'!J35</f>
        <v>0</v>
      </c>
      <c r="AZ75" s="141">
        <f>'A2 - OBJEKT C - REGULACE ÚT'!F32</f>
        <v>0</v>
      </c>
      <c r="BA75" s="141">
        <f>'A2 - OBJEKT C - REGULACE ÚT'!F33</f>
        <v>0</v>
      </c>
      <c r="BB75" s="141">
        <f>'A2 - OBJEKT C - REGULACE ÚT'!F34</f>
        <v>0</v>
      </c>
      <c r="BC75" s="141">
        <f>'A2 - OBJEKT C - REGULACE ÚT'!F35</f>
        <v>0</v>
      </c>
      <c r="BD75" s="143">
        <f>'A2 - OBJEKT C - REGULACE ÚT'!F36</f>
        <v>0</v>
      </c>
      <c r="BT75" s="144" t="s">
        <v>91</v>
      </c>
      <c r="BV75" s="144" t="s">
        <v>80</v>
      </c>
      <c r="BW75" s="144" t="s">
        <v>145</v>
      </c>
      <c r="BX75" s="144" t="s">
        <v>141</v>
      </c>
      <c r="CL75" s="144" t="s">
        <v>34</v>
      </c>
    </row>
    <row r="76" spans="1:90" s="6" customFormat="1" ht="28.5" customHeight="1">
      <c r="A76" s="133" t="s">
        <v>87</v>
      </c>
      <c r="B76" s="134"/>
      <c r="C76" s="135"/>
      <c r="D76" s="135"/>
      <c r="E76" s="136" t="s">
        <v>96</v>
      </c>
      <c r="F76" s="136"/>
      <c r="G76" s="136"/>
      <c r="H76" s="136"/>
      <c r="I76" s="136"/>
      <c r="J76" s="135"/>
      <c r="K76" s="136" t="s">
        <v>146</v>
      </c>
      <c r="L76" s="136"/>
      <c r="M76" s="136"/>
      <c r="N76" s="136"/>
      <c r="O76" s="136"/>
      <c r="P76" s="136"/>
      <c r="Q76" s="136"/>
      <c r="R76" s="136"/>
      <c r="S76" s="136"/>
      <c r="T76" s="136"/>
      <c r="U76" s="136"/>
      <c r="V76" s="136"/>
      <c r="W76" s="136"/>
      <c r="X76" s="136"/>
      <c r="Y76" s="136"/>
      <c r="Z76" s="136"/>
      <c r="AA76" s="136"/>
      <c r="AB76" s="136"/>
      <c r="AC76" s="136"/>
      <c r="AD76" s="136"/>
      <c r="AE76" s="136"/>
      <c r="AF76" s="136"/>
      <c r="AG76" s="137">
        <f>'A3 - OBJEKT C - PŘEDÁVACÍ...'!J29</f>
        <v>0</v>
      </c>
      <c r="AH76" s="135"/>
      <c r="AI76" s="135"/>
      <c r="AJ76" s="135"/>
      <c r="AK76" s="135"/>
      <c r="AL76" s="135"/>
      <c r="AM76" s="135"/>
      <c r="AN76" s="137">
        <f>SUM(AG76,AT76)</f>
        <v>0</v>
      </c>
      <c r="AO76" s="135"/>
      <c r="AP76" s="135"/>
      <c r="AQ76" s="138" t="s">
        <v>90</v>
      </c>
      <c r="AR76" s="139"/>
      <c r="AS76" s="140">
        <v>0</v>
      </c>
      <c r="AT76" s="141">
        <f>ROUND(SUM(AV76:AW76),2)</f>
        <v>0</v>
      </c>
      <c r="AU76" s="142">
        <f>'A3 - OBJEKT C - PŘEDÁVACÍ...'!P84</f>
        <v>0</v>
      </c>
      <c r="AV76" s="141">
        <f>'A3 - OBJEKT C - PŘEDÁVACÍ...'!J32</f>
        <v>0</v>
      </c>
      <c r="AW76" s="141">
        <f>'A3 - OBJEKT C - PŘEDÁVACÍ...'!J33</f>
        <v>0</v>
      </c>
      <c r="AX76" s="141">
        <f>'A3 - OBJEKT C - PŘEDÁVACÍ...'!J34</f>
        <v>0</v>
      </c>
      <c r="AY76" s="141">
        <f>'A3 - OBJEKT C - PŘEDÁVACÍ...'!J35</f>
        <v>0</v>
      </c>
      <c r="AZ76" s="141">
        <f>'A3 - OBJEKT C - PŘEDÁVACÍ...'!F32</f>
        <v>0</v>
      </c>
      <c r="BA76" s="141">
        <f>'A3 - OBJEKT C - PŘEDÁVACÍ...'!F33</f>
        <v>0</v>
      </c>
      <c r="BB76" s="141">
        <f>'A3 - OBJEKT C - PŘEDÁVACÍ...'!F34</f>
        <v>0</v>
      </c>
      <c r="BC76" s="141">
        <f>'A3 - OBJEKT C - PŘEDÁVACÍ...'!F35</f>
        <v>0</v>
      </c>
      <c r="BD76" s="143">
        <f>'A3 - OBJEKT C - PŘEDÁVACÍ...'!F36</f>
        <v>0</v>
      </c>
      <c r="BT76" s="144" t="s">
        <v>91</v>
      </c>
      <c r="BV76" s="144" t="s">
        <v>80</v>
      </c>
      <c r="BW76" s="144" t="s">
        <v>147</v>
      </c>
      <c r="BX76" s="144" t="s">
        <v>141</v>
      </c>
      <c r="CL76" s="144" t="s">
        <v>34</v>
      </c>
    </row>
    <row r="77" spans="1:90" s="6" customFormat="1" ht="16.5" customHeight="1">
      <c r="A77" s="133" t="s">
        <v>87</v>
      </c>
      <c r="B77" s="134"/>
      <c r="C77" s="135"/>
      <c r="D77" s="135"/>
      <c r="E77" s="136" t="s">
        <v>99</v>
      </c>
      <c r="F77" s="136"/>
      <c r="G77" s="136"/>
      <c r="H77" s="136"/>
      <c r="I77" s="136"/>
      <c r="J77" s="135"/>
      <c r="K77" s="136" t="s">
        <v>148</v>
      </c>
      <c r="L77" s="136"/>
      <c r="M77" s="136"/>
      <c r="N77" s="136"/>
      <c r="O77" s="136"/>
      <c r="P77" s="136"/>
      <c r="Q77" s="136"/>
      <c r="R77" s="136"/>
      <c r="S77" s="136"/>
      <c r="T77" s="136"/>
      <c r="U77" s="136"/>
      <c r="V77" s="136"/>
      <c r="W77" s="136"/>
      <c r="X77" s="136"/>
      <c r="Y77" s="136"/>
      <c r="Z77" s="136"/>
      <c r="AA77" s="136"/>
      <c r="AB77" s="136"/>
      <c r="AC77" s="136"/>
      <c r="AD77" s="136"/>
      <c r="AE77" s="136"/>
      <c r="AF77" s="136"/>
      <c r="AG77" s="137">
        <f>'A4 - OBJEKT C - PŘEDÁVACÍ...'!J29</f>
        <v>0</v>
      </c>
      <c r="AH77" s="135"/>
      <c r="AI77" s="135"/>
      <c r="AJ77" s="135"/>
      <c r="AK77" s="135"/>
      <c r="AL77" s="135"/>
      <c r="AM77" s="135"/>
      <c r="AN77" s="137">
        <f>SUM(AG77,AT77)</f>
        <v>0</v>
      </c>
      <c r="AO77" s="135"/>
      <c r="AP77" s="135"/>
      <c r="AQ77" s="138" t="s">
        <v>90</v>
      </c>
      <c r="AR77" s="139"/>
      <c r="AS77" s="140">
        <v>0</v>
      </c>
      <c r="AT77" s="141">
        <f>ROUND(SUM(AV77:AW77),2)</f>
        <v>0</v>
      </c>
      <c r="AU77" s="142">
        <f>'A4 - OBJEKT C - PŘEDÁVACÍ...'!P84</f>
        <v>0</v>
      </c>
      <c r="AV77" s="141">
        <f>'A4 - OBJEKT C - PŘEDÁVACÍ...'!J32</f>
        <v>0</v>
      </c>
      <c r="AW77" s="141">
        <f>'A4 - OBJEKT C - PŘEDÁVACÍ...'!J33</f>
        <v>0</v>
      </c>
      <c r="AX77" s="141">
        <f>'A4 - OBJEKT C - PŘEDÁVACÍ...'!J34</f>
        <v>0</v>
      </c>
      <c r="AY77" s="141">
        <f>'A4 - OBJEKT C - PŘEDÁVACÍ...'!J35</f>
        <v>0</v>
      </c>
      <c r="AZ77" s="141">
        <f>'A4 - OBJEKT C - PŘEDÁVACÍ...'!F32</f>
        <v>0</v>
      </c>
      <c r="BA77" s="141">
        <f>'A4 - OBJEKT C - PŘEDÁVACÍ...'!F33</f>
        <v>0</v>
      </c>
      <c r="BB77" s="141">
        <f>'A4 - OBJEKT C - PŘEDÁVACÍ...'!F34</f>
        <v>0</v>
      </c>
      <c r="BC77" s="141">
        <f>'A4 - OBJEKT C - PŘEDÁVACÍ...'!F35</f>
        <v>0</v>
      </c>
      <c r="BD77" s="143">
        <f>'A4 - OBJEKT C - PŘEDÁVACÍ...'!F36</f>
        <v>0</v>
      </c>
      <c r="BT77" s="144" t="s">
        <v>91</v>
      </c>
      <c r="BV77" s="144" t="s">
        <v>80</v>
      </c>
      <c r="BW77" s="144" t="s">
        <v>149</v>
      </c>
      <c r="BX77" s="144" t="s">
        <v>141</v>
      </c>
      <c r="CL77" s="144" t="s">
        <v>34</v>
      </c>
    </row>
    <row r="78" spans="1:90" s="6" customFormat="1" ht="28.5" customHeight="1">
      <c r="A78" s="133" t="s">
        <v>87</v>
      </c>
      <c r="B78" s="134"/>
      <c r="C78" s="135"/>
      <c r="D78" s="135"/>
      <c r="E78" s="136" t="s">
        <v>105</v>
      </c>
      <c r="F78" s="136"/>
      <c r="G78" s="136"/>
      <c r="H78" s="136"/>
      <c r="I78" s="136"/>
      <c r="J78" s="135"/>
      <c r="K78" s="136" t="s">
        <v>150</v>
      </c>
      <c r="L78" s="136"/>
      <c r="M78" s="136"/>
      <c r="N78" s="136"/>
      <c r="O78" s="136"/>
      <c r="P78" s="136"/>
      <c r="Q78" s="136"/>
      <c r="R78" s="136"/>
      <c r="S78" s="136"/>
      <c r="T78" s="136"/>
      <c r="U78" s="136"/>
      <c r="V78" s="136"/>
      <c r="W78" s="136"/>
      <c r="X78" s="136"/>
      <c r="Y78" s="136"/>
      <c r="Z78" s="136"/>
      <c r="AA78" s="136"/>
      <c r="AB78" s="136"/>
      <c r="AC78" s="136"/>
      <c r="AD78" s="136"/>
      <c r="AE78" s="136"/>
      <c r="AF78" s="136"/>
      <c r="AG78" s="137">
        <f>'A6 - OBJEKT C - REGULACE ...'!J29</f>
        <v>0</v>
      </c>
      <c r="AH78" s="135"/>
      <c r="AI78" s="135"/>
      <c r="AJ78" s="135"/>
      <c r="AK78" s="135"/>
      <c r="AL78" s="135"/>
      <c r="AM78" s="135"/>
      <c r="AN78" s="137">
        <f>SUM(AG78,AT78)</f>
        <v>0</v>
      </c>
      <c r="AO78" s="135"/>
      <c r="AP78" s="135"/>
      <c r="AQ78" s="138" t="s">
        <v>90</v>
      </c>
      <c r="AR78" s="139"/>
      <c r="AS78" s="140">
        <v>0</v>
      </c>
      <c r="AT78" s="141">
        <f>ROUND(SUM(AV78:AW78),2)</f>
        <v>0</v>
      </c>
      <c r="AU78" s="142">
        <f>'A6 - OBJEKT C - REGULACE ...'!P85</f>
        <v>0</v>
      </c>
      <c r="AV78" s="141">
        <f>'A6 - OBJEKT C - REGULACE ...'!J32</f>
        <v>0</v>
      </c>
      <c r="AW78" s="141">
        <f>'A6 - OBJEKT C - REGULACE ...'!J33</f>
        <v>0</v>
      </c>
      <c r="AX78" s="141">
        <f>'A6 - OBJEKT C - REGULACE ...'!J34</f>
        <v>0</v>
      </c>
      <c r="AY78" s="141">
        <f>'A6 - OBJEKT C - REGULACE ...'!J35</f>
        <v>0</v>
      </c>
      <c r="AZ78" s="141">
        <f>'A6 - OBJEKT C - REGULACE ...'!F32</f>
        <v>0</v>
      </c>
      <c r="BA78" s="141">
        <f>'A6 - OBJEKT C - REGULACE ...'!F33</f>
        <v>0</v>
      </c>
      <c r="BB78" s="141">
        <f>'A6 - OBJEKT C - REGULACE ...'!F34</f>
        <v>0</v>
      </c>
      <c r="BC78" s="141">
        <f>'A6 - OBJEKT C - REGULACE ...'!F35</f>
        <v>0</v>
      </c>
      <c r="BD78" s="143">
        <f>'A6 - OBJEKT C - REGULACE ...'!F36</f>
        <v>0</v>
      </c>
      <c r="BT78" s="144" t="s">
        <v>91</v>
      </c>
      <c r="BV78" s="144" t="s">
        <v>80</v>
      </c>
      <c r="BW78" s="144" t="s">
        <v>151</v>
      </c>
      <c r="BX78" s="144" t="s">
        <v>141</v>
      </c>
      <c r="CL78" s="144" t="s">
        <v>34</v>
      </c>
    </row>
    <row r="79" spans="1:90" s="6" customFormat="1" ht="28.5" customHeight="1">
      <c r="A79" s="133" t="s">
        <v>87</v>
      </c>
      <c r="B79" s="134"/>
      <c r="C79" s="135"/>
      <c r="D79" s="135"/>
      <c r="E79" s="136" t="s">
        <v>102</v>
      </c>
      <c r="F79" s="136"/>
      <c r="G79" s="136"/>
      <c r="H79" s="136"/>
      <c r="I79" s="136"/>
      <c r="J79" s="135"/>
      <c r="K79" s="136" t="s">
        <v>152</v>
      </c>
      <c r="L79" s="136"/>
      <c r="M79" s="136"/>
      <c r="N79" s="136"/>
      <c r="O79" s="136"/>
      <c r="P79" s="136"/>
      <c r="Q79" s="136"/>
      <c r="R79" s="136"/>
      <c r="S79" s="136"/>
      <c r="T79" s="136"/>
      <c r="U79" s="136"/>
      <c r="V79" s="136"/>
      <c r="W79" s="136"/>
      <c r="X79" s="136"/>
      <c r="Y79" s="136"/>
      <c r="Z79" s="136"/>
      <c r="AA79" s="136"/>
      <c r="AB79" s="136"/>
      <c r="AC79" s="136"/>
      <c r="AD79" s="136"/>
      <c r="AE79" s="136"/>
      <c r="AF79" s="136"/>
      <c r="AG79" s="137">
        <f>'A5 - OBJEKT C - PŘEDÁVACÍ...'!J29</f>
        <v>0</v>
      </c>
      <c r="AH79" s="135"/>
      <c r="AI79" s="135"/>
      <c r="AJ79" s="135"/>
      <c r="AK79" s="135"/>
      <c r="AL79" s="135"/>
      <c r="AM79" s="135"/>
      <c r="AN79" s="137">
        <f>SUM(AG79,AT79)</f>
        <v>0</v>
      </c>
      <c r="AO79" s="135"/>
      <c r="AP79" s="135"/>
      <c r="AQ79" s="138" t="s">
        <v>90</v>
      </c>
      <c r="AR79" s="139"/>
      <c r="AS79" s="140">
        <v>0</v>
      </c>
      <c r="AT79" s="141">
        <f>ROUND(SUM(AV79:AW79),2)</f>
        <v>0</v>
      </c>
      <c r="AU79" s="142">
        <f>'A5 - OBJEKT C - PŘEDÁVACÍ...'!P90</f>
        <v>0</v>
      </c>
      <c r="AV79" s="141">
        <f>'A5 - OBJEKT C - PŘEDÁVACÍ...'!J32</f>
        <v>0</v>
      </c>
      <c r="AW79" s="141">
        <f>'A5 - OBJEKT C - PŘEDÁVACÍ...'!J33</f>
        <v>0</v>
      </c>
      <c r="AX79" s="141">
        <f>'A5 - OBJEKT C - PŘEDÁVACÍ...'!J34</f>
        <v>0</v>
      </c>
      <c r="AY79" s="141">
        <f>'A5 - OBJEKT C - PŘEDÁVACÍ...'!J35</f>
        <v>0</v>
      </c>
      <c r="AZ79" s="141">
        <f>'A5 - OBJEKT C - PŘEDÁVACÍ...'!F32</f>
        <v>0</v>
      </c>
      <c r="BA79" s="141">
        <f>'A5 - OBJEKT C - PŘEDÁVACÍ...'!F33</f>
        <v>0</v>
      </c>
      <c r="BB79" s="141">
        <f>'A5 - OBJEKT C - PŘEDÁVACÍ...'!F34</f>
        <v>0</v>
      </c>
      <c r="BC79" s="141">
        <f>'A5 - OBJEKT C - PŘEDÁVACÍ...'!F35</f>
        <v>0</v>
      </c>
      <c r="BD79" s="143">
        <f>'A5 - OBJEKT C - PŘEDÁVACÍ...'!F36</f>
        <v>0</v>
      </c>
      <c r="BT79" s="144" t="s">
        <v>91</v>
      </c>
      <c r="BV79" s="144" t="s">
        <v>80</v>
      </c>
      <c r="BW79" s="144" t="s">
        <v>153</v>
      </c>
      <c r="BX79" s="144" t="s">
        <v>141</v>
      </c>
      <c r="CL79" s="144" t="s">
        <v>34</v>
      </c>
    </row>
    <row r="80" spans="2:91" s="5" customFormat="1" ht="16.5" customHeight="1">
      <c r="B80" s="120"/>
      <c r="C80" s="121"/>
      <c r="D80" s="122" t="s">
        <v>154</v>
      </c>
      <c r="E80" s="122"/>
      <c r="F80" s="122"/>
      <c r="G80" s="122"/>
      <c r="H80" s="122"/>
      <c r="I80" s="123"/>
      <c r="J80" s="122" t="s">
        <v>155</v>
      </c>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4">
        <f>ROUND(SUM(AG81:AG86),2)</f>
        <v>0</v>
      </c>
      <c r="AH80" s="123"/>
      <c r="AI80" s="123"/>
      <c r="AJ80" s="123"/>
      <c r="AK80" s="123"/>
      <c r="AL80" s="123"/>
      <c r="AM80" s="123"/>
      <c r="AN80" s="125">
        <f>SUM(AG80,AT80)</f>
        <v>0</v>
      </c>
      <c r="AO80" s="123"/>
      <c r="AP80" s="123"/>
      <c r="AQ80" s="126" t="s">
        <v>84</v>
      </c>
      <c r="AR80" s="127"/>
      <c r="AS80" s="128">
        <f>ROUND(SUM(AS81:AS86),2)</f>
        <v>0</v>
      </c>
      <c r="AT80" s="129">
        <f>ROUND(SUM(AV80:AW80),2)</f>
        <v>0</v>
      </c>
      <c r="AU80" s="130">
        <f>ROUND(SUM(AU81:AU86),5)</f>
        <v>0</v>
      </c>
      <c r="AV80" s="129">
        <f>ROUND(AZ80*L26,2)</f>
        <v>0</v>
      </c>
      <c r="AW80" s="129">
        <f>ROUND(BA80*L27,2)</f>
        <v>0</v>
      </c>
      <c r="AX80" s="129">
        <f>ROUND(BB80*L26,2)</f>
        <v>0</v>
      </c>
      <c r="AY80" s="129">
        <f>ROUND(BC80*L27,2)</f>
        <v>0</v>
      </c>
      <c r="AZ80" s="129">
        <f>ROUND(SUM(AZ81:AZ86),2)</f>
        <v>0</v>
      </c>
      <c r="BA80" s="129">
        <f>ROUND(SUM(BA81:BA86),2)</f>
        <v>0</v>
      </c>
      <c r="BB80" s="129">
        <f>ROUND(SUM(BB81:BB86),2)</f>
        <v>0</v>
      </c>
      <c r="BC80" s="129">
        <f>ROUND(SUM(BC81:BC86),2)</f>
        <v>0</v>
      </c>
      <c r="BD80" s="131">
        <f>ROUND(SUM(BD81:BD86),2)</f>
        <v>0</v>
      </c>
      <c r="BS80" s="132" t="s">
        <v>77</v>
      </c>
      <c r="BT80" s="132" t="s">
        <v>85</v>
      </c>
      <c r="BU80" s="132" t="s">
        <v>79</v>
      </c>
      <c r="BV80" s="132" t="s">
        <v>80</v>
      </c>
      <c r="BW80" s="132" t="s">
        <v>156</v>
      </c>
      <c r="BX80" s="132" t="s">
        <v>7</v>
      </c>
      <c r="CL80" s="132" t="s">
        <v>34</v>
      </c>
      <c r="CM80" s="132" t="s">
        <v>78</v>
      </c>
    </row>
    <row r="81" spans="1:90" s="6" customFormat="1" ht="28.5" customHeight="1">
      <c r="A81" s="133" t="s">
        <v>87</v>
      </c>
      <c r="B81" s="134"/>
      <c r="C81" s="135"/>
      <c r="D81" s="135"/>
      <c r="E81" s="136" t="s">
        <v>88</v>
      </c>
      <c r="F81" s="136"/>
      <c r="G81" s="136"/>
      <c r="H81" s="136"/>
      <c r="I81" s="136"/>
      <c r="J81" s="135"/>
      <c r="K81" s="136" t="s">
        <v>157</v>
      </c>
      <c r="L81" s="136"/>
      <c r="M81" s="136"/>
      <c r="N81" s="136"/>
      <c r="O81" s="136"/>
      <c r="P81" s="136"/>
      <c r="Q81" s="136"/>
      <c r="R81" s="136"/>
      <c r="S81" s="136"/>
      <c r="T81" s="136"/>
      <c r="U81" s="136"/>
      <c r="V81" s="136"/>
      <c r="W81" s="136"/>
      <c r="X81" s="136"/>
      <c r="Y81" s="136"/>
      <c r="Z81" s="136"/>
      <c r="AA81" s="136"/>
      <c r="AB81" s="136"/>
      <c r="AC81" s="136"/>
      <c r="AD81" s="136"/>
      <c r="AE81" s="136"/>
      <c r="AF81" s="136"/>
      <c r="AG81" s="137">
        <f>'A1 - OBJEKT D - PŘEDÁVACÍ...'!J29</f>
        <v>0</v>
      </c>
      <c r="AH81" s="135"/>
      <c r="AI81" s="135"/>
      <c r="AJ81" s="135"/>
      <c r="AK81" s="135"/>
      <c r="AL81" s="135"/>
      <c r="AM81" s="135"/>
      <c r="AN81" s="137">
        <f>SUM(AG81,AT81)</f>
        <v>0</v>
      </c>
      <c r="AO81" s="135"/>
      <c r="AP81" s="135"/>
      <c r="AQ81" s="138" t="s">
        <v>90</v>
      </c>
      <c r="AR81" s="139"/>
      <c r="AS81" s="140">
        <v>0</v>
      </c>
      <c r="AT81" s="141">
        <f>ROUND(SUM(AV81:AW81),2)</f>
        <v>0</v>
      </c>
      <c r="AU81" s="142">
        <f>'A1 - OBJEKT D - PŘEDÁVACÍ...'!P95</f>
        <v>0</v>
      </c>
      <c r="AV81" s="141">
        <f>'A1 - OBJEKT D - PŘEDÁVACÍ...'!J32</f>
        <v>0</v>
      </c>
      <c r="AW81" s="141">
        <f>'A1 - OBJEKT D - PŘEDÁVACÍ...'!J33</f>
        <v>0</v>
      </c>
      <c r="AX81" s="141">
        <f>'A1 - OBJEKT D - PŘEDÁVACÍ...'!J34</f>
        <v>0</v>
      </c>
      <c r="AY81" s="141">
        <f>'A1 - OBJEKT D - PŘEDÁVACÍ...'!J35</f>
        <v>0</v>
      </c>
      <c r="AZ81" s="141">
        <f>'A1 - OBJEKT D - PŘEDÁVACÍ...'!F32</f>
        <v>0</v>
      </c>
      <c r="BA81" s="141">
        <f>'A1 - OBJEKT D - PŘEDÁVACÍ...'!F33</f>
        <v>0</v>
      </c>
      <c r="BB81" s="141">
        <f>'A1 - OBJEKT D - PŘEDÁVACÍ...'!F34</f>
        <v>0</v>
      </c>
      <c r="BC81" s="141">
        <f>'A1 - OBJEKT D - PŘEDÁVACÍ...'!F35</f>
        <v>0</v>
      </c>
      <c r="BD81" s="143">
        <f>'A1 - OBJEKT D - PŘEDÁVACÍ...'!F36</f>
        <v>0</v>
      </c>
      <c r="BT81" s="144" t="s">
        <v>91</v>
      </c>
      <c r="BV81" s="144" t="s">
        <v>80</v>
      </c>
      <c r="BW81" s="144" t="s">
        <v>158</v>
      </c>
      <c r="BX81" s="144" t="s">
        <v>156</v>
      </c>
      <c r="CL81" s="144" t="s">
        <v>34</v>
      </c>
    </row>
    <row r="82" spans="1:90" s="6" customFormat="1" ht="16.5" customHeight="1">
      <c r="A82" s="133" t="s">
        <v>87</v>
      </c>
      <c r="B82" s="134"/>
      <c r="C82" s="135"/>
      <c r="D82" s="135"/>
      <c r="E82" s="136" t="s">
        <v>93</v>
      </c>
      <c r="F82" s="136"/>
      <c r="G82" s="136"/>
      <c r="H82" s="136"/>
      <c r="I82" s="136"/>
      <c r="J82" s="135"/>
      <c r="K82" s="136" t="s">
        <v>159</v>
      </c>
      <c r="L82" s="136"/>
      <c r="M82" s="136"/>
      <c r="N82" s="136"/>
      <c r="O82" s="136"/>
      <c r="P82" s="136"/>
      <c r="Q82" s="136"/>
      <c r="R82" s="136"/>
      <c r="S82" s="136"/>
      <c r="T82" s="136"/>
      <c r="U82" s="136"/>
      <c r="V82" s="136"/>
      <c r="W82" s="136"/>
      <c r="X82" s="136"/>
      <c r="Y82" s="136"/>
      <c r="Z82" s="136"/>
      <c r="AA82" s="136"/>
      <c r="AB82" s="136"/>
      <c r="AC82" s="136"/>
      <c r="AD82" s="136"/>
      <c r="AE82" s="136"/>
      <c r="AF82" s="136"/>
      <c r="AG82" s="137">
        <f>'A2 - OBJEKT D - REGULACE ÚT'!J29</f>
        <v>0</v>
      </c>
      <c r="AH82" s="135"/>
      <c r="AI82" s="135"/>
      <c r="AJ82" s="135"/>
      <c r="AK82" s="135"/>
      <c r="AL82" s="135"/>
      <c r="AM82" s="135"/>
      <c r="AN82" s="137">
        <f>SUM(AG82,AT82)</f>
        <v>0</v>
      </c>
      <c r="AO82" s="135"/>
      <c r="AP82" s="135"/>
      <c r="AQ82" s="138" t="s">
        <v>90</v>
      </c>
      <c r="AR82" s="139"/>
      <c r="AS82" s="140">
        <v>0</v>
      </c>
      <c r="AT82" s="141">
        <f>ROUND(SUM(AV82:AW82),2)</f>
        <v>0</v>
      </c>
      <c r="AU82" s="142">
        <f>'A2 - OBJEKT D - REGULACE ÚT'!P94</f>
        <v>0</v>
      </c>
      <c r="AV82" s="141">
        <f>'A2 - OBJEKT D - REGULACE ÚT'!J32</f>
        <v>0</v>
      </c>
      <c r="AW82" s="141">
        <f>'A2 - OBJEKT D - REGULACE ÚT'!J33</f>
        <v>0</v>
      </c>
      <c r="AX82" s="141">
        <f>'A2 - OBJEKT D - REGULACE ÚT'!J34</f>
        <v>0</v>
      </c>
      <c r="AY82" s="141">
        <f>'A2 - OBJEKT D - REGULACE ÚT'!J35</f>
        <v>0</v>
      </c>
      <c r="AZ82" s="141">
        <f>'A2 - OBJEKT D - REGULACE ÚT'!F32</f>
        <v>0</v>
      </c>
      <c r="BA82" s="141">
        <f>'A2 - OBJEKT D - REGULACE ÚT'!F33</f>
        <v>0</v>
      </c>
      <c r="BB82" s="141">
        <f>'A2 - OBJEKT D - REGULACE ÚT'!F34</f>
        <v>0</v>
      </c>
      <c r="BC82" s="141">
        <f>'A2 - OBJEKT D - REGULACE ÚT'!F35</f>
        <v>0</v>
      </c>
      <c r="BD82" s="143">
        <f>'A2 - OBJEKT D - REGULACE ÚT'!F36</f>
        <v>0</v>
      </c>
      <c r="BT82" s="144" t="s">
        <v>91</v>
      </c>
      <c r="BV82" s="144" t="s">
        <v>80</v>
      </c>
      <c r="BW82" s="144" t="s">
        <v>160</v>
      </c>
      <c r="BX82" s="144" t="s">
        <v>156</v>
      </c>
      <c r="CL82" s="144" t="s">
        <v>34</v>
      </c>
    </row>
    <row r="83" spans="1:90" s="6" customFormat="1" ht="28.5" customHeight="1">
      <c r="A83" s="133" t="s">
        <v>87</v>
      </c>
      <c r="B83" s="134"/>
      <c r="C83" s="135"/>
      <c r="D83" s="135"/>
      <c r="E83" s="136" t="s">
        <v>96</v>
      </c>
      <c r="F83" s="136"/>
      <c r="G83" s="136"/>
      <c r="H83" s="136"/>
      <c r="I83" s="136"/>
      <c r="J83" s="135"/>
      <c r="K83" s="136" t="s">
        <v>161</v>
      </c>
      <c r="L83" s="136"/>
      <c r="M83" s="136"/>
      <c r="N83" s="136"/>
      <c r="O83" s="136"/>
      <c r="P83" s="136"/>
      <c r="Q83" s="136"/>
      <c r="R83" s="136"/>
      <c r="S83" s="136"/>
      <c r="T83" s="136"/>
      <c r="U83" s="136"/>
      <c r="V83" s="136"/>
      <c r="W83" s="136"/>
      <c r="X83" s="136"/>
      <c r="Y83" s="136"/>
      <c r="Z83" s="136"/>
      <c r="AA83" s="136"/>
      <c r="AB83" s="136"/>
      <c r="AC83" s="136"/>
      <c r="AD83" s="136"/>
      <c r="AE83" s="136"/>
      <c r="AF83" s="136"/>
      <c r="AG83" s="137">
        <f>'A3 - OBJEKT D - PŘEDÁVACÍ...'!J29</f>
        <v>0</v>
      </c>
      <c r="AH83" s="135"/>
      <c r="AI83" s="135"/>
      <c r="AJ83" s="135"/>
      <c r="AK83" s="135"/>
      <c r="AL83" s="135"/>
      <c r="AM83" s="135"/>
      <c r="AN83" s="137">
        <f>SUM(AG83,AT83)</f>
        <v>0</v>
      </c>
      <c r="AO83" s="135"/>
      <c r="AP83" s="135"/>
      <c r="AQ83" s="138" t="s">
        <v>90</v>
      </c>
      <c r="AR83" s="139"/>
      <c r="AS83" s="140">
        <v>0</v>
      </c>
      <c r="AT83" s="141">
        <f>ROUND(SUM(AV83:AW83),2)</f>
        <v>0</v>
      </c>
      <c r="AU83" s="142">
        <f>'A3 - OBJEKT D - PŘEDÁVACÍ...'!P84</f>
        <v>0</v>
      </c>
      <c r="AV83" s="141">
        <f>'A3 - OBJEKT D - PŘEDÁVACÍ...'!J32</f>
        <v>0</v>
      </c>
      <c r="AW83" s="141">
        <f>'A3 - OBJEKT D - PŘEDÁVACÍ...'!J33</f>
        <v>0</v>
      </c>
      <c r="AX83" s="141">
        <f>'A3 - OBJEKT D - PŘEDÁVACÍ...'!J34</f>
        <v>0</v>
      </c>
      <c r="AY83" s="141">
        <f>'A3 - OBJEKT D - PŘEDÁVACÍ...'!J35</f>
        <v>0</v>
      </c>
      <c r="AZ83" s="141">
        <f>'A3 - OBJEKT D - PŘEDÁVACÍ...'!F32</f>
        <v>0</v>
      </c>
      <c r="BA83" s="141">
        <f>'A3 - OBJEKT D - PŘEDÁVACÍ...'!F33</f>
        <v>0</v>
      </c>
      <c r="BB83" s="141">
        <f>'A3 - OBJEKT D - PŘEDÁVACÍ...'!F34</f>
        <v>0</v>
      </c>
      <c r="BC83" s="141">
        <f>'A3 - OBJEKT D - PŘEDÁVACÍ...'!F35</f>
        <v>0</v>
      </c>
      <c r="BD83" s="143">
        <f>'A3 - OBJEKT D - PŘEDÁVACÍ...'!F36</f>
        <v>0</v>
      </c>
      <c r="BT83" s="144" t="s">
        <v>91</v>
      </c>
      <c r="BV83" s="144" t="s">
        <v>80</v>
      </c>
      <c r="BW83" s="144" t="s">
        <v>162</v>
      </c>
      <c r="BX83" s="144" t="s">
        <v>156</v>
      </c>
      <c r="CL83" s="144" t="s">
        <v>34</v>
      </c>
    </row>
    <row r="84" spans="1:90" s="6" customFormat="1" ht="16.5" customHeight="1">
      <c r="A84" s="133" t="s">
        <v>87</v>
      </c>
      <c r="B84" s="134"/>
      <c r="C84" s="135"/>
      <c r="D84" s="135"/>
      <c r="E84" s="136" t="s">
        <v>99</v>
      </c>
      <c r="F84" s="136"/>
      <c r="G84" s="136"/>
      <c r="H84" s="136"/>
      <c r="I84" s="136"/>
      <c r="J84" s="135"/>
      <c r="K84" s="136" t="s">
        <v>163</v>
      </c>
      <c r="L84" s="136"/>
      <c r="M84" s="136"/>
      <c r="N84" s="136"/>
      <c r="O84" s="136"/>
      <c r="P84" s="136"/>
      <c r="Q84" s="136"/>
      <c r="R84" s="136"/>
      <c r="S84" s="136"/>
      <c r="T84" s="136"/>
      <c r="U84" s="136"/>
      <c r="V84" s="136"/>
      <c r="W84" s="136"/>
      <c r="X84" s="136"/>
      <c r="Y84" s="136"/>
      <c r="Z84" s="136"/>
      <c r="AA84" s="136"/>
      <c r="AB84" s="136"/>
      <c r="AC84" s="136"/>
      <c r="AD84" s="136"/>
      <c r="AE84" s="136"/>
      <c r="AF84" s="136"/>
      <c r="AG84" s="137">
        <f>'A4 - OBJEKT D - PŘEDÁVACÍ...'!J29</f>
        <v>0</v>
      </c>
      <c r="AH84" s="135"/>
      <c r="AI84" s="135"/>
      <c r="AJ84" s="135"/>
      <c r="AK84" s="135"/>
      <c r="AL84" s="135"/>
      <c r="AM84" s="135"/>
      <c r="AN84" s="137">
        <f>SUM(AG84,AT84)</f>
        <v>0</v>
      </c>
      <c r="AO84" s="135"/>
      <c r="AP84" s="135"/>
      <c r="AQ84" s="138" t="s">
        <v>90</v>
      </c>
      <c r="AR84" s="139"/>
      <c r="AS84" s="140">
        <v>0</v>
      </c>
      <c r="AT84" s="141">
        <f>ROUND(SUM(AV84:AW84),2)</f>
        <v>0</v>
      </c>
      <c r="AU84" s="142">
        <f>'A4 - OBJEKT D - PŘEDÁVACÍ...'!P84</f>
        <v>0</v>
      </c>
      <c r="AV84" s="141">
        <f>'A4 - OBJEKT D - PŘEDÁVACÍ...'!J32</f>
        <v>0</v>
      </c>
      <c r="AW84" s="141">
        <f>'A4 - OBJEKT D - PŘEDÁVACÍ...'!J33</f>
        <v>0</v>
      </c>
      <c r="AX84" s="141">
        <f>'A4 - OBJEKT D - PŘEDÁVACÍ...'!J34</f>
        <v>0</v>
      </c>
      <c r="AY84" s="141">
        <f>'A4 - OBJEKT D - PŘEDÁVACÍ...'!J35</f>
        <v>0</v>
      </c>
      <c r="AZ84" s="141">
        <f>'A4 - OBJEKT D - PŘEDÁVACÍ...'!F32</f>
        <v>0</v>
      </c>
      <c r="BA84" s="141">
        <f>'A4 - OBJEKT D - PŘEDÁVACÍ...'!F33</f>
        <v>0</v>
      </c>
      <c r="BB84" s="141">
        <f>'A4 - OBJEKT D - PŘEDÁVACÍ...'!F34</f>
        <v>0</v>
      </c>
      <c r="BC84" s="141">
        <f>'A4 - OBJEKT D - PŘEDÁVACÍ...'!F35</f>
        <v>0</v>
      </c>
      <c r="BD84" s="143">
        <f>'A4 - OBJEKT D - PŘEDÁVACÍ...'!F36</f>
        <v>0</v>
      </c>
      <c r="BT84" s="144" t="s">
        <v>91</v>
      </c>
      <c r="BV84" s="144" t="s">
        <v>80</v>
      </c>
      <c r="BW84" s="144" t="s">
        <v>164</v>
      </c>
      <c r="BX84" s="144" t="s">
        <v>156</v>
      </c>
      <c r="CL84" s="144" t="s">
        <v>34</v>
      </c>
    </row>
    <row r="85" spans="1:90" s="6" customFormat="1" ht="28.5" customHeight="1">
      <c r="A85" s="133" t="s">
        <v>87</v>
      </c>
      <c r="B85" s="134"/>
      <c r="C85" s="135"/>
      <c r="D85" s="135"/>
      <c r="E85" s="136" t="s">
        <v>102</v>
      </c>
      <c r="F85" s="136"/>
      <c r="G85" s="136"/>
      <c r="H85" s="136"/>
      <c r="I85" s="136"/>
      <c r="J85" s="135"/>
      <c r="K85" s="136" t="s">
        <v>165</v>
      </c>
      <c r="L85" s="136"/>
      <c r="M85" s="136"/>
      <c r="N85" s="136"/>
      <c r="O85" s="136"/>
      <c r="P85" s="136"/>
      <c r="Q85" s="136"/>
      <c r="R85" s="136"/>
      <c r="S85" s="136"/>
      <c r="T85" s="136"/>
      <c r="U85" s="136"/>
      <c r="V85" s="136"/>
      <c r="W85" s="136"/>
      <c r="X85" s="136"/>
      <c r="Y85" s="136"/>
      <c r="Z85" s="136"/>
      <c r="AA85" s="136"/>
      <c r="AB85" s="136"/>
      <c r="AC85" s="136"/>
      <c r="AD85" s="136"/>
      <c r="AE85" s="136"/>
      <c r="AF85" s="136"/>
      <c r="AG85" s="137">
        <f>'A5 - OBJEKT D - PŘEDÁVACÍ...'!J29</f>
        <v>0</v>
      </c>
      <c r="AH85" s="135"/>
      <c r="AI85" s="135"/>
      <c r="AJ85" s="135"/>
      <c r="AK85" s="135"/>
      <c r="AL85" s="135"/>
      <c r="AM85" s="135"/>
      <c r="AN85" s="137">
        <f>SUM(AG85,AT85)</f>
        <v>0</v>
      </c>
      <c r="AO85" s="135"/>
      <c r="AP85" s="135"/>
      <c r="AQ85" s="138" t="s">
        <v>90</v>
      </c>
      <c r="AR85" s="139"/>
      <c r="AS85" s="140">
        <v>0</v>
      </c>
      <c r="AT85" s="141">
        <f>ROUND(SUM(AV85:AW85),2)</f>
        <v>0</v>
      </c>
      <c r="AU85" s="142">
        <f>'A5 - OBJEKT D - PŘEDÁVACÍ...'!P90</f>
        <v>0</v>
      </c>
      <c r="AV85" s="141">
        <f>'A5 - OBJEKT D - PŘEDÁVACÍ...'!J32</f>
        <v>0</v>
      </c>
      <c r="AW85" s="141">
        <f>'A5 - OBJEKT D - PŘEDÁVACÍ...'!J33</f>
        <v>0</v>
      </c>
      <c r="AX85" s="141">
        <f>'A5 - OBJEKT D - PŘEDÁVACÍ...'!J34</f>
        <v>0</v>
      </c>
      <c r="AY85" s="141">
        <f>'A5 - OBJEKT D - PŘEDÁVACÍ...'!J35</f>
        <v>0</v>
      </c>
      <c r="AZ85" s="141">
        <f>'A5 - OBJEKT D - PŘEDÁVACÍ...'!F32</f>
        <v>0</v>
      </c>
      <c r="BA85" s="141">
        <f>'A5 - OBJEKT D - PŘEDÁVACÍ...'!F33</f>
        <v>0</v>
      </c>
      <c r="BB85" s="141">
        <f>'A5 - OBJEKT D - PŘEDÁVACÍ...'!F34</f>
        <v>0</v>
      </c>
      <c r="BC85" s="141">
        <f>'A5 - OBJEKT D - PŘEDÁVACÍ...'!F35</f>
        <v>0</v>
      </c>
      <c r="BD85" s="143">
        <f>'A5 - OBJEKT D - PŘEDÁVACÍ...'!F36</f>
        <v>0</v>
      </c>
      <c r="BT85" s="144" t="s">
        <v>91</v>
      </c>
      <c r="BV85" s="144" t="s">
        <v>80</v>
      </c>
      <c r="BW85" s="144" t="s">
        <v>166</v>
      </c>
      <c r="BX85" s="144" t="s">
        <v>156</v>
      </c>
      <c r="CL85" s="144" t="s">
        <v>34</v>
      </c>
    </row>
    <row r="86" spans="1:90" s="6" customFormat="1" ht="28.5" customHeight="1">
      <c r="A86" s="133" t="s">
        <v>87</v>
      </c>
      <c r="B86" s="134"/>
      <c r="C86" s="135"/>
      <c r="D86" s="135"/>
      <c r="E86" s="136" t="s">
        <v>105</v>
      </c>
      <c r="F86" s="136"/>
      <c r="G86" s="136"/>
      <c r="H86" s="136"/>
      <c r="I86" s="136"/>
      <c r="J86" s="135"/>
      <c r="K86" s="136" t="s">
        <v>167</v>
      </c>
      <c r="L86" s="136"/>
      <c r="M86" s="136"/>
      <c r="N86" s="136"/>
      <c r="O86" s="136"/>
      <c r="P86" s="136"/>
      <c r="Q86" s="136"/>
      <c r="R86" s="136"/>
      <c r="S86" s="136"/>
      <c r="T86" s="136"/>
      <c r="U86" s="136"/>
      <c r="V86" s="136"/>
      <c r="W86" s="136"/>
      <c r="X86" s="136"/>
      <c r="Y86" s="136"/>
      <c r="Z86" s="136"/>
      <c r="AA86" s="136"/>
      <c r="AB86" s="136"/>
      <c r="AC86" s="136"/>
      <c r="AD86" s="136"/>
      <c r="AE86" s="136"/>
      <c r="AF86" s="136"/>
      <c r="AG86" s="137">
        <f>'A6 - OBJEKT D - REGULACE ...'!J29</f>
        <v>0</v>
      </c>
      <c r="AH86" s="135"/>
      <c r="AI86" s="135"/>
      <c r="AJ86" s="135"/>
      <c r="AK86" s="135"/>
      <c r="AL86" s="135"/>
      <c r="AM86" s="135"/>
      <c r="AN86" s="137">
        <f>SUM(AG86,AT86)</f>
        <v>0</v>
      </c>
      <c r="AO86" s="135"/>
      <c r="AP86" s="135"/>
      <c r="AQ86" s="138" t="s">
        <v>90</v>
      </c>
      <c r="AR86" s="139"/>
      <c r="AS86" s="140">
        <v>0</v>
      </c>
      <c r="AT86" s="141">
        <f>ROUND(SUM(AV86:AW86),2)</f>
        <v>0</v>
      </c>
      <c r="AU86" s="142">
        <f>'A6 - OBJEKT D - REGULACE ...'!P85</f>
        <v>0</v>
      </c>
      <c r="AV86" s="141">
        <f>'A6 - OBJEKT D - REGULACE ...'!J32</f>
        <v>0</v>
      </c>
      <c r="AW86" s="141">
        <f>'A6 - OBJEKT D - REGULACE ...'!J33</f>
        <v>0</v>
      </c>
      <c r="AX86" s="141">
        <f>'A6 - OBJEKT D - REGULACE ...'!J34</f>
        <v>0</v>
      </c>
      <c r="AY86" s="141">
        <f>'A6 - OBJEKT D - REGULACE ...'!J35</f>
        <v>0</v>
      </c>
      <c r="AZ86" s="141">
        <f>'A6 - OBJEKT D - REGULACE ...'!F32</f>
        <v>0</v>
      </c>
      <c r="BA86" s="141">
        <f>'A6 - OBJEKT D - REGULACE ...'!F33</f>
        <v>0</v>
      </c>
      <c r="BB86" s="141">
        <f>'A6 - OBJEKT D - REGULACE ...'!F34</f>
        <v>0</v>
      </c>
      <c r="BC86" s="141">
        <f>'A6 - OBJEKT D - REGULACE ...'!F35</f>
        <v>0</v>
      </c>
      <c r="BD86" s="143">
        <f>'A6 - OBJEKT D - REGULACE ...'!F36</f>
        <v>0</v>
      </c>
      <c r="BT86" s="144" t="s">
        <v>91</v>
      </c>
      <c r="BV86" s="144" t="s">
        <v>80</v>
      </c>
      <c r="BW86" s="144" t="s">
        <v>168</v>
      </c>
      <c r="BX86" s="144" t="s">
        <v>156</v>
      </c>
      <c r="CL86" s="144" t="s">
        <v>34</v>
      </c>
    </row>
    <row r="87" spans="2:91" s="5" customFormat="1" ht="16.5" customHeight="1">
      <c r="B87" s="120"/>
      <c r="C87" s="121"/>
      <c r="D87" s="122" t="s">
        <v>169</v>
      </c>
      <c r="E87" s="122"/>
      <c r="F87" s="122"/>
      <c r="G87" s="122"/>
      <c r="H87" s="122"/>
      <c r="I87" s="123"/>
      <c r="J87" s="122" t="s">
        <v>170</v>
      </c>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4">
        <f>ROUND(SUM(AG88:AG93),2)</f>
        <v>0</v>
      </c>
      <c r="AH87" s="123"/>
      <c r="AI87" s="123"/>
      <c r="AJ87" s="123"/>
      <c r="AK87" s="123"/>
      <c r="AL87" s="123"/>
      <c r="AM87" s="123"/>
      <c r="AN87" s="125">
        <f>SUM(AG87,AT87)</f>
        <v>0</v>
      </c>
      <c r="AO87" s="123"/>
      <c r="AP87" s="123"/>
      <c r="AQ87" s="126" t="s">
        <v>84</v>
      </c>
      <c r="AR87" s="127"/>
      <c r="AS87" s="128">
        <f>ROUND(SUM(AS88:AS93),2)</f>
        <v>0</v>
      </c>
      <c r="AT87" s="129">
        <f>ROUND(SUM(AV87:AW87),2)</f>
        <v>0</v>
      </c>
      <c r="AU87" s="130">
        <f>ROUND(SUM(AU88:AU93),5)</f>
        <v>0</v>
      </c>
      <c r="AV87" s="129">
        <f>ROUND(AZ87*L26,2)</f>
        <v>0</v>
      </c>
      <c r="AW87" s="129">
        <f>ROUND(BA87*L27,2)</f>
        <v>0</v>
      </c>
      <c r="AX87" s="129">
        <f>ROUND(BB87*L26,2)</f>
        <v>0</v>
      </c>
      <c r="AY87" s="129">
        <f>ROUND(BC87*L27,2)</f>
        <v>0</v>
      </c>
      <c r="AZ87" s="129">
        <f>ROUND(SUM(AZ88:AZ93),2)</f>
        <v>0</v>
      </c>
      <c r="BA87" s="129">
        <f>ROUND(SUM(BA88:BA93),2)</f>
        <v>0</v>
      </c>
      <c r="BB87" s="129">
        <f>ROUND(SUM(BB88:BB93),2)</f>
        <v>0</v>
      </c>
      <c r="BC87" s="129">
        <f>ROUND(SUM(BC88:BC93),2)</f>
        <v>0</v>
      </c>
      <c r="BD87" s="131">
        <f>ROUND(SUM(BD88:BD93),2)</f>
        <v>0</v>
      </c>
      <c r="BS87" s="132" t="s">
        <v>77</v>
      </c>
      <c r="BT87" s="132" t="s">
        <v>85</v>
      </c>
      <c r="BU87" s="132" t="s">
        <v>79</v>
      </c>
      <c r="BV87" s="132" t="s">
        <v>80</v>
      </c>
      <c r="BW87" s="132" t="s">
        <v>171</v>
      </c>
      <c r="BX87" s="132" t="s">
        <v>7</v>
      </c>
      <c r="CL87" s="132" t="s">
        <v>34</v>
      </c>
      <c r="CM87" s="132" t="s">
        <v>78</v>
      </c>
    </row>
    <row r="88" spans="1:90" s="6" customFormat="1" ht="28.5" customHeight="1">
      <c r="A88" s="133" t="s">
        <v>87</v>
      </c>
      <c r="B88" s="134"/>
      <c r="C88" s="135"/>
      <c r="D88" s="135"/>
      <c r="E88" s="136" t="s">
        <v>88</v>
      </c>
      <c r="F88" s="136"/>
      <c r="G88" s="136"/>
      <c r="H88" s="136"/>
      <c r="I88" s="136"/>
      <c r="J88" s="135"/>
      <c r="K88" s="136" t="s">
        <v>172</v>
      </c>
      <c r="L88" s="136"/>
      <c r="M88" s="136"/>
      <c r="N88" s="136"/>
      <c r="O88" s="136"/>
      <c r="P88" s="136"/>
      <c r="Q88" s="136"/>
      <c r="R88" s="136"/>
      <c r="S88" s="136"/>
      <c r="T88" s="136"/>
      <c r="U88" s="136"/>
      <c r="V88" s="136"/>
      <c r="W88" s="136"/>
      <c r="X88" s="136"/>
      <c r="Y88" s="136"/>
      <c r="Z88" s="136"/>
      <c r="AA88" s="136"/>
      <c r="AB88" s="136"/>
      <c r="AC88" s="136"/>
      <c r="AD88" s="136"/>
      <c r="AE88" s="136"/>
      <c r="AF88" s="136"/>
      <c r="AG88" s="137">
        <f>'A1 - OBJEKT E - PŘEDÁVACÍ...'!J29</f>
        <v>0</v>
      </c>
      <c r="AH88" s="135"/>
      <c r="AI88" s="135"/>
      <c r="AJ88" s="135"/>
      <c r="AK88" s="135"/>
      <c r="AL88" s="135"/>
      <c r="AM88" s="135"/>
      <c r="AN88" s="137">
        <f>SUM(AG88,AT88)</f>
        <v>0</v>
      </c>
      <c r="AO88" s="135"/>
      <c r="AP88" s="135"/>
      <c r="AQ88" s="138" t="s">
        <v>90</v>
      </c>
      <c r="AR88" s="139"/>
      <c r="AS88" s="140">
        <v>0</v>
      </c>
      <c r="AT88" s="141">
        <f>ROUND(SUM(AV88:AW88),2)</f>
        <v>0</v>
      </c>
      <c r="AU88" s="142">
        <f>'A1 - OBJEKT E - PŘEDÁVACÍ...'!P95</f>
        <v>0</v>
      </c>
      <c r="AV88" s="141">
        <f>'A1 - OBJEKT E - PŘEDÁVACÍ...'!J32</f>
        <v>0</v>
      </c>
      <c r="AW88" s="141">
        <f>'A1 - OBJEKT E - PŘEDÁVACÍ...'!J33</f>
        <v>0</v>
      </c>
      <c r="AX88" s="141">
        <f>'A1 - OBJEKT E - PŘEDÁVACÍ...'!J34</f>
        <v>0</v>
      </c>
      <c r="AY88" s="141">
        <f>'A1 - OBJEKT E - PŘEDÁVACÍ...'!J35</f>
        <v>0</v>
      </c>
      <c r="AZ88" s="141">
        <f>'A1 - OBJEKT E - PŘEDÁVACÍ...'!F32</f>
        <v>0</v>
      </c>
      <c r="BA88" s="141">
        <f>'A1 - OBJEKT E - PŘEDÁVACÍ...'!F33</f>
        <v>0</v>
      </c>
      <c r="BB88" s="141">
        <f>'A1 - OBJEKT E - PŘEDÁVACÍ...'!F34</f>
        <v>0</v>
      </c>
      <c r="BC88" s="141">
        <f>'A1 - OBJEKT E - PŘEDÁVACÍ...'!F35</f>
        <v>0</v>
      </c>
      <c r="BD88" s="143">
        <f>'A1 - OBJEKT E - PŘEDÁVACÍ...'!F36</f>
        <v>0</v>
      </c>
      <c r="BT88" s="144" t="s">
        <v>91</v>
      </c>
      <c r="BV88" s="144" t="s">
        <v>80</v>
      </c>
      <c r="BW88" s="144" t="s">
        <v>173</v>
      </c>
      <c r="BX88" s="144" t="s">
        <v>171</v>
      </c>
      <c r="CL88" s="144" t="s">
        <v>34</v>
      </c>
    </row>
    <row r="89" spans="1:90" s="6" customFormat="1" ht="16.5" customHeight="1">
      <c r="A89" s="133" t="s">
        <v>87</v>
      </c>
      <c r="B89" s="134"/>
      <c r="C89" s="135"/>
      <c r="D89" s="135"/>
      <c r="E89" s="136" t="s">
        <v>93</v>
      </c>
      <c r="F89" s="136"/>
      <c r="G89" s="136"/>
      <c r="H89" s="136"/>
      <c r="I89" s="136"/>
      <c r="J89" s="135"/>
      <c r="K89" s="136" t="s">
        <v>174</v>
      </c>
      <c r="L89" s="136"/>
      <c r="M89" s="136"/>
      <c r="N89" s="136"/>
      <c r="O89" s="136"/>
      <c r="P89" s="136"/>
      <c r="Q89" s="136"/>
      <c r="R89" s="136"/>
      <c r="S89" s="136"/>
      <c r="T89" s="136"/>
      <c r="U89" s="136"/>
      <c r="V89" s="136"/>
      <c r="W89" s="136"/>
      <c r="X89" s="136"/>
      <c r="Y89" s="136"/>
      <c r="Z89" s="136"/>
      <c r="AA89" s="136"/>
      <c r="AB89" s="136"/>
      <c r="AC89" s="136"/>
      <c r="AD89" s="136"/>
      <c r="AE89" s="136"/>
      <c r="AF89" s="136"/>
      <c r="AG89" s="137">
        <f>'A2 - OBJEKT E - REGULACE ÚT'!J29</f>
        <v>0</v>
      </c>
      <c r="AH89" s="135"/>
      <c r="AI89" s="135"/>
      <c r="AJ89" s="135"/>
      <c r="AK89" s="135"/>
      <c r="AL89" s="135"/>
      <c r="AM89" s="135"/>
      <c r="AN89" s="137">
        <f>SUM(AG89,AT89)</f>
        <v>0</v>
      </c>
      <c r="AO89" s="135"/>
      <c r="AP89" s="135"/>
      <c r="AQ89" s="138" t="s">
        <v>90</v>
      </c>
      <c r="AR89" s="139"/>
      <c r="AS89" s="140">
        <v>0</v>
      </c>
      <c r="AT89" s="141">
        <f>ROUND(SUM(AV89:AW89),2)</f>
        <v>0</v>
      </c>
      <c r="AU89" s="142">
        <f>'A2 - OBJEKT E - REGULACE ÚT'!P94</f>
        <v>0</v>
      </c>
      <c r="AV89" s="141">
        <f>'A2 - OBJEKT E - REGULACE ÚT'!J32</f>
        <v>0</v>
      </c>
      <c r="AW89" s="141">
        <f>'A2 - OBJEKT E - REGULACE ÚT'!J33</f>
        <v>0</v>
      </c>
      <c r="AX89" s="141">
        <f>'A2 - OBJEKT E - REGULACE ÚT'!J34</f>
        <v>0</v>
      </c>
      <c r="AY89" s="141">
        <f>'A2 - OBJEKT E - REGULACE ÚT'!J35</f>
        <v>0</v>
      </c>
      <c r="AZ89" s="141">
        <f>'A2 - OBJEKT E - REGULACE ÚT'!F32</f>
        <v>0</v>
      </c>
      <c r="BA89" s="141">
        <f>'A2 - OBJEKT E - REGULACE ÚT'!F33</f>
        <v>0</v>
      </c>
      <c r="BB89" s="141">
        <f>'A2 - OBJEKT E - REGULACE ÚT'!F34</f>
        <v>0</v>
      </c>
      <c r="BC89" s="141">
        <f>'A2 - OBJEKT E - REGULACE ÚT'!F35</f>
        <v>0</v>
      </c>
      <c r="BD89" s="143">
        <f>'A2 - OBJEKT E - REGULACE ÚT'!F36</f>
        <v>0</v>
      </c>
      <c r="BT89" s="144" t="s">
        <v>91</v>
      </c>
      <c r="BV89" s="144" t="s">
        <v>80</v>
      </c>
      <c r="BW89" s="144" t="s">
        <v>175</v>
      </c>
      <c r="BX89" s="144" t="s">
        <v>171</v>
      </c>
      <c r="CL89" s="144" t="s">
        <v>34</v>
      </c>
    </row>
    <row r="90" spans="1:90" s="6" customFormat="1" ht="28.5" customHeight="1">
      <c r="A90" s="133" t="s">
        <v>87</v>
      </c>
      <c r="B90" s="134"/>
      <c r="C90" s="135"/>
      <c r="D90" s="135"/>
      <c r="E90" s="136" t="s">
        <v>96</v>
      </c>
      <c r="F90" s="136"/>
      <c r="G90" s="136"/>
      <c r="H90" s="136"/>
      <c r="I90" s="136"/>
      <c r="J90" s="135"/>
      <c r="K90" s="136" t="s">
        <v>176</v>
      </c>
      <c r="L90" s="136"/>
      <c r="M90" s="136"/>
      <c r="N90" s="136"/>
      <c r="O90" s="136"/>
      <c r="P90" s="136"/>
      <c r="Q90" s="136"/>
      <c r="R90" s="136"/>
      <c r="S90" s="136"/>
      <c r="T90" s="136"/>
      <c r="U90" s="136"/>
      <c r="V90" s="136"/>
      <c r="W90" s="136"/>
      <c r="X90" s="136"/>
      <c r="Y90" s="136"/>
      <c r="Z90" s="136"/>
      <c r="AA90" s="136"/>
      <c r="AB90" s="136"/>
      <c r="AC90" s="136"/>
      <c r="AD90" s="136"/>
      <c r="AE90" s="136"/>
      <c r="AF90" s="136"/>
      <c r="AG90" s="137">
        <f>'A3 - OBJEKT E - PŘEDÁVACÍ...'!J29</f>
        <v>0</v>
      </c>
      <c r="AH90" s="135"/>
      <c r="AI90" s="135"/>
      <c r="AJ90" s="135"/>
      <c r="AK90" s="135"/>
      <c r="AL90" s="135"/>
      <c r="AM90" s="135"/>
      <c r="AN90" s="137">
        <f>SUM(AG90,AT90)</f>
        <v>0</v>
      </c>
      <c r="AO90" s="135"/>
      <c r="AP90" s="135"/>
      <c r="AQ90" s="138" t="s">
        <v>90</v>
      </c>
      <c r="AR90" s="139"/>
      <c r="AS90" s="140">
        <v>0</v>
      </c>
      <c r="AT90" s="141">
        <f>ROUND(SUM(AV90:AW90),2)</f>
        <v>0</v>
      </c>
      <c r="AU90" s="142">
        <f>'A3 - OBJEKT E - PŘEDÁVACÍ...'!P84</f>
        <v>0</v>
      </c>
      <c r="AV90" s="141">
        <f>'A3 - OBJEKT E - PŘEDÁVACÍ...'!J32</f>
        <v>0</v>
      </c>
      <c r="AW90" s="141">
        <f>'A3 - OBJEKT E - PŘEDÁVACÍ...'!J33</f>
        <v>0</v>
      </c>
      <c r="AX90" s="141">
        <f>'A3 - OBJEKT E - PŘEDÁVACÍ...'!J34</f>
        <v>0</v>
      </c>
      <c r="AY90" s="141">
        <f>'A3 - OBJEKT E - PŘEDÁVACÍ...'!J35</f>
        <v>0</v>
      </c>
      <c r="AZ90" s="141">
        <f>'A3 - OBJEKT E - PŘEDÁVACÍ...'!F32</f>
        <v>0</v>
      </c>
      <c r="BA90" s="141">
        <f>'A3 - OBJEKT E - PŘEDÁVACÍ...'!F33</f>
        <v>0</v>
      </c>
      <c r="BB90" s="141">
        <f>'A3 - OBJEKT E - PŘEDÁVACÍ...'!F34</f>
        <v>0</v>
      </c>
      <c r="BC90" s="141">
        <f>'A3 - OBJEKT E - PŘEDÁVACÍ...'!F35</f>
        <v>0</v>
      </c>
      <c r="BD90" s="143">
        <f>'A3 - OBJEKT E - PŘEDÁVACÍ...'!F36</f>
        <v>0</v>
      </c>
      <c r="BT90" s="144" t="s">
        <v>91</v>
      </c>
      <c r="BV90" s="144" t="s">
        <v>80</v>
      </c>
      <c r="BW90" s="144" t="s">
        <v>177</v>
      </c>
      <c r="BX90" s="144" t="s">
        <v>171</v>
      </c>
      <c r="CL90" s="144" t="s">
        <v>34</v>
      </c>
    </row>
    <row r="91" spans="1:90" s="6" customFormat="1" ht="16.5" customHeight="1">
      <c r="A91" s="133" t="s">
        <v>87</v>
      </c>
      <c r="B91" s="134"/>
      <c r="C91" s="135"/>
      <c r="D91" s="135"/>
      <c r="E91" s="136" t="s">
        <v>99</v>
      </c>
      <c r="F91" s="136"/>
      <c r="G91" s="136"/>
      <c r="H91" s="136"/>
      <c r="I91" s="136"/>
      <c r="J91" s="135"/>
      <c r="K91" s="136" t="s">
        <v>178</v>
      </c>
      <c r="L91" s="136"/>
      <c r="M91" s="136"/>
      <c r="N91" s="136"/>
      <c r="O91" s="136"/>
      <c r="P91" s="136"/>
      <c r="Q91" s="136"/>
      <c r="R91" s="136"/>
      <c r="S91" s="136"/>
      <c r="T91" s="136"/>
      <c r="U91" s="136"/>
      <c r="V91" s="136"/>
      <c r="W91" s="136"/>
      <c r="X91" s="136"/>
      <c r="Y91" s="136"/>
      <c r="Z91" s="136"/>
      <c r="AA91" s="136"/>
      <c r="AB91" s="136"/>
      <c r="AC91" s="136"/>
      <c r="AD91" s="136"/>
      <c r="AE91" s="136"/>
      <c r="AF91" s="136"/>
      <c r="AG91" s="137">
        <f>'A4 - OBJEKT E - PŘEDÁVACÍ...'!J29</f>
        <v>0</v>
      </c>
      <c r="AH91" s="135"/>
      <c r="AI91" s="135"/>
      <c r="AJ91" s="135"/>
      <c r="AK91" s="135"/>
      <c r="AL91" s="135"/>
      <c r="AM91" s="135"/>
      <c r="AN91" s="137">
        <f>SUM(AG91,AT91)</f>
        <v>0</v>
      </c>
      <c r="AO91" s="135"/>
      <c r="AP91" s="135"/>
      <c r="AQ91" s="138" t="s">
        <v>90</v>
      </c>
      <c r="AR91" s="139"/>
      <c r="AS91" s="140">
        <v>0</v>
      </c>
      <c r="AT91" s="141">
        <f>ROUND(SUM(AV91:AW91),2)</f>
        <v>0</v>
      </c>
      <c r="AU91" s="142">
        <f>'A4 - OBJEKT E - PŘEDÁVACÍ...'!P84</f>
        <v>0</v>
      </c>
      <c r="AV91" s="141">
        <f>'A4 - OBJEKT E - PŘEDÁVACÍ...'!J32</f>
        <v>0</v>
      </c>
      <c r="AW91" s="141">
        <f>'A4 - OBJEKT E - PŘEDÁVACÍ...'!J33</f>
        <v>0</v>
      </c>
      <c r="AX91" s="141">
        <f>'A4 - OBJEKT E - PŘEDÁVACÍ...'!J34</f>
        <v>0</v>
      </c>
      <c r="AY91" s="141">
        <f>'A4 - OBJEKT E - PŘEDÁVACÍ...'!J35</f>
        <v>0</v>
      </c>
      <c r="AZ91" s="141">
        <f>'A4 - OBJEKT E - PŘEDÁVACÍ...'!F32</f>
        <v>0</v>
      </c>
      <c r="BA91" s="141">
        <f>'A4 - OBJEKT E - PŘEDÁVACÍ...'!F33</f>
        <v>0</v>
      </c>
      <c r="BB91" s="141">
        <f>'A4 - OBJEKT E - PŘEDÁVACÍ...'!F34</f>
        <v>0</v>
      </c>
      <c r="BC91" s="141">
        <f>'A4 - OBJEKT E - PŘEDÁVACÍ...'!F35</f>
        <v>0</v>
      </c>
      <c r="BD91" s="143">
        <f>'A4 - OBJEKT E - PŘEDÁVACÍ...'!F36</f>
        <v>0</v>
      </c>
      <c r="BT91" s="144" t="s">
        <v>91</v>
      </c>
      <c r="BV91" s="144" t="s">
        <v>80</v>
      </c>
      <c r="BW91" s="144" t="s">
        <v>179</v>
      </c>
      <c r="BX91" s="144" t="s">
        <v>171</v>
      </c>
      <c r="CL91" s="144" t="s">
        <v>34</v>
      </c>
    </row>
    <row r="92" spans="1:90" s="6" customFormat="1" ht="28.5" customHeight="1">
      <c r="A92" s="133" t="s">
        <v>87</v>
      </c>
      <c r="B92" s="134"/>
      <c r="C92" s="135"/>
      <c r="D92" s="135"/>
      <c r="E92" s="136" t="s">
        <v>102</v>
      </c>
      <c r="F92" s="136"/>
      <c r="G92" s="136"/>
      <c r="H92" s="136"/>
      <c r="I92" s="136"/>
      <c r="J92" s="135"/>
      <c r="K92" s="136" t="s">
        <v>180</v>
      </c>
      <c r="L92" s="136"/>
      <c r="M92" s="136"/>
      <c r="N92" s="136"/>
      <c r="O92" s="136"/>
      <c r="P92" s="136"/>
      <c r="Q92" s="136"/>
      <c r="R92" s="136"/>
      <c r="S92" s="136"/>
      <c r="T92" s="136"/>
      <c r="U92" s="136"/>
      <c r="V92" s="136"/>
      <c r="W92" s="136"/>
      <c r="X92" s="136"/>
      <c r="Y92" s="136"/>
      <c r="Z92" s="136"/>
      <c r="AA92" s="136"/>
      <c r="AB92" s="136"/>
      <c r="AC92" s="136"/>
      <c r="AD92" s="136"/>
      <c r="AE92" s="136"/>
      <c r="AF92" s="136"/>
      <c r="AG92" s="137">
        <f>'A5 - OBJEKT E - PŘEDÁVACÍ...'!J29</f>
        <v>0</v>
      </c>
      <c r="AH92" s="135"/>
      <c r="AI92" s="135"/>
      <c r="AJ92" s="135"/>
      <c r="AK92" s="135"/>
      <c r="AL92" s="135"/>
      <c r="AM92" s="135"/>
      <c r="AN92" s="137">
        <f>SUM(AG92,AT92)</f>
        <v>0</v>
      </c>
      <c r="AO92" s="135"/>
      <c r="AP92" s="135"/>
      <c r="AQ92" s="138" t="s">
        <v>90</v>
      </c>
      <c r="AR92" s="139"/>
      <c r="AS92" s="140">
        <v>0</v>
      </c>
      <c r="AT92" s="141">
        <f>ROUND(SUM(AV92:AW92),2)</f>
        <v>0</v>
      </c>
      <c r="AU92" s="142">
        <f>'A5 - OBJEKT E - PŘEDÁVACÍ...'!P90</f>
        <v>0</v>
      </c>
      <c r="AV92" s="141">
        <f>'A5 - OBJEKT E - PŘEDÁVACÍ...'!J32</f>
        <v>0</v>
      </c>
      <c r="AW92" s="141">
        <f>'A5 - OBJEKT E - PŘEDÁVACÍ...'!J33</f>
        <v>0</v>
      </c>
      <c r="AX92" s="141">
        <f>'A5 - OBJEKT E - PŘEDÁVACÍ...'!J34</f>
        <v>0</v>
      </c>
      <c r="AY92" s="141">
        <f>'A5 - OBJEKT E - PŘEDÁVACÍ...'!J35</f>
        <v>0</v>
      </c>
      <c r="AZ92" s="141">
        <f>'A5 - OBJEKT E - PŘEDÁVACÍ...'!F32</f>
        <v>0</v>
      </c>
      <c r="BA92" s="141">
        <f>'A5 - OBJEKT E - PŘEDÁVACÍ...'!F33</f>
        <v>0</v>
      </c>
      <c r="BB92" s="141">
        <f>'A5 - OBJEKT E - PŘEDÁVACÍ...'!F34</f>
        <v>0</v>
      </c>
      <c r="BC92" s="141">
        <f>'A5 - OBJEKT E - PŘEDÁVACÍ...'!F35</f>
        <v>0</v>
      </c>
      <c r="BD92" s="143">
        <f>'A5 - OBJEKT E - PŘEDÁVACÍ...'!F36</f>
        <v>0</v>
      </c>
      <c r="BT92" s="144" t="s">
        <v>91</v>
      </c>
      <c r="BV92" s="144" t="s">
        <v>80</v>
      </c>
      <c r="BW92" s="144" t="s">
        <v>181</v>
      </c>
      <c r="BX92" s="144" t="s">
        <v>171</v>
      </c>
      <c r="CL92" s="144" t="s">
        <v>34</v>
      </c>
    </row>
    <row r="93" spans="1:90" s="6" customFormat="1" ht="28.5" customHeight="1">
      <c r="A93" s="133" t="s">
        <v>87</v>
      </c>
      <c r="B93" s="134"/>
      <c r="C93" s="135"/>
      <c r="D93" s="135"/>
      <c r="E93" s="136" t="s">
        <v>105</v>
      </c>
      <c r="F93" s="136"/>
      <c r="G93" s="136"/>
      <c r="H93" s="136"/>
      <c r="I93" s="136"/>
      <c r="J93" s="135"/>
      <c r="K93" s="136" t="s">
        <v>182</v>
      </c>
      <c r="L93" s="136"/>
      <c r="M93" s="136"/>
      <c r="N93" s="136"/>
      <c r="O93" s="136"/>
      <c r="P93" s="136"/>
      <c r="Q93" s="136"/>
      <c r="R93" s="136"/>
      <c r="S93" s="136"/>
      <c r="T93" s="136"/>
      <c r="U93" s="136"/>
      <c r="V93" s="136"/>
      <c r="W93" s="136"/>
      <c r="X93" s="136"/>
      <c r="Y93" s="136"/>
      <c r="Z93" s="136"/>
      <c r="AA93" s="136"/>
      <c r="AB93" s="136"/>
      <c r="AC93" s="136"/>
      <c r="AD93" s="136"/>
      <c r="AE93" s="136"/>
      <c r="AF93" s="136"/>
      <c r="AG93" s="137">
        <f>'A6 - OBJEKT E - REGULACE ...'!J29</f>
        <v>0</v>
      </c>
      <c r="AH93" s="135"/>
      <c r="AI93" s="135"/>
      <c r="AJ93" s="135"/>
      <c r="AK93" s="135"/>
      <c r="AL93" s="135"/>
      <c r="AM93" s="135"/>
      <c r="AN93" s="137">
        <f>SUM(AG93,AT93)</f>
        <v>0</v>
      </c>
      <c r="AO93" s="135"/>
      <c r="AP93" s="135"/>
      <c r="AQ93" s="138" t="s">
        <v>90</v>
      </c>
      <c r="AR93" s="139"/>
      <c r="AS93" s="145">
        <v>0</v>
      </c>
      <c r="AT93" s="146">
        <f>ROUND(SUM(AV93:AW93),2)</f>
        <v>0</v>
      </c>
      <c r="AU93" s="147">
        <f>'A6 - OBJEKT E - REGULACE ...'!P85</f>
        <v>0</v>
      </c>
      <c r="AV93" s="146">
        <f>'A6 - OBJEKT E - REGULACE ...'!J32</f>
        <v>0</v>
      </c>
      <c r="AW93" s="146">
        <f>'A6 - OBJEKT E - REGULACE ...'!J33</f>
        <v>0</v>
      </c>
      <c r="AX93" s="146">
        <f>'A6 - OBJEKT E - REGULACE ...'!J34</f>
        <v>0</v>
      </c>
      <c r="AY93" s="146">
        <f>'A6 - OBJEKT E - REGULACE ...'!J35</f>
        <v>0</v>
      </c>
      <c r="AZ93" s="146">
        <f>'A6 - OBJEKT E - REGULACE ...'!F32</f>
        <v>0</v>
      </c>
      <c r="BA93" s="146">
        <f>'A6 - OBJEKT E - REGULACE ...'!F33</f>
        <v>0</v>
      </c>
      <c r="BB93" s="146">
        <f>'A6 - OBJEKT E - REGULACE ...'!F34</f>
        <v>0</v>
      </c>
      <c r="BC93" s="146">
        <f>'A6 - OBJEKT E - REGULACE ...'!F35</f>
        <v>0</v>
      </c>
      <c r="BD93" s="148">
        <f>'A6 - OBJEKT E - REGULACE ...'!F36</f>
        <v>0</v>
      </c>
      <c r="BT93" s="144" t="s">
        <v>91</v>
      </c>
      <c r="BV93" s="144" t="s">
        <v>80</v>
      </c>
      <c r="BW93" s="144" t="s">
        <v>183</v>
      </c>
      <c r="BX93" s="144" t="s">
        <v>171</v>
      </c>
      <c r="CL93" s="144" t="s">
        <v>34</v>
      </c>
    </row>
    <row r="94" spans="2:44" s="1" customFormat="1" ht="30" customHeight="1">
      <c r="B94" s="47"/>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3"/>
    </row>
    <row r="95" spans="2:44" s="1" customFormat="1" ht="6.95" customHeight="1">
      <c r="B95" s="68"/>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73"/>
    </row>
  </sheetData>
  <sheetProtection password="CC35" sheet="1" objects="1" scenarios="1" formatColumns="0" formatRows="0"/>
  <mergeCells count="205">
    <mergeCell ref="J80:AF80"/>
    <mergeCell ref="K79:AF79"/>
    <mergeCell ref="K81:AF81"/>
    <mergeCell ref="K82:AF82"/>
    <mergeCell ref="K83:AF83"/>
    <mergeCell ref="K84:AF84"/>
    <mergeCell ref="K85:AF85"/>
    <mergeCell ref="K86:AF86"/>
    <mergeCell ref="J87:AF87"/>
    <mergeCell ref="K88:AF88"/>
    <mergeCell ref="K89:AF89"/>
    <mergeCell ref="K90:AF90"/>
    <mergeCell ref="K91:AF91"/>
    <mergeCell ref="K92:AF92"/>
    <mergeCell ref="K93:AF93"/>
    <mergeCell ref="AN85:AP85"/>
    <mergeCell ref="AN84:AP84"/>
    <mergeCell ref="AN86:AP86"/>
    <mergeCell ref="AN87:AP87"/>
    <mergeCell ref="AN88:AP88"/>
    <mergeCell ref="AN89:AP89"/>
    <mergeCell ref="AN90:AP90"/>
    <mergeCell ref="AN91:AP91"/>
    <mergeCell ref="AN92:AP92"/>
    <mergeCell ref="AN93:AP93"/>
    <mergeCell ref="E82:I82"/>
    <mergeCell ref="E81:I81"/>
    <mergeCell ref="E83:I83"/>
    <mergeCell ref="E84:I84"/>
    <mergeCell ref="E85:I85"/>
    <mergeCell ref="E86:I86"/>
    <mergeCell ref="D87:H87"/>
    <mergeCell ref="E88:I88"/>
    <mergeCell ref="E89:I89"/>
    <mergeCell ref="E90:I90"/>
    <mergeCell ref="E91:I91"/>
    <mergeCell ref="E92:I92"/>
    <mergeCell ref="E93:I93"/>
    <mergeCell ref="AG79:AM79"/>
    <mergeCell ref="AG78:AM78"/>
    <mergeCell ref="AG80:AM80"/>
    <mergeCell ref="AG81:AM81"/>
    <mergeCell ref="AG82:AM82"/>
    <mergeCell ref="AG83:AM83"/>
    <mergeCell ref="AG84:AM84"/>
    <mergeCell ref="AG85:AM85"/>
    <mergeCell ref="AG86:AM86"/>
    <mergeCell ref="AG87:AM87"/>
    <mergeCell ref="AG88:AM88"/>
    <mergeCell ref="AG89:AM89"/>
    <mergeCell ref="AG90:AM90"/>
    <mergeCell ref="AG91:AM91"/>
    <mergeCell ref="AG92:AM92"/>
    <mergeCell ref="AG93:AM93"/>
    <mergeCell ref="AG63:AM63"/>
    <mergeCell ref="AG64:AM64"/>
    <mergeCell ref="AG65:AM65"/>
    <mergeCell ref="AG66:AM66"/>
    <mergeCell ref="AG67:AM67"/>
    <mergeCell ref="AG68:AM68"/>
    <mergeCell ref="AG69:AM69"/>
    <mergeCell ref="AG70:AM70"/>
    <mergeCell ref="AG71:AM71"/>
    <mergeCell ref="AG72:AM72"/>
    <mergeCell ref="AG73:AM73"/>
    <mergeCell ref="AG74:AM74"/>
    <mergeCell ref="AG75:AM75"/>
    <mergeCell ref="AG76:AM76"/>
    <mergeCell ref="AG77:AM77"/>
    <mergeCell ref="K64:AF64"/>
    <mergeCell ref="K65:AF65"/>
    <mergeCell ref="J66:AF66"/>
    <mergeCell ref="K67:AF67"/>
    <mergeCell ref="K68:AF68"/>
    <mergeCell ref="K69:AF69"/>
    <mergeCell ref="K70:AF70"/>
    <mergeCell ref="K71:AF71"/>
    <mergeCell ref="K72:AF72"/>
    <mergeCell ref="J73:AF73"/>
    <mergeCell ref="K74:AF74"/>
    <mergeCell ref="K75:AF75"/>
    <mergeCell ref="K76:AF76"/>
    <mergeCell ref="K77:AF77"/>
    <mergeCell ref="K78:AF78"/>
    <mergeCell ref="D66:H66"/>
    <mergeCell ref="D73:H73"/>
    <mergeCell ref="E67:I67"/>
    <mergeCell ref="E68:I68"/>
    <mergeCell ref="E69:I69"/>
    <mergeCell ref="E70:I70"/>
    <mergeCell ref="E71:I71"/>
    <mergeCell ref="E72:I72"/>
    <mergeCell ref="E74:I74"/>
    <mergeCell ref="E75:I75"/>
    <mergeCell ref="E76:I76"/>
    <mergeCell ref="E77:I77"/>
    <mergeCell ref="E78:I78"/>
    <mergeCell ref="E79:I79"/>
    <mergeCell ref="D80:H80"/>
    <mergeCell ref="AN69:AP69"/>
    <mergeCell ref="AN70:AP70"/>
    <mergeCell ref="AN71:AP71"/>
    <mergeCell ref="AN72:AP72"/>
    <mergeCell ref="AN73:AP73"/>
    <mergeCell ref="AN74:AP74"/>
    <mergeCell ref="AN75:AP75"/>
    <mergeCell ref="AN76:AP76"/>
    <mergeCell ref="AN77:AP77"/>
    <mergeCell ref="AN78:AP78"/>
    <mergeCell ref="AN79:AP79"/>
    <mergeCell ref="AN80:AP80"/>
    <mergeCell ref="AN81:AP81"/>
    <mergeCell ref="AN82:AP82"/>
    <mergeCell ref="AN83:AP83"/>
    <mergeCell ref="K5:AO5"/>
    <mergeCell ref="W28:AE28"/>
    <mergeCell ref="AK28:AO28"/>
    <mergeCell ref="BE5:BE32"/>
    <mergeCell ref="W30:AE30"/>
    <mergeCell ref="X32:AB32"/>
    <mergeCell ref="AK32:AO32"/>
    <mergeCell ref="AR2:BE2"/>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AM46:AP46"/>
    <mergeCell ref="AS46:AT48"/>
    <mergeCell ref="AN49:AP49"/>
    <mergeCell ref="AN53:AP53"/>
    <mergeCell ref="AN52:AP52"/>
    <mergeCell ref="AG52:AM52"/>
    <mergeCell ref="AG53:AM53"/>
    <mergeCell ref="AG54:AM54"/>
    <mergeCell ref="AG55:AM55"/>
    <mergeCell ref="AG56:AM56"/>
    <mergeCell ref="AG57:AM57"/>
    <mergeCell ref="AG58:AM58"/>
    <mergeCell ref="AG59:AM59"/>
    <mergeCell ref="AG60:AM60"/>
    <mergeCell ref="AG61:AM61"/>
    <mergeCell ref="AG62:AM62"/>
    <mergeCell ref="L42:AO42"/>
    <mergeCell ref="AM44:AN44"/>
    <mergeCell ref="I49:AF49"/>
    <mergeCell ref="AG49:AM49"/>
    <mergeCell ref="K53:AF53"/>
    <mergeCell ref="K54:AF54"/>
    <mergeCell ref="K55:AF55"/>
    <mergeCell ref="K56:AF56"/>
    <mergeCell ref="K57:AF57"/>
    <mergeCell ref="K58:AF58"/>
    <mergeCell ref="K59:AF59"/>
    <mergeCell ref="J60:AF60"/>
    <mergeCell ref="K61:AF61"/>
    <mergeCell ref="K62:AF62"/>
    <mergeCell ref="K63:AF63"/>
    <mergeCell ref="AG51:AM51"/>
    <mergeCell ref="C49:G49"/>
    <mergeCell ref="D52:H52"/>
    <mergeCell ref="E53:I53"/>
    <mergeCell ref="E54:I54"/>
    <mergeCell ref="E55:I55"/>
    <mergeCell ref="E56:I56"/>
    <mergeCell ref="AN54:AP54"/>
    <mergeCell ref="AN59:AP59"/>
    <mergeCell ref="AN57:AP57"/>
    <mergeCell ref="AN55:AP55"/>
    <mergeCell ref="AN56:AP56"/>
    <mergeCell ref="AN58:AP58"/>
    <mergeCell ref="AN60:AP60"/>
    <mergeCell ref="AN61:AP61"/>
    <mergeCell ref="AN62:AP62"/>
    <mergeCell ref="AN63:AP63"/>
    <mergeCell ref="AN64:AP64"/>
    <mergeCell ref="AN65:AP65"/>
    <mergeCell ref="AN66:AP66"/>
    <mergeCell ref="AN67:AP67"/>
    <mergeCell ref="AN68:AP68"/>
    <mergeCell ref="AN51:AP51"/>
    <mergeCell ref="E57:I57"/>
    <mergeCell ref="E58:I58"/>
    <mergeCell ref="E59:I59"/>
    <mergeCell ref="D60:H60"/>
    <mergeCell ref="E61:I61"/>
    <mergeCell ref="E62:I62"/>
    <mergeCell ref="E63:I63"/>
    <mergeCell ref="E64:I64"/>
    <mergeCell ref="E65:I65"/>
  </mergeCells>
  <hyperlinks>
    <hyperlink ref="K1:S1" location="C2" display="1) Rekapitulace stavby"/>
    <hyperlink ref="W1:AI1" location="C51" display="2) Rekapitulace objektů stavby a soupisů prací"/>
    <hyperlink ref="A53" location="'A1 - KOTELNA - VYTÁPĚNÍ'!C2" display="/"/>
    <hyperlink ref="A54" location="'A2 - KOTELNA - ZTI'!C2" display="/"/>
    <hyperlink ref="A55" location="'A3 - KOTELNA - PLYN'!C2" display="/"/>
    <hyperlink ref="A56" location="'A4 - KOTELNA - SILNOPROUD'!C2" display="/"/>
    <hyperlink ref="A57" location="'A5 - KOTELNA - MaR'!C2" display="/"/>
    <hyperlink ref="A58" location="'A6 - KOTELNA - VZT'!C2" display="/"/>
    <hyperlink ref="A59" location="'A7 - KOTELNA -  STAVEBNÍ ...'!C2" display="/"/>
    <hyperlink ref="A61" location="'A1 - OBJEKT A - PŘEDÁVACÍ...'!C2" display="/"/>
    <hyperlink ref="A62" location="'A2 - OBJEKT A - REGULACE ÚT'!C2" display="/"/>
    <hyperlink ref="A63" location="'A3 - OBJEKT A - PŘEDÁVACÍ...'!C2" display="/"/>
    <hyperlink ref="A64" location="'A4 - OBJEKT A - PŘEDÁVACÍ...'!C2" display="/"/>
    <hyperlink ref="A65" location="'A5 - OBJEKT A - PŘEDÁVACÍ...'!C2" display="/"/>
    <hyperlink ref="A67" location="'A1 - OBJEKT B - PŘEDÁVACÍ...'!C2" display="/"/>
    <hyperlink ref="A68" location="'A2 - OBJEKT B - REGULACE ÚT'!C2" display="/"/>
    <hyperlink ref="A69" location="'A3 - OBJEKT B - PŘEDÁVACÍ...'!C2" display="/"/>
    <hyperlink ref="A70" location="'A4 - OBJEKT B - PŘEDÁVACÍ...'!C2" display="/"/>
    <hyperlink ref="A71" location="'A5 - OBJEKT B - PŘEDÁVACÍ...'!C2" display="/"/>
    <hyperlink ref="A72" location="'A6 - OBJEKT B - REGULACE ÚT '!C2" display="/"/>
    <hyperlink ref="A74" location="'A1 - OBJEKT C - PŘEDÁVACÍ...'!C2" display="/"/>
    <hyperlink ref="A75" location="'A2 - OBJEKT C - REGULACE ÚT'!C2" display="/"/>
    <hyperlink ref="A76" location="'A3 - OBJEKT C - PŘEDÁVACÍ...'!C2" display="/"/>
    <hyperlink ref="A77" location="'A4 - OBJEKT C - PŘEDÁVACÍ...'!C2" display="/"/>
    <hyperlink ref="A78" location="'A6 - OBJEKT C - REGULACE ...'!C2" display="/"/>
    <hyperlink ref="A79" location="'A5 - OBJEKT C - PŘEDÁVACÍ...'!C2" display="/"/>
    <hyperlink ref="A81" location="'A1 - OBJEKT D - PŘEDÁVACÍ...'!C2" display="/"/>
    <hyperlink ref="A82" location="'A2 - OBJEKT D - REGULACE ÚT'!C2" display="/"/>
    <hyperlink ref="A83" location="'A3 - OBJEKT D - PŘEDÁVACÍ...'!C2" display="/"/>
    <hyperlink ref="A84" location="'A4 - OBJEKT D - PŘEDÁVACÍ...'!C2" display="/"/>
    <hyperlink ref="A85" location="'A5 - OBJEKT D - PŘEDÁVACÍ...'!C2" display="/"/>
    <hyperlink ref="A86" location="'A6 - OBJEKT D - REGULACE ...'!C2" display="/"/>
    <hyperlink ref="A88" location="'A1 - OBJEKT E - PŘEDÁVACÍ...'!C2" display="/"/>
    <hyperlink ref="A89" location="'A2 - OBJEKT E - REGULACE ÚT'!C2" display="/"/>
    <hyperlink ref="A90" location="'A3 - OBJEKT E - PŘEDÁVACÍ...'!C2" display="/"/>
    <hyperlink ref="A91" location="'A4 - OBJEKT E - PŘEDÁVACÍ...'!C2" display="/"/>
    <hyperlink ref="A92" location="'A5 - OBJEKT E - PŘEDÁVACÍ...'!C2" display="/"/>
    <hyperlink ref="A93" location="'A6 - OBJEKT E - REGULACE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7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117</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1837</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1981</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ROUND(SUM(BE94:BE174),2)</f>
        <v>0</v>
      </c>
      <c r="G32" s="48"/>
      <c r="H32" s="48"/>
      <c r="I32" s="171">
        <v>0.21</v>
      </c>
      <c r="J32" s="170">
        <f>ROUND(ROUND((SUM(BE94:BE174)),2)*I32,2)</f>
        <v>0</v>
      </c>
      <c r="K32" s="52"/>
    </row>
    <row r="33" spans="2:11" s="1" customFormat="1" ht="14.4" customHeight="1">
      <c r="B33" s="47"/>
      <c r="C33" s="48"/>
      <c r="D33" s="48"/>
      <c r="E33" s="56" t="s">
        <v>50</v>
      </c>
      <c r="F33" s="170">
        <f>ROUND(SUM(BF94:BF174),2)</f>
        <v>0</v>
      </c>
      <c r="G33" s="48"/>
      <c r="H33" s="48"/>
      <c r="I33" s="171">
        <v>0.15</v>
      </c>
      <c r="J33" s="170">
        <f>ROUND(ROUND((SUM(BF94:BF174)),2)*I33,2)</f>
        <v>0</v>
      </c>
      <c r="K33" s="52"/>
    </row>
    <row r="34" spans="2:11" s="1" customFormat="1" ht="14.4" customHeight="1" hidden="1">
      <c r="B34" s="47"/>
      <c r="C34" s="48"/>
      <c r="D34" s="48"/>
      <c r="E34" s="56" t="s">
        <v>51</v>
      </c>
      <c r="F34" s="170">
        <f>ROUND(SUM(BG94:BG174),2)</f>
        <v>0</v>
      </c>
      <c r="G34" s="48"/>
      <c r="H34" s="48"/>
      <c r="I34" s="171">
        <v>0.21</v>
      </c>
      <c r="J34" s="170">
        <v>0</v>
      </c>
      <c r="K34" s="52"/>
    </row>
    <row r="35" spans="2:11" s="1" customFormat="1" ht="14.4" customHeight="1" hidden="1">
      <c r="B35" s="47"/>
      <c r="C35" s="48"/>
      <c r="D35" s="48"/>
      <c r="E35" s="56" t="s">
        <v>52</v>
      </c>
      <c r="F35" s="170">
        <f>ROUND(SUM(BH94:BH174),2)</f>
        <v>0</v>
      </c>
      <c r="G35" s="48"/>
      <c r="H35" s="48"/>
      <c r="I35" s="171">
        <v>0.15</v>
      </c>
      <c r="J35" s="170">
        <v>0</v>
      </c>
      <c r="K35" s="52"/>
    </row>
    <row r="36" spans="2:11" s="1" customFormat="1" ht="14.4" customHeight="1" hidden="1">
      <c r="B36" s="47"/>
      <c r="C36" s="48"/>
      <c r="D36" s="48"/>
      <c r="E36" s="56" t="s">
        <v>53</v>
      </c>
      <c r="F36" s="170">
        <f>ROUND(SUM(BI94:BI174),2)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1837</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A2 - OBJEKT A - REGULACE ÚT</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J94</f>
        <v>0</v>
      </c>
      <c r="K60" s="52"/>
      <c r="AU60" s="24" t="s">
        <v>198</v>
      </c>
    </row>
    <row r="61" spans="2:11" s="8" customFormat="1" ht="24.95" customHeight="1">
      <c r="B61" s="190"/>
      <c r="C61" s="191"/>
      <c r="D61" s="192" t="s">
        <v>199</v>
      </c>
      <c r="E61" s="193"/>
      <c r="F61" s="193"/>
      <c r="G61" s="193"/>
      <c r="H61" s="193"/>
      <c r="I61" s="194"/>
      <c r="J61" s="195">
        <f>J95</f>
        <v>0</v>
      </c>
      <c r="K61" s="196"/>
    </row>
    <row r="62" spans="2:11" s="9" customFormat="1" ht="19.9" customHeight="1">
      <c r="B62" s="197"/>
      <c r="C62" s="198"/>
      <c r="D62" s="199" t="s">
        <v>200</v>
      </c>
      <c r="E62" s="200"/>
      <c r="F62" s="200"/>
      <c r="G62" s="200"/>
      <c r="H62" s="200"/>
      <c r="I62" s="201"/>
      <c r="J62" s="202">
        <f>J96</f>
        <v>0</v>
      </c>
      <c r="K62" s="203"/>
    </row>
    <row r="63" spans="2:11" s="8" customFormat="1" ht="24.95" customHeight="1">
      <c r="B63" s="190"/>
      <c r="C63" s="191"/>
      <c r="D63" s="192" t="s">
        <v>201</v>
      </c>
      <c r="E63" s="193"/>
      <c r="F63" s="193"/>
      <c r="G63" s="193"/>
      <c r="H63" s="193"/>
      <c r="I63" s="194"/>
      <c r="J63" s="195">
        <f>J103</f>
        <v>0</v>
      </c>
      <c r="K63" s="196"/>
    </row>
    <row r="64" spans="2:11" s="9" customFormat="1" ht="19.9" customHeight="1">
      <c r="B64" s="197"/>
      <c r="C64" s="198"/>
      <c r="D64" s="199" t="s">
        <v>202</v>
      </c>
      <c r="E64" s="200"/>
      <c r="F64" s="200"/>
      <c r="G64" s="200"/>
      <c r="H64" s="200"/>
      <c r="I64" s="201"/>
      <c r="J64" s="202">
        <f>J104</f>
        <v>0</v>
      </c>
      <c r="K64" s="203"/>
    </row>
    <row r="65" spans="2:11" s="9" customFormat="1" ht="19.9" customHeight="1">
      <c r="B65" s="197"/>
      <c r="C65" s="198"/>
      <c r="D65" s="199" t="s">
        <v>205</v>
      </c>
      <c r="E65" s="200"/>
      <c r="F65" s="200"/>
      <c r="G65" s="200"/>
      <c r="H65" s="200"/>
      <c r="I65" s="201"/>
      <c r="J65" s="202">
        <f>J118</f>
        <v>0</v>
      </c>
      <c r="K65" s="203"/>
    </row>
    <row r="66" spans="2:11" s="9" customFormat="1" ht="19.9" customHeight="1">
      <c r="B66" s="197"/>
      <c r="C66" s="198"/>
      <c r="D66" s="199" t="s">
        <v>206</v>
      </c>
      <c r="E66" s="200"/>
      <c r="F66" s="200"/>
      <c r="G66" s="200"/>
      <c r="H66" s="200"/>
      <c r="I66" s="201"/>
      <c r="J66" s="202">
        <f>J122</f>
        <v>0</v>
      </c>
      <c r="K66" s="203"/>
    </row>
    <row r="67" spans="2:11" s="9" customFormat="1" ht="19.9" customHeight="1">
      <c r="B67" s="197"/>
      <c r="C67" s="198"/>
      <c r="D67" s="199" t="s">
        <v>207</v>
      </c>
      <c r="E67" s="200"/>
      <c r="F67" s="200"/>
      <c r="G67" s="200"/>
      <c r="H67" s="200"/>
      <c r="I67" s="201"/>
      <c r="J67" s="202">
        <f>J149</f>
        <v>0</v>
      </c>
      <c r="K67" s="203"/>
    </row>
    <row r="68" spans="2:11" s="8" customFormat="1" ht="24.95" customHeight="1">
      <c r="B68" s="190"/>
      <c r="C68" s="191"/>
      <c r="D68" s="192" t="s">
        <v>209</v>
      </c>
      <c r="E68" s="193"/>
      <c r="F68" s="193"/>
      <c r="G68" s="193"/>
      <c r="H68" s="193"/>
      <c r="I68" s="194"/>
      <c r="J68" s="195">
        <f>J166</f>
        <v>0</v>
      </c>
      <c r="K68" s="196"/>
    </row>
    <row r="69" spans="2:11" s="9" customFormat="1" ht="19.9" customHeight="1">
      <c r="B69" s="197"/>
      <c r="C69" s="198"/>
      <c r="D69" s="199" t="s">
        <v>210</v>
      </c>
      <c r="E69" s="200"/>
      <c r="F69" s="200"/>
      <c r="G69" s="200"/>
      <c r="H69" s="200"/>
      <c r="I69" s="201"/>
      <c r="J69" s="202">
        <f>J167</f>
        <v>0</v>
      </c>
      <c r="K69" s="203"/>
    </row>
    <row r="70" spans="2:11" s="9" customFormat="1" ht="19.9" customHeight="1">
      <c r="B70" s="197"/>
      <c r="C70" s="198"/>
      <c r="D70" s="199" t="s">
        <v>211</v>
      </c>
      <c r="E70" s="200"/>
      <c r="F70" s="200"/>
      <c r="G70" s="200"/>
      <c r="H70" s="200"/>
      <c r="I70" s="201"/>
      <c r="J70" s="202">
        <f>J169</f>
        <v>0</v>
      </c>
      <c r="K70" s="203"/>
    </row>
    <row r="71" spans="2:11" s="9" customFormat="1" ht="19.9" customHeight="1">
      <c r="B71" s="197"/>
      <c r="C71" s="198"/>
      <c r="D71" s="199" t="s">
        <v>212</v>
      </c>
      <c r="E71" s="200"/>
      <c r="F71" s="200"/>
      <c r="G71" s="200"/>
      <c r="H71" s="200"/>
      <c r="I71" s="201"/>
      <c r="J71" s="202">
        <f>J171</f>
        <v>0</v>
      </c>
      <c r="K71" s="203"/>
    </row>
    <row r="72" spans="2:11" s="9" customFormat="1" ht="19.9" customHeight="1">
      <c r="B72" s="197"/>
      <c r="C72" s="198"/>
      <c r="D72" s="199" t="s">
        <v>213</v>
      </c>
      <c r="E72" s="200"/>
      <c r="F72" s="200"/>
      <c r="G72" s="200"/>
      <c r="H72" s="200"/>
      <c r="I72" s="201"/>
      <c r="J72" s="202">
        <f>J173</f>
        <v>0</v>
      </c>
      <c r="K72" s="203"/>
    </row>
    <row r="73" spans="2:11" s="1" customFormat="1" ht="21.8" customHeight="1">
      <c r="B73" s="47"/>
      <c r="C73" s="48"/>
      <c r="D73" s="48"/>
      <c r="E73" s="48"/>
      <c r="F73" s="48"/>
      <c r="G73" s="48"/>
      <c r="H73" s="48"/>
      <c r="I73" s="157"/>
      <c r="J73" s="48"/>
      <c r="K73" s="52"/>
    </row>
    <row r="74" spans="2:11" s="1" customFormat="1" ht="6.95" customHeight="1">
      <c r="B74" s="68"/>
      <c r="C74" s="69"/>
      <c r="D74" s="69"/>
      <c r="E74" s="69"/>
      <c r="F74" s="69"/>
      <c r="G74" s="69"/>
      <c r="H74" s="69"/>
      <c r="I74" s="179"/>
      <c r="J74" s="69"/>
      <c r="K74" s="70"/>
    </row>
    <row r="78" spans="2:12" s="1" customFormat="1" ht="6.95" customHeight="1">
      <c r="B78" s="71"/>
      <c r="C78" s="72"/>
      <c r="D78" s="72"/>
      <c r="E78" s="72"/>
      <c r="F78" s="72"/>
      <c r="G78" s="72"/>
      <c r="H78" s="72"/>
      <c r="I78" s="182"/>
      <c r="J78" s="72"/>
      <c r="K78" s="72"/>
      <c r="L78" s="73"/>
    </row>
    <row r="79" spans="2:12" s="1" customFormat="1" ht="36.95" customHeight="1">
      <c r="B79" s="47"/>
      <c r="C79" s="74" t="s">
        <v>214</v>
      </c>
      <c r="D79" s="75"/>
      <c r="E79" s="75"/>
      <c r="F79" s="75"/>
      <c r="G79" s="75"/>
      <c r="H79" s="75"/>
      <c r="I79" s="204"/>
      <c r="J79" s="75"/>
      <c r="K79" s="75"/>
      <c r="L79" s="73"/>
    </row>
    <row r="80" spans="2:12" s="1" customFormat="1" ht="6.95" customHeight="1">
      <c r="B80" s="47"/>
      <c r="C80" s="75"/>
      <c r="D80" s="75"/>
      <c r="E80" s="75"/>
      <c r="F80" s="75"/>
      <c r="G80" s="75"/>
      <c r="H80" s="75"/>
      <c r="I80" s="204"/>
      <c r="J80" s="75"/>
      <c r="K80" s="75"/>
      <c r="L80" s="73"/>
    </row>
    <row r="81" spans="2:12" s="1" customFormat="1" ht="14.4" customHeight="1">
      <c r="B81" s="47"/>
      <c r="C81" s="77" t="s">
        <v>18</v>
      </c>
      <c r="D81" s="75"/>
      <c r="E81" s="75"/>
      <c r="F81" s="75"/>
      <c r="G81" s="75"/>
      <c r="H81" s="75"/>
      <c r="I81" s="204"/>
      <c r="J81" s="75"/>
      <c r="K81" s="75"/>
      <c r="L81" s="73"/>
    </row>
    <row r="82" spans="2:12" s="1" customFormat="1" ht="16.5" customHeight="1">
      <c r="B82" s="47"/>
      <c r="C82" s="75"/>
      <c r="D82" s="75"/>
      <c r="E82" s="205" t="str">
        <f>E7</f>
        <v>REKONSTRUKCE PLYNOVÉ KOTELNY JAROV I.- OBJEKTY A-E</v>
      </c>
      <c r="F82" s="77"/>
      <c r="G82" s="77"/>
      <c r="H82" s="77"/>
      <c r="I82" s="204"/>
      <c r="J82" s="75"/>
      <c r="K82" s="75"/>
      <c r="L82" s="73"/>
    </row>
    <row r="83" spans="2:12" ht="13.5">
      <c r="B83" s="28"/>
      <c r="C83" s="77" t="s">
        <v>190</v>
      </c>
      <c r="D83" s="206"/>
      <c r="E83" s="206"/>
      <c r="F83" s="206"/>
      <c r="G83" s="206"/>
      <c r="H83" s="206"/>
      <c r="I83" s="149"/>
      <c r="J83" s="206"/>
      <c r="K83" s="206"/>
      <c r="L83" s="207"/>
    </row>
    <row r="84" spans="2:12" s="1" customFormat="1" ht="16.5" customHeight="1">
      <c r="B84" s="47"/>
      <c r="C84" s="75"/>
      <c r="D84" s="75"/>
      <c r="E84" s="205" t="s">
        <v>1837</v>
      </c>
      <c r="F84" s="75"/>
      <c r="G84" s="75"/>
      <c r="H84" s="75"/>
      <c r="I84" s="204"/>
      <c r="J84" s="75"/>
      <c r="K84" s="75"/>
      <c r="L84" s="73"/>
    </row>
    <row r="85" spans="2:12" s="1" customFormat="1" ht="14.4" customHeight="1">
      <c r="B85" s="47"/>
      <c r="C85" s="77" t="s">
        <v>192</v>
      </c>
      <c r="D85" s="75"/>
      <c r="E85" s="75"/>
      <c r="F85" s="75"/>
      <c r="G85" s="75"/>
      <c r="H85" s="75"/>
      <c r="I85" s="204"/>
      <c r="J85" s="75"/>
      <c r="K85" s="75"/>
      <c r="L85" s="73"/>
    </row>
    <row r="86" spans="2:12" s="1" customFormat="1" ht="17.25" customHeight="1">
      <c r="B86" s="47"/>
      <c r="C86" s="75"/>
      <c r="D86" s="75"/>
      <c r="E86" s="83" t="str">
        <f>E11</f>
        <v>A2 - OBJEKT A - REGULACE ÚT</v>
      </c>
      <c r="F86" s="75"/>
      <c r="G86" s="75"/>
      <c r="H86" s="75"/>
      <c r="I86" s="204"/>
      <c r="J86" s="75"/>
      <c r="K86" s="75"/>
      <c r="L86" s="73"/>
    </row>
    <row r="87" spans="2:12" s="1" customFormat="1" ht="6.95" customHeight="1">
      <c r="B87" s="47"/>
      <c r="C87" s="75"/>
      <c r="D87" s="75"/>
      <c r="E87" s="75"/>
      <c r="F87" s="75"/>
      <c r="G87" s="75"/>
      <c r="H87" s="75"/>
      <c r="I87" s="204"/>
      <c r="J87" s="75"/>
      <c r="K87" s="75"/>
      <c r="L87" s="73"/>
    </row>
    <row r="88" spans="2:12" s="1" customFormat="1" ht="18" customHeight="1">
      <c r="B88" s="47"/>
      <c r="C88" s="77" t="s">
        <v>24</v>
      </c>
      <c r="D88" s="75"/>
      <c r="E88" s="75"/>
      <c r="F88" s="208" t="str">
        <f>F14</f>
        <v xml:space="preserve"> 130 00 Praha 3</v>
      </c>
      <c r="G88" s="75"/>
      <c r="H88" s="75"/>
      <c r="I88" s="209" t="s">
        <v>26</v>
      </c>
      <c r="J88" s="86" t="str">
        <f>IF(J14="","",J14)</f>
        <v>24. 9. 2018</v>
      </c>
      <c r="K88" s="75"/>
      <c r="L88" s="73"/>
    </row>
    <row r="89" spans="2:12" s="1" customFormat="1" ht="6.95" customHeight="1">
      <c r="B89" s="47"/>
      <c r="C89" s="75"/>
      <c r="D89" s="75"/>
      <c r="E89" s="75"/>
      <c r="F89" s="75"/>
      <c r="G89" s="75"/>
      <c r="H89" s="75"/>
      <c r="I89" s="204"/>
      <c r="J89" s="75"/>
      <c r="K89" s="75"/>
      <c r="L89" s="73"/>
    </row>
    <row r="90" spans="2:12" s="1" customFormat="1" ht="13.5">
      <c r="B90" s="47"/>
      <c r="C90" s="77" t="s">
        <v>32</v>
      </c>
      <c r="D90" s="75"/>
      <c r="E90" s="75"/>
      <c r="F90" s="208" t="str">
        <f>E17</f>
        <v>VYSOKÁ ŠKOLA EKONOMICKÁ V PRAZE</v>
      </c>
      <c r="G90" s="75"/>
      <c r="H90" s="75"/>
      <c r="I90" s="209" t="s">
        <v>39</v>
      </c>
      <c r="J90" s="208" t="str">
        <f>E23</f>
        <v>ING.VÁCLAV PILÁT</v>
      </c>
      <c r="K90" s="75"/>
      <c r="L90" s="73"/>
    </row>
    <row r="91" spans="2:12" s="1" customFormat="1" ht="14.4" customHeight="1">
      <c r="B91" s="47"/>
      <c r="C91" s="77" t="s">
        <v>37</v>
      </c>
      <c r="D91" s="75"/>
      <c r="E91" s="75"/>
      <c r="F91" s="208" t="str">
        <f>IF(E20="","",E20)</f>
        <v/>
      </c>
      <c r="G91" s="75"/>
      <c r="H91" s="75"/>
      <c r="I91" s="204"/>
      <c r="J91" s="75"/>
      <c r="K91" s="75"/>
      <c r="L91" s="73"/>
    </row>
    <row r="92" spans="2:12" s="1" customFormat="1" ht="10.3" customHeight="1">
      <c r="B92" s="47"/>
      <c r="C92" s="75"/>
      <c r="D92" s="75"/>
      <c r="E92" s="75"/>
      <c r="F92" s="75"/>
      <c r="G92" s="75"/>
      <c r="H92" s="75"/>
      <c r="I92" s="204"/>
      <c r="J92" s="75"/>
      <c r="K92" s="75"/>
      <c r="L92" s="73"/>
    </row>
    <row r="93" spans="2:20" s="10" customFormat="1" ht="29.25" customHeight="1">
      <c r="B93" s="210"/>
      <c r="C93" s="211" t="s">
        <v>215</v>
      </c>
      <c r="D93" s="212" t="s">
        <v>63</v>
      </c>
      <c r="E93" s="212" t="s">
        <v>59</v>
      </c>
      <c r="F93" s="212" t="s">
        <v>216</v>
      </c>
      <c r="G93" s="212" t="s">
        <v>217</v>
      </c>
      <c r="H93" s="212" t="s">
        <v>218</v>
      </c>
      <c r="I93" s="213" t="s">
        <v>219</v>
      </c>
      <c r="J93" s="212" t="s">
        <v>196</v>
      </c>
      <c r="K93" s="214" t="s">
        <v>220</v>
      </c>
      <c r="L93" s="215"/>
      <c r="M93" s="103" t="s">
        <v>221</v>
      </c>
      <c r="N93" s="104" t="s">
        <v>48</v>
      </c>
      <c r="O93" s="104" t="s">
        <v>222</v>
      </c>
      <c r="P93" s="104" t="s">
        <v>223</v>
      </c>
      <c r="Q93" s="104" t="s">
        <v>224</v>
      </c>
      <c r="R93" s="104" t="s">
        <v>225</v>
      </c>
      <c r="S93" s="104" t="s">
        <v>226</v>
      </c>
      <c r="T93" s="105" t="s">
        <v>227</v>
      </c>
    </row>
    <row r="94" spans="2:63" s="1" customFormat="1" ht="29.25" customHeight="1">
      <c r="B94" s="47"/>
      <c r="C94" s="109" t="s">
        <v>197</v>
      </c>
      <c r="D94" s="75"/>
      <c r="E94" s="75"/>
      <c r="F94" s="75"/>
      <c r="G94" s="75"/>
      <c r="H94" s="75"/>
      <c r="I94" s="204"/>
      <c r="J94" s="216">
        <f>BK94</f>
        <v>0</v>
      </c>
      <c r="K94" s="75"/>
      <c r="L94" s="73"/>
      <c r="M94" s="106"/>
      <c r="N94" s="107"/>
      <c r="O94" s="107"/>
      <c r="P94" s="217">
        <f>P95+P103+P166</f>
        <v>0</v>
      </c>
      <c r="Q94" s="107"/>
      <c r="R94" s="217">
        <f>R95+R103+R166</f>
        <v>0.39376999999999995</v>
      </c>
      <c r="S94" s="107"/>
      <c r="T94" s="218">
        <f>T95+T103+T166</f>
        <v>0.9028</v>
      </c>
      <c r="AT94" s="24" t="s">
        <v>77</v>
      </c>
      <c r="AU94" s="24" t="s">
        <v>198</v>
      </c>
      <c r="BK94" s="219">
        <f>BK95+BK103+BK166</f>
        <v>0</v>
      </c>
    </row>
    <row r="95" spans="2:63" s="11" customFormat="1" ht="37.4" customHeight="1">
      <c r="B95" s="220"/>
      <c r="C95" s="221"/>
      <c r="D95" s="222" t="s">
        <v>77</v>
      </c>
      <c r="E95" s="223" t="s">
        <v>228</v>
      </c>
      <c r="F95" s="223" t="s">
        <v>229</v>
      </c>
      <c r="G95" s="221"/>
      <c r="H95" s="221"/>
      <c r="I95" s="224"/>
      <c r="J95" s="225">
        <f>BK95</f>
        <v>0</v>
      </c>
      <c r="K95" s="221"/>
      <c r="L95" s="226"/>
      <c r="M95" s="227"/>
      <c r="N95" s="228"/>
      <c r="O95" s="228"/>
      <c r="P95" s="229">
        <f>P96</f>
        <v>0</v>
      </c>
      <c r="Q95" s="228"/>
      <c r="R95" s="229">
        <f>R96</f>
        <v>0</v>
      </c>
      <c r="S95" s="228"/>
      <c r="T95" s="230">
        <f>T96</f>
        <v>0</v>
      </c>
      <c r="AR95" s="231" t="s">
        <v>85</v>
      </c>
      <c r="AT95" s="232" t="s">
        <v>77</v>
      </c>
      <c r="AU95" s="232" t="s">
        <v>78</v>
      </c>
      <c r="AY95" s="231" t="s">
        <v>230</v>
      </c>
      <c r="BK95" s="233">
        <f>BK96</f>
        <v>0</v>
      </c>
    </row>
    <row r="96" spans="2:63" s="11" customFormat="1" ht="19.9" customHeight="1">
      <c r="B96" s="220"/>
      <c r="C96" s="221"/>
      <c r="D96" s="222" t="s">
        <v>77</v>
      </c>
      <c r="E96" s="234" t="s">
        <v>231</v>
      </c>
      <c r="F96" s="234" t="s">
        <v>232</v>
      </c>
      <c r="G96" s="221"/>
      <c r="H96" s="221"/>
      <c r="I96" s="224"/>
      <c r="J96" s="235">
        <f>BK96</f>
        <v>0</v>
      </c>
      <c r="K96" s="221"/>
      <c r="L96" s="226"/>
      <c r="M96" s="227"/>
      <c r="N96" s="228"/>
      <c r="O96" s="228"/>
      <c r="P96" s="229">
        <f>SUM(P97:P102)</f>
        <v>0</v>
      </c>
      <c r="Q96" s="228"/>
      <c r="R96" s="229">
        <f>SUM(R97:R102)</f>
        <v>0</v>
      </c>
      <c r="S96" s="228"/>
      <c r="T96" s="230">
        <f>SUM(T97:T102)</f>
        <v>0</v>
      </c>
      <c r="AR96" s="231" t="s">
        <v>85</v>
      </c>
      <c r="AT96" s="232" t="s">
        <v>77</v>
      </c>
      <c r="AU96" s="232" t="s">
        <v>85</v>
      </c>
      <c r="AY96" s="231" t="s">
        <v>230</v>
      </c>
      <c r="BK96" s="233">
        <f>SUM(BK97:BK102)</f>
        <v>0</v>
      </c>
    </row>
    <row r="97" spans="2:65" s="1" customFormat="1" ht="25.5" customHeight="1">
      <c r="B97" s="47"/>
      <c r="C97" s="236" t="s">
        <v>85</v>
      </c>
      <c r="D97" s="236" t="s">
        <v>233</v>
      </c>
      <c r="E97" s="237" t="s">
        <v>234</v>
      </c>
      <c r="F97" s="238" t="s">
        <v>235</v>
      </c>
      <c r="G97" s="239" t="s">
        <v>236</v>
      </c>
      <c r="H97" s="240">
        <v>0.903</v>
      </c>
      <c r="I97" s="241"/>
      <c r="J97" s="242">
        <f>ROUND(I97*H97,2)</f>
        <v>0</v>
      </c>
      <c r="K97" s="238" t="s">
        <v>34</v>
      </c>
      <c r="L97" s="73"/>
      <c r="M97" s="243" t="s">
        <v>34</v>
      </c>
      <c r="N97" s="244" t="s">
        <v>49</v>
      </c>
      <c r="O97" s="48"/>
      <c r="P97" s="245">
        <f>O97*H97</f>
        <v>0</v>
      </c>
      <c r="Q97" s="245">
        <v>0</v>
      </c>
      <c r="R97" s="245">
        <f>Q97*H97</f>
        <v>0</v>
      </c>
      <c r="S97" s="245">
        <v>0</v>
      </c>
      <c r="T97" s="246">
        <f>S97*H97</f>
        <v>0</v>
      </c>
      <c r="AR97" s="24" t="s">
        <v>237</v>
      </c>
      <c r="AT97" s="24" t="s">
        <v>233</v>
      </c>
      <c r="AU97" s="24" t="s">
        <v>91</v>
      </c>
      <c r="AY97" s="24" t="s">
        <v>230</v>
      </c>
      <c r="BE97" s="247">
        <f>IF(N97="základní",J97,0)</f>
        <v>0</v>
      </c>
      <c r="BF97" s="247">
        <f>IF(N97="snížená",J97,0)</f>
        <v>0</v>
      </c>
      <c r="BG97" s="247">
        <f>IF(N97="zákl. přenesená",J97,0)</f>
        <v>0</v>
      </c>
      <c r="BH97" s="247">
        <f>IF(N97="sníž. přenesená",J97,0)</f>
        <v>0</v>
      </c>
      <c r="BI97" s="247">
        <f>IF(N97="nulová",J97,0)</f>
        <v>0</v>
      </c>
      <c r="BJ97" s="24" t="s">
        <v>85</v>
      </c>
      <c r="BK97" s="247">
        <f>ROUND(I97*H97,2)</f>
        <v>0</v>
      </c>
      <c r="BL97" s="24" t="s">
        <v>237</v>
      </c>
      <c r="BM97" s="24" t="s">
        <v>1982</v>
      </c>
    </row>
    <row r="98" spans="2:65" s="1" customFormat="1" ht="25.5" customHeight="1">
      <c r="B98" s="47"/>
      <c r="C98" s="236" t="s">
        <v>91</v>
      </c>
      <c r="D98" s="236" t="s">
        <v>233</v>
      </c>
      <c r="E98" s="237" t="s">
        <v>239</v>
      </c>
      <c r="F98" s="238" t="s">
        <v>240</v>
      </c>
      <c r="G98" s="239" t="s">
        <v>236</v>
      </c>
      <c r="H98" s="240">
        <v>0.903</v>
      </c>
      <c r="I98" s="241"/>
      <c r="J98" s="242">
        <f>ROUND(I98*H98,2)</f>
        <v>0</v>
      </c>
      <c r="K98" s="238" t="s">
        <v>34</v>
      </c>
      <c r="L98" s="73"/>
      <c r="M98" s="243" t="s">
        <v>34</v>
      </c>
      <c r="N98" s="244" t="s">
        <v>49</v>
      </c>
      <c r="O98" s="48"/>
      <c r="P98" s="245">
        <f>O98*H98</f>
        <v>0</v>
      </c>
      <c r="Q98" s="245">
        <v>0</v>
      </c>
      <c r="R98" s="245">
        <f>Q98*H98</f>
        <v>0</v>
      </c>
      <c r="S98" s="245">
        <v>0</v>
      </c>
      <c r="T98" s="246">
        <f>S98*H98</f>
        <v>0</v>
      </c>
      <c r="AR98" s="24" t="s">
        <v>237</v>
      </c>
      <c r="AT98" s="24" t="s">
        <v>233</v>
      </c>
      <c r="AU98" s="24" t="s">
        <v>91</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237</v>
      </c>
      <c r="BM98" s="24" t="s">
        <v>1983</v>
      </c>
    </row>
    <row r="99" spans="2:65" s="1" customFormat="1" ht="25.5" customHeight="1">
      <c r="B99" s="47"/>
      <c r="C99" s="236" t="s">
        <v>242</v>
      </c>
      <c r="D99" s="236" t="s">
        <v>233</v>
      </c>
      <c r="E99" s="237" t="s">
        <v>243</v>
      </c>
      <c r="F99" s="238" t="s">
        <v>244</v>
      </c>
      <c r="G99" s="239" t="s">
        <v>236</v>
      </c>
      <c r="H99" s="240">
        <v>22.575</v>
      </c>
      <c r="I99" s="241"/>
      <c r="J99" s="242">
        <f>ROUND(I99*H99,2)</f>
        <v>0</v>
      </c>
      <c r="K99" s="238" t="s">
        <v>34</v>
      </c>
      <c r="L99" s="73"/>
      <c r="M99" s="243" t="s">
        <v>34</v>
      </c>
      <c r="N99" s="244" t="s">
        <v>49</v>
      </c>
      <c r="O99" s="48"/>
      <c r="P99" s="245">
        <f>O99*H99</f>
        <v>0</v>
      </c>
      <c r="Q99" s="245">
        <v>0</v>
      </c>
      <c r="R99" s="245">
        <f>Q99*H99</f>
        <v>0</v>
      </c>
      <c r="S99" s="245">
        <v>0</v>
      </c>
      <c r="T99" s="246">
        <f>S99*H99</f>
        <v>0</v>
      </c>
      <c r="AR99" s="24" t="s">
        <v>237</v>
      </c>
      <c r="AT99" s="24" t="s">
        <v>233</v>
      </c>
      <c r="AU99" s="24" t="s">
        <v>91</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237</v>
      </c>
      <c r="BM99" s="24" t="s">
        <v>1984</v>
      </c>
    </row>
    <row r="100" spans="2:51" s="12" customFormat="1" ht="13.5">
      <c r="B100" s="248"/>
      <c r="C100" s="249"/>
      <c r="D100" s="250" t="s">
        <v>246</v>
      </c>
      <c r="E100" s="251" t="s">
        <v>34</v>
      </c>
      <c r="F100" s="252" t="s">
        <v>1985</v>
      </c>
      <c r="G100" s="249"/>
      <c r="H100" s="253">
        <v>22.575</v>
      </c>
      <c r="I100" s="254"/>
      <c r="J100" s="249"/>
      <c r="K100" s="249"/>
      <c r="L100" s="255"/>
      <c r="M100" s="256"/>
      <c r="N100" s="257"/>
      <c r="O100" s="257"/>
      <c r="P100" s="257"/>
      <c r="Q100" s="257"/>
      <c r="R100" s="257"/>
      <c r="S100" s="257"/>
      <c r="T100" s="258"/>
      <c r="AT100" s="259" t="s">
        <v>246</v>
      </c>
      <c r="AU100" s="259" t="s">
        <v>91</v>
      </c>
      <c r="AV100" s="12" t="s">
        <v>91</v>
      </c>
      <c r="AW100" s="12" t="s">
        <v>41</v>
      </c>
      <c r="AX100" s="12" t="s">
        <v>78</v>
      </c>
      <c r="AY100" s="259" t="s">
        <v>230</v>
      </c>
    </row>
    <row r="101" spans="2:51" s="14" customFormat="1" ht="13.5">
      <c r="B101" s="270"/>
      <c r="C101" s="271"/>
      <c r="D101" s="250" t="s">
        <v>246</v>
      </c>
      <c r="E101" s="272" t="s">
        <v>34</v>
      </c>
      <c r="F101" s="273" t="s">
        <v>265</v>
      </c>
      <c r="G101" s="271"/>
      <c r="H101" s="274">
        <v>22.575</v>
      </c>
      <c r="I101" s="275"/>
      <c r="J101" s="271"/>
      <c r="K101" s="271"/>
      <c r="L101" s="276"/>
      <c r="M101" s="277"/>
      <c r="N101" s="278"/>
      <c r="O101" s="278"/>
      <c r="P101" s="278"/>
      <c r="Q101" s="278"/>
      <c r="R101" s="278"/>
      <c r="S101" s="278"/>
      <c r="T101" s="279"/>
      <c r="AT101" s="280" t="s">
        <v>246</v>
      </c>
      <c r="AU101" s="280" t="s">
        <v>91</v>
      </c>
      <c r="AV101" s="14" t="s">
        <v>237</v>
      </c>
      <c r="AW101" s="14" t="s">
        <v>41</v>
      </c>
      <c r="AX101" s="14" t="s">
        <v>85</v>
      </c>
      <c r="AY101" s="280" t="s">
        <v>230</v>
      </c>
    </row>
    <row r="102" spans="2:65" s="1" customFormat="1" ht="25.5" customHeight="1">
      <c r="B102" s="47"/>
      <c r="C102" s="236" t="s">
        <v>237</v>
      </c>
      <c r="D102" s="236" t="s">
        <v>233</v>
      </c>
      <c r="E102" s="237" t="s">
        <v>248</v>
      </c>
      <c r="F102" s="238" t="s">
        <v>249</v>
      </c>
      <c r="G102" s="239" t="s">
        <v>236</v>
      </c>
      <c r="H102" s="240">
        <v>0.903</v>
      </c>
      <c r="I102" s="241"/>
      <c r="J102" s="242">
        <f>ROUND(I102*H102,2)</f>
        <v>0</v>
      </c>
      <c r="K102" s="238" t="s">
        <v>34</v>
      </c>
      <c r="L102" s="73"/>
      <c r="M102" s="243" t="s">
        <v>34</v>
      </c>
      <c r="N102" s="244" t="s">
        <v>49</v>
      </c>
      <c r="O102" s="48"/>
      <c r="P102" s="245">
        <f>O102*H102</f>
        <v>0</v>
      </c>
      <c r="Q102" s="245">
        <v>0</v>
      </c>
      <c r="R102" s="245">
        <f>Q102*H102</f>
        <v>0</v>
      </c>
      <c r="S102" s="245">
        <v>0</v>
      </c>
      <c r="T102" s="246">
        <f>S102*H102</f>
        <v>0</v>
      </c>
      <c r="AR102" s="24" t="s">
        <v>237</v>
      </c>
      <c r="AT102" s="24" t="s">
        <v>233</v>
      </c>
      <c r="AU102" s="24" t="s">
        <v>91</v>
      </c>
      <c r="AY102" s="24" t="s">
        <v>230</v>
      </c>
      <c r="BE102" s="247">
        <f>IF(N102="základní",J102,0)</f>
        <v>0</v>
      </c>
      <c r="BF102" s="247">
        <f>IF(N102="snížená",J102,0)</f>
        <v>0</v>
      </c>
      <c r="BG102" s="247">
        <f>IF(N102="zákl. přenesená",J102,0)</f>
        <v>0</v>
      </c>
      <c r="BH102" s="247">
        <f>IF(N102="sníž. přenesená",J102,0)</f>
        <v>0</v>
      </c>
      <c r="BI102" s="247">
        <f>IF(N102="nulová",J102,0)</f>
        <v>0</v>
      </c>
      <c r="BJ102" s="24" t="s">
        <v>85</v>
      </c>
      <c r="BK102" s="247">
        <f>ROUND(I102*H102,2)</f>
        <v>0</v>
      </c>
      <c r="BL102" s="24" t="s">
        <v>237</v>
      </c>
      <c r="BM102" s="24" t="s">
        <v>1986</v>
      </c>
    </row>
    <row r="103" spans="2:63" s="11" customFormat="1" ht="37.4" customHeight="1">
      <c r="B103" s="220"/>
      <c r="C103" s="221"/>
      <c r="D103" s="222" t="s">
        <v>77</v>
      </c>
      <c r="E103" s="223" t="s">
        <v>251</v>
      </c>
      <c r="F103" s="223" t="s">
        <v>252</v>
      </c>
      <c r="G103" s="221"/>
      <c r="H103" s="221"/>
      <c r="I103" s="224"/>
      <c r="J103" s="225">
        <f>BK103</f>
        <v>0</v>
      </c>
      <c r="K103" s="221"/>
      <c r="L103" s="226"/>
      <c r="M103" s="227"/>
      <c r="N103" s="228"/>
      <c r="O103" s="228"/>
      <c r="P103" s="229">
        <f>P104+P118+P122+P149</f>
        <v>0</v>
      </c>
      <c r="Q103" s="228"/>
      <c r="R103" s="229">
        <f>R104+R118+R122+R149</f>
        <v>0.39376999999999995</v>
      </c>
      <c r="S103" s="228"/>
      <c r="T103" s="230">
        <f>T104+T118+T122+T149</f>
        <v>0.9028</v>
      </c>
      <c r="AR103" s="231" t="s">
        <v>91</v>
      </c>
      <c r="AT103" s="232" t="s">
        <v>77</v>
      </c>
      <c r="AU103" s="232" t="s">
        <v>78</v>
      </c>
      <c r="AY103" s="231" t="s">
        <v>230</v>
      </c>
      <c r="BK103" s="233">
        <f>BK104+BK118+BK122+BK149</f>
        <v>0</v>
      </c>
    </row>
    <row r="104" spans="2:63" s="11" customFormat="1" ht="19.9" customHeight="1">
      <c r="B104" s="220"/>
      <c r="C104" s="221"/>
      <c r="D104" s="222" t="s">
        <v>77</v>
      </c>
      <c r="E104" s="234" t="s">
        <v>253</v>
      </c>
      <c r="F104" s="234" t="s">
        <v>254</v>
      </c>
      <c r="G104" s="221"/>
      <c r="H104" s="221"/>
      <c r="I104" s="224"/>
      <c r="J104" s="235">
        <f>BK104</f>
        <v>0</v>
      </c>
      <c r="K104" s="221"/>
      <c r="L104" s="226"/>
      <c r="M104" s="227"/>
      <c r="N104" s="228"/>
      <c r="O104" s="228"/>
      <c r="P104" s="229">
        <f>SUM(P105:P117)</f>
        <v>0</v>
      </c>
      <c r="Q104" s="228"/>
      <c r="R104" s="229">
        <f>SUM(R105:R117)</f>
        <v>0.19770999999999994</v>
      </c>
      <c r="S104" s="228"/>
      <c r="T104" s="230">
        <f>SUM(T105:T117)</f>
        <v>0.4568</v>
      </c>
      <c r="AR104" s="231" t="s">
        <v>91</v>
      </c>
      <c r="AT104" s="232" t="s">
        <v>77</v>
      </c>
      <c r="AU104" s="232" t="s">
        <v>85</v>
      </c>
      <c r="AY104" s="231" t="s">
        <v>230</v>
      </c>
      <c r="BK104" s="233">
        <f>SUM(BK105:BK117)</f>
        <v>0</v>
      </c>
    </row>
    <row r="105" spans="2:65" s="1" customFormat="1" ht="16.5" customHeight="1">
      <c r="B105" s="47"/>
      <c r="C105" s="236" t="s">
        <v>255</v>
      </c>
      <c r="D105" s="236" t="s">
        <v>233</v>
      </c>
      <c r="E105" s="237" t="s">
        <v>256</v>
      </c>
      <c r="F105" s="238" t="s">
        <v>257</v>
      </c>
      <c r="G105" s="239" t="s">
        <v>258</v>
      </c>
      <c r="H105" s="240">
        <v>36</v>
      </c>
      <c r="I105" s="241"/>
      <c r="J105" s="242">
        <f>ROUND(I105*H105,2)</f>
        <v>0</v>
      </c>
      <c r="K105" s="238" t="s">
        <v>34</v>
      </c>
      <c r="L105" s="73"/>
      <c r="M105" s="243" t="s">
        <v>34</v>
      </c>
      <c r="N105" s="244" t="s">
        <v>49</v>
      </c>
      <c r="O105" s="48"/>
      <c r="P105" s="245">
        <f>O105*H105</f>
        <v>0</v>
      </c>
      <c r="Q105" s="245">
        <v>0</v>
      </c>
      <c r="R105" s="245">
        <f>Q105*H105</f>
        <v>0</v>
      </c>
      <c r="S105" s="245">
        <v>0.0053</v>
      </c>
      <c r="T105" s="246">
        <f>S105*H105</f>
        <v>0.1908</v>
      </c>
      <c r="AR105" s="24" t="s">
        <v>259</v>
      </c>
      <c r="AT105" s="24" t="s">
        <v>233</v>
      </c>
      <c r="AU105" s="24" t="s">
        <v>91</v>
      </c>
      <c r="AY105" s="24" t="s">
        <v>230</v>
      </c>
      <c r="BE105" s="247">
        <f>IF(N105="základní",J105,0)</f>
        <v>0</v>
      </c>
      <c r="BF105" s="247">
        <f>IF(N105="snížená",J105,0)</f>
        <v>0</v>
      </c>
      <c r="BG105" s="247">
        <f>IF(N105="zákl. přenesená",J105,0)</f>
        <v>0</v>
      </c>
      <c r="BH105" s="247">
        <f>IF(N105="sníž. přenesená",J105,0)</f>
        <v>0</v>
      </c>
      <c r="BI105" s="247">
        <f>IF(N105="nulová",J105,0)</f>
        <v>0</v>
      </c>
      <c r="BJ105" s="24" t="s">
        <v>85</v>
      </c>
      <c r="BK105" s="247">
        <f>ROUND(I105*H105,2)</f>
        <v>0</v>
      </c>
      <c r="BL105" s="24" t="s">
        <v>259</v>
      </c>
      <c r="BM105" s="24" t="s">
        <v>1987</v>
      </c>
    </row>
    <row r="106" spans="2:51" s="12" customFormat="1" ht="13.5">
      <c r="B106" s="248"/>
      <c r="C106" s="249"/>
      <c r="D106" s="250" t="s">
        <v>246</v>
      </c>
      <c r="E106" s="251" t="s">
        <v>34</v>
      </c>
      <c r="F106" s="252" t="s">
        <v>408</v>
      </c>
      <c r="G106" s="249"/>
      <c r="H106" s="253">
        <v>36</v>
      </c>
      <c r="I106" s="254"/>
      <c r="J106" s="249"/>
      <c r="K106" s="249"/>
      <c r="L106" s="255"/>
      <c r="M106" s="256"/>
      <c r="N106" s="257"/>
      <c r="O106" s="257"/>
      <c r="P106" s="257"/>
      <c r="Q106" s="257"/>
      <c r="R106" s="257"/>
      <c r="S106" s="257"/>
      <c r="T106" s="258"/>
      <c r="AT106" s="259" t="s">
        <v>246</v>
      </c>
      <c r="AU106" s="259" t="s">
        <v>91</v>
      </c>
      <c r="AV106" s="12" t="s">
        <v>91</v>
      </c>
      <c r="AW106" s="12" t="s">
        <v>41</v>
      </c>
      <c r="AX106" s="12" t="s">
        <v>78</v>
      </c>
      <c r="AY106" s="259" t="s">
        <v>230</v>
      </c>
    </row>
    <row r="107" spans="2:51" s="14" customFormat="1" ht="13.5">
      <c r="B107" s="270"/>
      <c r="C107" s="271"/>
      <c r="D107" s="250" t="s">
        <v>246</v>
      </c>
      <c r="E107" s="272" t="s">
        <v>34</v>
      </c>
      <c r="F107" s="273" t="s">
        <v>265</v>
      </c>
      <c r="G107" s="271"/>
      <c r="H107" s="274">
        <v>36</v>
      </c>
      <c r="I107" s="275"/>
      <c r="J107" s="271"/>
      <c r="K107" s="271"/>
      <c r="L107" s="276"/>
      <c r="M107" s="277"/>
      <c r="N107" s="278"/>
      <c r="O107" s="278"/>
      <c r="P107" s="278"/>
      <c r="Q107" s="278"/>
      <c r="R107" s="278"/>
      <c r="S107" s="278"/>
      <c r="T107" s="279"/>
      <c r="AT107" s="280" t="s">
        <v>246</v>
      </c>
      <c r="AU107" s="280" t="s">
        <v>91</v>
      </c>
      <c r="AV107" s="14" t="s">
        <v>237</v>
      </c>
      <c r="AW107" s="14" t="s">
        <v>41</v>
      </c>
      <c r="AX107" s="14" t="s">
        <v>85</v>
      </c>
      <c r="AY107" s="280" t="s">
        <v>230</v>
      </c>
    </row>
    <row r="108" spans="2:65" s="1" customFormat="1" ht="25.5" customHeight="1">
      <c r="B108" s="47"/>
      <c r="C108" s="236" t="s">
        <v>266</v>
      </c>
      <c r="D108" s="236" t="s">
        <v>233</v>
      </c>
      <c r="E108" s="237" t="s">
        <v>267</v>
      </c>
      <c r="F108" s="238" t="s">
        <v>268</v>
      </c>
      <c r="G108" s="239" t="s">
        <v>258</v>
      </c>
      <c r="H108" s="240">
        <v>28</v>
      </c>
      <c r="I108" s="241"/>
      <c r="J108" s="242">
        <f>ROUND(I108*H108,2)</f>
        <v>0</v>
      </c>
      <c r="K108" s="238" t="s">
        <v>34</v>
      </c>
      <c r="L108" s="73"/>
      <c r="M108" s="243" t="s">
        <v>34</v>
      </c>
      <c r="N108" s="244" t="s">
        <v>49</v>
      </c>
      <c r="O108" s="48"/>
      <c r="P108" s="245">
        <f>O108*H108</f>
        <v>0</v>
      </c>
      <c r="Q108" s="245">
        <v>0</v>
      </c>
      <c r="R108" s="245">
        <f>Q108*H108</f>
        <v>0</v>
      </c>
      <c r="S108" s="245">
        <v>0.0095</v>
      </c>
      <c r="T108" s="246">
        <f>S108*H108</f>
        <v>0.266</v>
      </c>
      <c r="AR108" s="24" t="s">
        <v>259</v>
      </c>
      <c r="AT108" s="24" t="s">
        <v>233</v>
      </c>
      <c r="AU108" s="24" t="s">
        <v>91</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259</v>
      </c>
      <c r="BM108" s="24" t="s">
        <v>1988</v>
      </c>
    </row>
    <row r="109" spans="2:51" s="12" customFormat="1" ht="13.5">
      <c r="B109" s="248"/>
      <c r="C109" s="249"/>
      <c r="D109" s="250" t="s">
        <v>246</v>
      </c>
      <c r="E109" s="251" t="s">
        <v>34</v>
      </c>
      <c r="F109" s="252" t="s">
        <v>373</v>
      </c>
      <c r="G109" s="249"/>
      <c r="H109" s="253">
        <v>28</v>
      </c>
      <c r="I109" s="254"/>
      <c r="J109" s="249"/>
      <c r="K109" s="249"/>
      <c r="L109" s="255"/>
      <c r="M109" s="256"/>
      <c r="N109" s="257"/>
      <c r="O109" s="257"/>
      <c r="P109" s="257"/>
      <c r="Q109" s="257"/>
      <c r="R109" s="257"/>
      <c r="S109" s="257"/>
      <c r="T109" s="258"/>
      <c r="AT109" s="259" t="s">
        <v>246</v>
      </c>
      <c r="AU109" s="259" t="s">
        <v>91</v>
      </c>
      <c r="AV109" s="12" t="s">
        <v>91</v>
      </c>
      <c r="AW109" s="12" t="s">
        <v>41</v>
      </c>
      <c r="AX109" s="12" t="s">
        <v>78</v>
      </c>
      <c r="AY109" s="259" t="s">
        <v>230</v>
      </c>
    </row>
    <row r="110" spans="2:51" s="14" customFormat="1" ht="13.5">
      <c r="B110" s="270"/>
      <c r="C110" s="271"/>
      <c r="D110" s="250" t="s">
        <v>246</v>
      </c>
      <c r="E110" s="272" t="s">
        <v>34</v>
      </c>
      <c r="F110" s="273" t="s">
        <v>265</v>
      </c>
      <c r="G110" s="271"/>
      <c r="H110" s="274">
        <v>28</v>
      </c>
      <c r="I110" s="275"/>
      <c r="J110" s="271"/>
      <c r="K110" s="271"/>
      <c r="L110" s="276"/>
      <c r="M110" s="277"/>
      <c r="N110" s="278"/>
      <c r="O110" s="278"/>
      <c r="P110" s="278"/>
      <c r="Q110" s="278"/>
      <c r="R110" s="278"/>
      <c r="S110" s="278"/>
      <c r="T110" s="279"/>
      <c r="AT110" s="280" t="s">
        <v>246</v>
      </c>
      <c r="AU110" s="280" t="s">
        <v>91</v>
      </c>
      <c r="AV110" s="14" t="s">
        <v>237</v>
      </c>
      <c r="AW110" s="14" t="s">
        <v>41</v>
      </c>
      <c r="AX110" s="14" t="s">
        <v>85</v>
      </c>
      <c r="AY110" s="280" t="s">
        <v>230</v>
      </c>
    </row>
    <row r="111" spans="2:65" s="1" customFormat="1" ht="25.5" customHeight="1">
      <c r="B111" s="47"/>
      <c r="C111" s="236" t="s">
        <v>278</v>
      </c>
      <c r="D111" s="236" t="s">
        <v>233</v>
      </c>
      <c r="E111" s="237" t="s">
        <v>1989</v>
      </c>
      <c r="F111" s="238" t="s">
        <v>1990</v>
      </c>
      <c r="G111" s="239" t="s">
        <v>281</v>
      </c>
      <c r="H111" s="240">
        <v>76</v>
      </c>
      <c r="I111" s="241"/>
      <c r="J111" s="242">
        <f>ROUND(I111*H111,2)</f>
        <v>0</v>
      </c>
      <c r="K111" s="238" t="s">
        <v>34</v>
      </c>
      <c r="L111" s="73"/>
      <c r="M111" s="243" t="s">
        <v>34</v>
      </c>
      <c r="N111" s="244" t="s">
        <v>49</v>
      </c>
      <c r="O111" s="48"/>
      <c r="P111" s="245">
        <f>O111*H111</f>
        <v>0</v>
      </c>
      <c r="Q111" s="245">
        <v>0.00153</v>
      </c>
      <c r="R111" s="245">
        <f>Q111*H111</f>
        <v>0.11628</v>
      </c>
      <c r="S111" s="245">
        <v>0</v>
      </c>
      <c r="T111" s="246">
        <f>S111*H111</f>
        <v>0</v>
      </c>
      <c r="AR111" s="24" t="s">
        <v>259</v>
      </c>
      <c r="AT111" s="24" t="s">
        <v>233</v>
      </c>
      <c r="AU111" s="24" t="s">
        <v>91</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259</v>
      </c>
      <c r="BM111" s="24" t="s">
        <v>1991</v>
      </c>
    </row>
    <row r="112" spans="2:65" s="1" customFormat="1" ht="25.5" customHeight="1">
      <c r="B112" s="47"/>
      <c r="C112" s="236" t="s">
        <v>285</v>
      </c>
      <c r="D112" s="236" t="s">
        <v>233</v>
      </c>
      <c r="E112" s="237" t="s">
        <v>1992</v>
      </c>
      <c r="F112" s="238" t="s">
        <v>1993</v>
      </c>
      <c r="G112" s="239" t="s">
        <v>281</v>
      </c>
      <c r="H112" s="240">
        <v>19</v>
      </c>
      <c r="I112" s="241"/>
      <c r="J112" s="242">
        <f>ROUND(I112*H112,2)</f>
        <v>0</v>
      </c>
      <c r="K112" s="238" t="s">
        <v>34</v>
      </c>
      <c r="L112" s="73"/>
      <c r="M112" s="243" t="s">
        <v>34</v>
      </c>
      <c r="N112" s="244" t="s">
        <v>49</v>
      </c>
      <c r="O112" s="48"/>
      <c r="P112" s="245">
        <f>O112*H112</f>
        <v>0</v>
      </c>
      <c r="Q112" s="245">
        <v>0.00153</v>
      </c>
      <c r="R112" s="245">
        <f>Q112*H112</f>
        <v>0.02907</v>
      </c>
      <c r="S112" s="245">
        <v>0</v>
      </c>
      <c r="T112" s="246">
        <f>S112*H112</f>
        <v>0</v>
      </c>
      <c r="AR112" s="24" t="s">
        <v>259</v>
      </c>
      <c r="AT112" s="24" t="s">
        <v>233</v>
      </c>
      <c r="AU112" s="24" t="s">
        <v>91</v>
      </c>
      <c r="AY112" s="24" t="s">
        <v>230</v>
      </c>
      <c r="BE112" s="247">
        <f>IF(N112="základní",J112,0)</f>
        <v>0</v>
      </c>
      <c r="BF112" s="247">
        <f>IF(N112="snížená",J112,0)</f>
        <v>0</v>
      </c>
      <c r="BG112" s="247">
        <f>IF(N112="zákl. přenesená",J112,0)</f>
        <v>0</v>
      </c>
      <c r="BH112" s="247">
        <f>IF(N112="sníž. přenesená",J112,0)</f>
        <v>0</v>
      </c>
      <c r="BI112" s="247">
        <f>IF(N112="nulová",J112,0)</f>
        <v>0</v>
      </c>
      <c r="BJ112" s="24" t="s">
        <v>85</v>
      </c>
      <c r="BK112" s="247">
        <f>ROUND(I112*H112,2)</f>
        <v>0</v>
      </c>
      <c r="BL112" s="24" t="s">
        <v>259</v>
      </c>
      <c r="BM112" s="24" t="s">
        <v>1994</v>
      </c>
    </row>
    <row r="113" spans="2:65" s="1" customFormat="1" ht="25.5" customHeight="1">
      <c r="B113" s="47"/>
      <c r="C113" s="236" t="s">
        <v>289</v>
      </c>
      <c r="D113" s="236" t="s">
        <v>233</v>
      </c>
      <c r="E113" s="237" t="s">
        <v>1845</v>
      </c>
      <c r="F113" s="238" t="s">
        <v>1846</v>
      </c>
      <c r="G113" s="239" t="s">
        <v>281</v>
      </c>
      <c r="H113" s="240">
        <v>4</v>
      </c>
      <c r="I113" s="241"/>
      <c r="J113" s="242">
        <f>ROUND(I113*H113,2)</f>
        <v>0</v>
      </c>
      <c r="K113" s="238" t="s">
        <v>34</v>
      </c>
      <c r="L113" s="73"/>
      <c r="M113" s="243" t="s">
        <v>34</v>
      </c>
      <c r="N113" s="244" t="s">
        <v>49</v>
      </c>
      <c r="O113" s="48"/>
      <c r="P113" s="245">
        <f>O113*H113</f>
        <v>0</v>
      </c>
      <c r="Q113" s="245">
        <v>0.00153</v>
      </c>
      <c r="R113" s="245">
        <f>Q113*H113</f>
        <v>0.00612</v>
      </c>
      <c r="S113" s="245">
        <v>0</v>
      </c>
      <c r="T113" s="246">
        <f>S113*H113</f>
        <v>0</v>
      </c>
      <c r="AR113" s="24" t="s">
        <v>259</v>
      </c>
      <c r="AT113" s="24" t="s">
        <v>233</v>
      </c>
      <c r="AU113" s="24" t="s">
        <v>91</v>
      </c>
      <c r="AY113" s="24" t="s">
        <v>230</v>
      </c>
      <c r="BE113" s="247">
        <f>IF(N113="základní",J113,0)</f>
        <v>0</v>
      </c>
      <c r="BF113" s="247">
        <f>IF(N113="snížená",J113,0)</f>
        <v>0</v>
      </c>
      <c r="BG113" s="247">
        <f>IF(N113="zákl. přenesená",J113,0)</f>
        <v>0</v>
      </c>
      <c r="BH113" s="247">
        <f>IF(N113="sníž. přenesená",J113,0)</f>
        <v>0</v>
      </c>
      <c r="BI113" s="247">
        <f>IF(N113="nulová",J113,0)</f>
        <v>0</v>
      </c>
      <c r="BJ113" s="24" t="s">
        <v>85</v>
      </c>
      <c r="BK113" s="247">
        <f>ROUND(I113*H113,2)</f>
        <v>0</v>
      </c>
      <c r="BL113" s="24" t="s">
        <v>259</v>
      </c>
      <c r="BM113" s="24" t="s">
        <v>1995</v>
      </c>
    </row>
    <row r="114" spans="2:65" s="1" customFormat="1" ht="25.5" customHeight="1">
      <c r="B114" s="47"/>
      <c r="C114" s="236" t="s">
        <v>295</v>
      </c>
      <c r="D114" s="236" t="s">
        <v>233</v>
      </c>
      <c r="E114" s="237" t="s">
        <v>1848</v>
      </c>
      <c r="F114" s="238" t="s">
        <v>1849</v>
      </c>
      <c r="G114" s="239" t="s">
        <v>281</v>
      </c>
      <c r="H114" s="240">
        <v>24</v>
      </c>
      <c r="I114" s="241"/>
      <c r="J114" s="242">
        <f>ROUND(I114*H114,2)</f>
        <v>0</v>
      </c>
      <c r="K114" s="238" t="s">
        <v>34</v>
      </c>
      <c r="L114" s="73"/>
      <c r="M114" s="243" t="s">
        <v>34</v>
      </c>
      <c r="N114" s="244" t="s">
        <v>49</v>
      </c>
      <c r="O114" s="48"/>
      <c r="P114" s="245">
        <f>O114*H114</f>
        <v>0</v>
      </c>
      <c r="Q114" s="245">
        <v>0.00153</v>
      </c>
      <c r="R114" s="245">
        <f>Q114*H114</f>
        <v>0.036719999999999996</v>
      </c>
      <c r="S114" s="245">
        <v>0</v>
      </c>
      <c r="T114" s="246">
        <f>S114*H114</f>
        <v>0</v>
      </c>
      <c r="AR114" s="24" t="s">
        <v>259</v>
      </c>
      <c r="AT114" s="24" t="s">
        <v>233</v>
      </c>
      <c r="AU114" s="24" t="s">
        <v>91</v>
      </c>
      <c r="AY114" s="24" t="s">
        <v>230</v>
      </c>
      <c r="BE114" s="247">
        <f>IF(N114="základní",J114,0)</f>
        <v>0</v>
      </c>
      <c r="BF114" s="247">
        <f>IF(N114="snížená",J114,0)</f>
        <v>0</v>
      </c>
      <c r="BG114" s="247">
        <f>IF(N114="zákl. přenesená",J114,0)</f>
        <v>0</v>
      </c>
      <c r="BH114" s="247">
        <f>IF(N114="sníž. přenesená",J114,0)</f>
        <v>0</v>
      </c>
      <c r="BI114" s="247">
        <f>IF(N114="nulová",J114,0)</f>
        <v>0</v>
      </c>
      <c r="BJ114" s="24" t="s">
        <v>85</v>
      </c>
      <c r="BK114" s="247">
        <f>ROUND(I114*H114,2)</f>
        <v>0</v>
      </c>
      <c r="BL114" s="24" t="s">
        <v>259</v>
      </c>
      <c r="BM114" s="24" t="s">
        <v>1996</v>
      </c>
    </row>
    <row r="115" spans="2:65" s="1" customFormat="1" ht="25.5" customHeight="1">
      <c r="B115" s="47"/>
      <c r="C115" s="236" t="s">
        <v>301</v>
      </c>
      <c r="D115" s="236" t="s">
        <v>233</v>
      </c>
      <c r="E115" s="237" t="s">
        <v>1851</v>
      </c>
      <c r="F115" s="238" t="s">
        <v>1852</v>
      </c>
      <c r="G115" s="239" t="s">
        <v>281</v>
      </c>
      <c r="H115" s="240">
        <v>4</v>
      </c>
      <c r="I115" s="241"/>
      <c r="J115" s="242">
        <f>ROUND(I115*H115,2)</f>
        <v>0</v>
      </c>
      <c r="K115" s="238" t="s">
        <v>34</v>
      </c>
      <c r="L115" s="73"/>
      <c r="M115" s="243" t="s">
        <v>34</v>
      </c>
      <c r="N115" s="244" t="s">
        <v>49</v>
      </c>
      <c r="O115" s="48"/>
      <c r="P115" s="245">
        <f>O115*H115</f>
        <v>0</v>
      </c>
      <c r="Q115" s="245">
        <v>0.00153</v>
      </c>
      <c r="R115" s="245">
        <f>Q115*H115</f>
        <v>0.00612</v>
      </c>
      <c r="S115" s="245">
        <v>0</v>
      </c>
      <c r="T115" s="246">
        <f>S115*H115</f>
        <v>0</v>
      </c>
      <c r="AR115" s="24" t="s">
        <v>259</v>
      </c>
      <c r="AT115" s="24" t="s">
        <v>233</v>
      </c>
      <c r="AU115" s="24" t="s">
        <v>91</v>
      </c>
      <c r="AY115" s="24" t="s">
        <v>230</v>
      </c>
      <c r="BE115" s="247">
        <f>IF(N115="základní",J115,0)</f>
        <v>0</v>
      </c>
      <c r="BF115" s="247">
        <f>IF(N115="snížená",J115,0)</f>
        <v>0</v>
      </c>
      <c r="BG115" s="247">
        <f>IF(N115="zákl. přenesená",J115,0)</f>
        <v>0</v>
      </c>
      <c r="BH115" s="247">
        <f>IF(N115="sníž. přenesená",J115,0)</f>
        <v>0</v>
      </c>
      <c r="BI115" s="247">
        <f>IF(N115="nulová",J115,0)</f>
        <v>0</v>
      </c>
      <c r="BJ115" s="24" t="s">
        <v>85</v>
      </c>
      <c r="BK115" s="247">
        <f>ROUND(I115*H115,2)</f>
        <v>0</v>
      </c>
      <c r="BL115" s="24" t="s">
        <v>259</v>
      </c>
      <c r="BM115" s="24" t="s">
        <v>1997</v>
      </c>
    </row>
    <row r="116" spans="2:65" s="1" customFormat="1" ht="25.5" customHeight="1">
      <c r="B116" s="47"/>
      <c r="C116" s="236" t="s">
        <v>307</v>
      </c>
      <c r="D116" s="236" t="s">
        <v>233</v>
      </c>
      <c r="E116" s="237" t="s">
        <v>1998</v>
      </c>
      <c r="F116" s="238" t="s">
        <v>1999</v>
      </c>
      <c r="G116" s="239" t="s">
        <v>292</v>
      </c>
      <c r="H116" s="240">
        <v>1</v>
      </c>
      <c r="I116" s="241"/>
      <c r="J116" s="242">
        <f>ROUND(I116*H116,2)</f>
        <v>0</v>
      </c>
      <c r="K116" s="238" t="s">
        <v>34</v>
      </c>
      <c r="L116" s="73"/>
      <c r="M116" s="243" t="s">
        <v>34</v>
      </c>
      <c r="N116" s="244" t="s">
        <v>49</v>
      </c>
      <c r="O116" s="48"/>
      <c r="P116" s="245">
        <f>O116*H116</f>
        <v>0</v>
      </c>
      <c r="Q116" s="245">
        <v>0.0034</v>
      </c>
      <c r="R116" s="245">
        <f>Q116*H116</f>
        <v>0.0034</v>
      </c>
      <c r="S116" s="245">
        <v>0</v>
      </c>
      <c r="T116" s="246">
        <f>S116*H116</f>
        <v>0</v>
      </c>
      <c r="AR116" s="24" t="s">
        <v>259</v>
      </c>
      <c r="AT116" s="24" t="s">
        <v>233</v>
      </c>
      <c r="AU116" s="24" t="s">
        <v>91</v>
      </c>
      <c r="AY116" s="24" t="s">
        <v>230</v>
      </c>
      <c r="BE116" s="247">
        <f>IF(N116="základní",J116,0)</f>
        <v>0</v>
      </c>
      <c r="BF116" s="247">
        <f>IF(N116="snížená",J116,0)</f>
        <v>0</v>
      </c>
      <c r="BG116" s="247">
        <f>IF(N116="zákl. přenesená",J116,0)</f>
        <v>0</v>
      </c>
      <c r="BH116" s="247">
        <f>IF(N116="sníž. přenesená",J116,0)</f>
        <v>0</v>
      </c>
      <c r="BI116" s="247">
        <f>IF(N116="nulová",J116,0)</f>
        <v>0</v>
      </c>
      <c r="BJ116" s="24" t="s">
        <v>85</v>
      </c>
      <c r="BK116" s="247">
        <f>ROUND(I116*H116,2)</f>
        <v>0</v>
      </c>
      <c r="BL116" s="24" t="s">
        <v>259</v>
      </c>
      <c r="BM116" s="24" t="s">
        <v>2000</v>
      </c>
    </row>
    <row r="117" spans="2:65" s="1" customFormat="1" ht="16.5" customHeight="1">
      <c r="B117" s="47"/>
      <c r="C117" s="236" t="s">
        <v>311</v>
      </c>
      <c r="D117" s="236" t="s">
        <v>233</v>
      </c>
      <c r="E117" s="237" t="s">
        <v>1857</v>
      </c>
      <c r="F117" s="238" t="s">
        <v>1858</v>
      </c>
      <c r="G117" s="239" t="s">
        <v>304</v>
      </c>
      <c r="H117" s="293"/>
      <c r="I117" s="241"/>
      <c r="J117" s="242">
        <f>ROUND(I117*H117,2)</f>
        <v>0</v>
      </c>
      <c r="K117" s="238" t="s">
        <v>34</v>
      </c>
      <c r="L117" s="73"/>
      <c r="M117" s="243" t="s">
        <v>34</v>
      </c>
      <c r="N117" s="244" t="s">
        <v>49</v>
      </c>
      <c r="O117" s="48"/>
      <c r="P117" s="245">
        <f>O117*H117</f>
        <v>0</v>
      </c>
      <c r="Q117" s="245">
        <v>0</v>
      </c>
      <c r="R117" s="245">
        <f>Q117*H117</f>
        <v>0</v>
      </c>
      <c r="S117" s="245">
        <v>0</v>
      </c>
      <c r="T117" s="246">
        <f>S117*H117</f>
        <v>0</v>
      </c>
      <c r="AR117" s="24" t="s">
        <v>259</v>
      </c>
      <c r="AT117" s="24" t="s">
        <v>233</v>
      </c>
      <c r="AU117" s="24" t="s">
        <v>91</v>
      </c>
      <c r="AY117" s="24" t="s">
        <v>230</v>
      </c>
      <c r="BE117" s="247">
        <f>IF(N117="základní",J117,0)</f>
        <v>0</v>
      </c>
      <c r="BF117" s="247">
        <f>IF(N117="snížená",J117,0)</f>
        <v>0</v>
      </c>
      <c r="BG117" s="247">
        <f>IF(N117="zákl. přenesená",J117,0)</f>
        <v>0</v>
      </c>
      <c r="BH117" s="247">
        <f>IF(N117="sníž. přenesená",J117,0)</f>
        <v>0</v>
      </c>
      <c r="BI117" s="247">
        <f>IF(N117="nulová",J117,0)</f>
        <v>0</v>
      </c>
      <c r="BJ117" s="24" t="s">
        <v>85</v>
      </c>
      <c r="BK117" s="247">
        <f>ROUND(I117*H117,2)</f>
        <v>0</v>
      </c>
      <c r="BL117" s="24" t="s">
        <v>259</v>
      </c>
      <c r="BM117" s="24" t="s">
        <v>2001</v>
      </c>
    </row>
    <row r="118" spans="2:63" s="11" customFormat="1" ht="29.85" customHeight="1">
      <c r="B118" s="220"/>
      <c r="C118" s="221"/>
      <c r="D118" s="222" t="s">
        <v>77</v>
      </c>
      <c r="E118" s="234" t="s">
        <v>431</v>
      </c>
      <c r="F118" s="234" t="s">
        <v>277</v>
      </c>
      <c r="G118" s="221"/>
      <c r="H118" s="221"/>
      <c r="I118" s="224"/>
      <c r="J118" s="235">
        <f>BK118</f>
        <v>0</v>
      </c>
      <c r="K118" s="221"/>
      <c r="L118" s="226"/>
      <c r="M118" s="227"/>
      <c r="N118" s="228"/>
      <c r="O118" s="228"/>
      <c r="P118" s="229">
        <f>SUM(P119:P121)</f>
        <v>0</v>
      </c>
      <c r="Q118" s="228"/>
      <c r="R118" s="229">
        <f>SUM(R119:R121)</f>
        <v>0.00284</v>
      </c>
      <c r="S118" s="228"/>
      <c r="T118" s="230">
        <f>SUM(T119:T121)</f>
        <v>0.22460000000000002</v>
      </c>
      <c r="AR118" s="231" t="s">
        <v>91</v>
      </c>
      <c r="AT118" s="232" t="s">
        <v>77</v>
      </c>
      <c r="AU118" s="232" t="s">
        <v>85</v>
      </c>
      <c r="AY118" s="231" t="s">
        <v>230</v>
      </c>
      <c r="BK118" s="233">
        <f>SUM(BK119:BK121)</f>
        <v>0</v>
      </c>
    </row>
    <row r="119" spans="2:65" s="1" customFormat="1" ht="16.5" customHeight="1">
      <c r="B119" s="47"/>
      <c r="C119" s="236" t="s">
        <v>315</v>
      </c>
      <c r="D119" s="236" t="s">
        <v>233</v>
      </c>
      <c r="E119" s="237" t="s">
        <v>433</v>
      </c>
      <c r="F119" s="238" t="s">
        <v>2002</v>
      </c>
      <c r="G119" s="239" t="s">
        <v>258</v>
      </c>
      <c r="H119" s="240">
        <v>36</v>
      </c>
      <c r="I119" s="241"/>
      <c r="J119" s="242">
        <f>ROUND(I119*H119,2)</f>
        <v>0</v>
      </c>
      <c r="K119" s="238" t="s">
        <v>34</v>
      </c>
      <c r="L119" s="73"/>
      <c r="M119" s="243" t="s">
        <v>34</v>
      </c>
      <c r="N119" s="244" t="s">
        <v>49</v>
      </c>
      <c r="O119" s="48"/>
      <c r="P119" s="245">
        <f>O119*H119</f>
        <v>0</v>
      </c>
      <c r="Q119" s="245">
        <v>4E-05</v>
      </c>
      <c r="R119" s="245">
        <f>Q119*H119</f>
        <v>0.00144</v>
      </c>
      <c r="S119" s="245">
        <v>0.00254</v>
      </c>
      <c r="T119" s="246">
        <f>S119*H119</f>
        <v>0.09144000000000001</v>
      </c>
      <c r="AR119" s="24" t="s">
        <v>259</v>
      </c>
      <c r="AT119" s="24" t="s">
        <v>233</v>
      </c>
      <c r="AU119" s="24" t="s">
        <v>91</v>
      </c>
      <c r="AY119" s="24" t="s">
        <v>230</v>
      </c>
      <c r="BE119" s="247">
        <f>IF(N119="základní",J119,0)</f>
        <v>0</v>
      </c>
      <c r="BF119" s="247">
        <f>IF(N119="snížená",J119,0)</f>
        <v>0</v>
      </c>
      <c r="BG119" s="247">
        <f>IF(N119="zákl. přenesená",J119,0)</f>
        <v>0</v>
      </c>
      <c r="BH119" s="247">
        <f>IF(N119="sníž. přenesená",J119,0)</f>
        <v>0</v>
      </c>
      <c r="BI119" s="247">
        <f>IF(N119="nulová",J119,0)</f>
        <v>0</v>
      </c>
      <c r="BJ119" s="24" t="s">
        <v>85</v>
      </c>
      <c r="BK119" s="247">
        <f>ROUND(I119*H119,2)</f>
        <v>0</v>
      </c>
      <c r="BL119" s="24" t="s">
        <v>259</v>
      </c>
      <c r="BM119" s="24" t="s">
        <v>2003</v>
      </c>
    </row>
    <row r="120" spans="2:65" s="1" customFormat="1" ht="25.5" customHeight="1">
      <c r="B120" s="47"/>
      <c r="C120" s="236" t="s">
        <v>10</v>
      </c>
      <c r="D120" s="236" t="s">
        <v>233</v>
      </c>
      <c r="E120" s="237" t="s">
        <v>437</v>
      </c>
      <c r="F120" s="238" t="s">
        <v>438</v>
      </c>
      <c r="G120" s="239" t="s">
        <v>258</v>
      </c>
      <c r="H120" s="240">
        <v>28</v>
      </c>
      <c r="I120" s="241"/>
      <c r="J120" s="242">
        <f>ROUND(I120*H120,2)</f>
        <v>0</v>
      </c>
      <c r="K120" s="238" t="s">
        <v>34</v>
      </c>
      <c r="L120" s="73"/>
      <c r="M120" s="243" t="s">
        <v>34</v>
      </c>
      <c r="N120" s="244" t="s">
        <v>49</v>
      </c>
      <c r="O120" s="48"/>
      <c r="P120" s="245">
        <f>O120*H120</f>
        <v>0</v>
      </c>
      <c r="Q120" s="245">
        <v>5E-05</v>
      </c>
      <c r="R120" s="245">
        <f>Q120*H120</f>
        <v>0.0014</v>
      </c>
      <c r="S120" s="245">
        <v>0.00473</v>
      </c>
      <c r="T120" s="246">
        <f>S120*H120</f>
        <v>0.13244</v>
      </c>
      <c r="AR120" s="24" t="s">
        <v>259</v>
      </c>
      <c r="AT120" s="24" t="s">
        <v>233</v>
      </c>
      <c r="AU120" s="24" t="s">
        <v>91</v>
      </c>
      <c r="AY120" s="24" t="s">
        <v>230</v>
      </c>
      <c r="BE120" s="247">
        <f>IF(N120="základní",J120,0)</f>
        <v>0</v>
      </c>
      <c r="BF120" s="247">
        <f>IF(N120="snížená",J120,0)</f>
        <v>0</v>
      </c>
      <c r="BG120" s="247">
        <f>IF(N120="zákl. přenesená",J120,0)</f>
        <v>0</v>
      </c>
      <c r="BH120" s="247">
        <f>IF(N120="sníž. přenesená",J120,0)</f>
        <v>0</v>
      </c>
      <c r="BI120" s="247">
        <f>IF(N120="nulová",J120,0)</f>
        <v>0</v>
      </c>
      <c r="BJ120" s="24" t="s">
        <v>85</v>
      </c>
      <c r="BK120" s="247">
        <f>ROUND(I120*H120,2)</f>
        <v>0</v>
      </c>
      <c r="BL120" s="24" t="s">
        <v>259</v>
      </c>
      <c r="BM120" s="24" t="s">
        <v>2004</v>
      </c>
    </row>
    <row r="121" spans="2:65" s="1" customFormat="1" ht="16.5" customHeight="1">
      <c r="B121" s="47"/>
      <c r="C121" s="236" t="s">
        <v>259</v>
      </c>
      <c r="D121" s="236" t="s">
        <v>233</v>
      </c>
      <c r="E121" s="237" t="s">
        <v>479</v>
      </c>
      <c r="F121" s="238" t="s">
        <v>1874</v>
      </c>
      <c r="G121" s="239" t="s">
        <v>292</v>
      </c>
      <c r="H121" s="240">
        <v>1</v>
      </c>
      <c r="I121" s="241"/>
      <c r="J121" s="242">
        <f>ROUND(I121*H121,2)</f>
        <v>0</v>
      </c>
      <c r="K121" s="238" t="s">
        <v>34</v>
      </c>
      <c r="L121" s="73"/>
      <c r="M121" s="243" t="s">
        <v>34</v>
      </c>
      <c r="N121" s="244" t="s">
        <v>49</v>
      </c>
      <c r="O121" s="48"/>
      <c r="P121" s="245">
        <f>O121*H121</f>
        <v>0</v>
      </c>
      <c r="Q121" s="245">
        <v>0</v>
      </c>
      <c r="R121" s="245">
        <f>Q121*H121</f>
        <v>0</v>
      </c>
      <c r="S121" s="245">
        <v>0.00072</v>
      </c>
      <c r="T121" s="246">
        <f>S121*H121</f>
        <v>0.00072</v>
      </c>
      <c r="AR121" s="24" t="s">
        <v>259</v>
      </c>
      <c r="AT121" s="24" t="s">
        <v>233</v>
      </c>
      <c r="AU121" s="24" t="s">
        <v>91</v>
      </c>
      <c r="AY121" s="24" t="s">
        <v>230</v>
      </c>
      <c r="BE121" s="247">
        <f>IF(N121="základní",J121,0)</f>
        <v>0</v>
      </c>
      <c r="BF121" s="247">
        <f>IF(N121="snížená",J121,0)</f>
        <v>0</v>
      </c>
      <c r="BG121" s="247">
        <f>IF(N121="zákl. přenesená",J121,0)</f>
        <v>0</v>
      </c>
      <c r="BH121" s="247">
        <f>IF(N121="sníž. přenesená",J121,0)</f>
        <v>0</v>
      </c>
      <c r="BI121" s="247">
        <f>IF(N121="nulová",J121,0)</f>
        <v>0</v>
      </c>
      <c r="BJ121" s="24" t="s">
        <v>85</v>
      </c>
      <c r="BK121" s="247">
        <f>ROUND(I121*H121,2)</f>
        <v>0</v>
      </c>
      <c r="BL121" s="24" t="s">
        <v>259</v>
      </c>
      <c r="BM121" s="24" t="s">
        <v>2005</v>
      </c>
    </row>
    <row r="122" spans="2:63" s="11" customFormat="1" ht="29.85" customHeight="1">
      <c r="B122" s="220"/>
      <c r="C122" s="221"/>
      <c r="D122" s="222" t="s">
        <v>77</v>
      </c>
      <c r="E122" s="234" t="s">
        <v>537</v>
      </c>
      <c r="F122" s="234" t="s">
        <v>277</v>
      </c>
      <c r="G122" s="221"/>
      <c r="H122" s="221"/>
      <c r="I122" s="224"/>
      <c r="J122" s="235">
        <f>BK122</f>
        <v>0</v>
      </c>
      <c r="K122" s="221"/>
      <c r="L122" s="226"/>
      <c r="M122" s="227"/>
      <c r="N122" s="228"/>
      <c r="O122" s="228"/>
      <c r="P122" s="229">
        <f>SUM(P123:P148)</f>
        <v>0</v>
      </c>
      <c r="Q122" s="228"/>
      <c r="R122" s="229">
        <f>SUM(R123:R148)</f>
        <v>0.19066</v>
      </c>
      <c r="S122" s="228"/>
      <c r="T122" s="230">
        <f>SUM(T123:T148)</f>
        <v>0.22139999999999999</v>
      </c>
      <c r="AR122" s="231" t="s">
        <v>91</v>
      </c>
      <c r="AT122" s="232" t="s">
        <v>77</v>
      </c>
      <c r="AU122" s="232" t="s">
        <v>85</v>
      </c>
      <c r="AY122" s="231" t="s">
        <v>230</v>
      </c>
      <c r="BK122" s="233">
        <f>SUM(BK123:BK148)</f>
        <v>0</v>
      </c>
    </row>
    <row r="123" spans="2:65" s="1" customFormat="1" ht="16.5" customHeight="1">
      <c r="B123" s="47"/>
      <c r="C123" s="236" t="s">
        <v>326</v>
      </c>
      <c r="D123" s="236" t="s">
        <v>233</v>
      </c>
      <c r="E123" s="237" t="s">
        <v>2006</v>
      </c>
      <c r="F123" s="238" t="s">
        <v>2007</v>
      </c>
      <c r="G123" s="239" t="s">
        <v>281</v>
      </c>
      <c r="H123" s="240">
        <v>49</v>
      </c>
      <c r="I123" s="241"/>
      <c r="J123" s="242">
        <f>ROUND(I123*H123,2)</f>
        <v>0</v>
      </c>
      <c r="K123" s="238" t="s">
        <v>34</v>
      </c>
      <c r="L123" s="73"/>
      <c r="M123" s="243" t="s">
        <v>34</v>
      </c>
      <c r="N123" s="244" t="s">
        <v>49</v>
      </c>
      <c r="O123" s="48"/>
      <c r="P123" s="245">
        <f>O123*H123</f>
        <v>0</v>
      </c>
      <c r="Q123" s="245">
        <v>4E-05</v>
      </c>
      <c r="R123" s="245">
        <f>Q123*H123</f>
        <v>0.0019600000000000004</v>
      </c>
      <c r="S123" s="245">
        <v>0.00045</v>
      </c>
      <c r="T123" s="246">
        <f>S123*H123</f>
        <v>0.02205</v>
      </c>
      <c r="AR123" s="24" t="s">
        <v>259</v>
      </c>
      <c r="AT123" s="24" t="s">
        <v>233</v>
      </c>
      <c r="AU123" s="24" t="s">
        <v>91</v>
      </c>
      <c r="AY123" s="24" t="s">
        <v>230</v>
      </c>
      <c r="BE123" s="247">
        <f>IF(N123="základní",J123,0)</f>
        <v>0</v>
      </c>
      <c r="BF123" s="247">
        <f>IF(N123="snížená",J123,0)</f>
        <v>0</v>
      </c>
      <c r="BG123" s="247">
        <f>IF(N123="zákl. přenesená",J123,0)</f>
        <v>0</v>
      </c>
      <c r="BH123" s="247">
        <f>IF(N123="sníž. přenesená",J123,0)</f>
        <v>0</v>
      </c>
      <c r="BI123" s="247">
        <f>IF(N123="nulová",J123,0)</f>
        <v>0</v>
      </c>
      <c r="BJ123" s="24" t="s">
        <v>85</v>
      </c>
      <c r="BK123" s="247">
        <f>ROUND(I123*H123,2)</f>
        <v>0</v>
      </c>
      <c r="BL123" s="24" t="s">
        <v>259</v>
      </c>
      <c r="BM123" s="24" t="s">
        <v>2008</v>
      </c>
    </row>
    <row r="124" spans="2:65" s="1" customFormat="1" ht="16.5" customHeight="1">
      <c r="B124" s="47"/>
      <c r="C124" s="236" t="s">
        <v>330</v>
      </c>
      <c r="D124" s="236" t="s">
        <v>233</v>
      </c>
      <c r="E124" s="237" t="s">
        <v>2009</v>
      </c>
      <c r="F124" s="238" t="s">
        <v>2010</v>
      </c>
      <c r="G124" s="239" t="s">
        <v>281</v>
      </c>
      <c r="H124" s="240">
        <v>52</v>
      </c>
      <c r="I124" s="241"/>
      <c r="J124" s="242">
        <f>ROUND(I124*H124,2)</f>
        <v>0</v>
      </c>
      <c r="K124" s="238" t="s">
        <v>34</v>
      </c>
      <c r="L124" s="73"/>
      <c r="M124" s="243" t="s">
        <v>34</v>
      </c>
      <c r="N124" s="244" t="s">
        <v>49</v>
      </c>
      <c r="O124" s="48"/>
      <c r="P124" s="245">
        <f>O124*H124</f>
        <v>0</v>
      </c>
      <c r="Q124" s="245">
        <v>6E-05</v>
      </c>
      <c r="R124" s="245">
        <f>Q124*H124</f>
        <v>0.00312</v>
      </c>
      <c r="S124" s="245">
        <v>0.0011</v>
      </c>
      <c r="T124" s="246">
        <f>S124*H124</f>
        <v>0.0572</v>
      </c>
      <c r="AR124" s="24" t="s">
        <v>259</v>
      </c>
      <c r="AT124" s="24" t="s">
        <v>233</v>
      </c>
      <c r="AU124" s="24" t="s">
        <v>91</v>
      </c>
      <c r="AY124" s="24" t="s">
        <v>230</v>
      </c>
      <c r="BE124" s="247">
        <f>IF(N124="základní",J124,0)</f>
        <v>0</v>
      </c>
      <c r="BF124" s="247">
        <f>IF(N124="snížená",J124,0)</f>
        <v>0</v>
      </c>
      <c r="BG124" s="247">
        <f>IF(N124="zákl. přenesená",J124,0)</f>
        <v>0</v>
      </c>
      <c r="BH124" s="247">
        <f>IF(N124="sníž. přenesená",J124,0)</f>
        <v>0</v>
      </c>
      <c r="BI124" s="247">
        <f>IF(N124="nulová",J124,0)</f>
        <v>0</v>
      </c>
      <c r="BJ124" s="24" t="s">
        <v>85</v>
      </c>
      <c r="BK124" s="247">
        <f>ROUND(I124*H124,2)</f>
        <v>0</v>
      </c>
      <c r="BL124" s="24" t="s">
        <v>259</v>
      </c>
      <c r="BM124" s="24" t="s">
        <v>2011</v>
      </c>
    </row>
    <row r="125" spans="2:65" s="1" customFormat="1" ht="16.5" customHeight="1">
      <c r="B125" s="47"/>
      <c r="C125" s="236" t="s">
        <v>335</v>
      </c>
      <c r="D125" s="236" t="s">
        <v>233</v>
      </c>
      <c r="E125" s="237" t="s">
        <v>2012</v>
      </c>
      <c r="F125" s="238" t="s">
        <v>2013</v>
      </c>
      <c r="G125" s="239" t="s">
        <v>281</v>
      </c>
      <c r="H125" s="240">
        <v>34</v>
      </c>
      <c r="I125" s="241"/>
      <c r="J125" s="242">
        <f>ROUND(I125*H125,2)</f>
        <v>0</v>
      </c>
      <c r="K125" s="238" t="s">
        <v>34</v>
      </c>
      <c r="L125" s="73"/>
      <c r="M125" s="243" t="s">
        <v>34</v>
      </c>
      <c r="N125" s="244" t="s">
        <v>49</v>
      </c>
      <c r="O125" s="48"/>
      <c r="P125" s="245">
        <f>O125*H125</f>
        <v>0</v>
      </c>
      <c r="Q125" s="245">
        <v>0.00013</v>
      </c>
      <c r="R125" s="245">
        <f>Q125*H125</f>
        <v>0.0044199999999999995</v>
      </c>
      <c r="S125" s="245">
        <v>0.0022</v>
      </c>
      <c r="T125" s="246">
        <f>S125*H125</f>
        <v>0.0748</v>
      </c>
      <c r="AR125" s="24" t="s">
        <v>259</v>
      </c>
      <c r="AT125" s="24" t="s">
        <v>233</v>
      </c>
      <c r="AU125" s="24" t="s">
        <v>91</v>
      </c>
      <c r="AY125" s="24" t="s">
        <v>230</v>
      </c>
      <c r="BE125" s="247">
        <f>IF(N125="základní",J125,0)</f>
        <v>0</v>
      </c>
      <c r="BF125" s="247">
        <f>IF(N125="snížená",J125,0)</f>
        <v>0</v>
      </c>
      <c r="BG125" s="247">
        <f>IF(N125="zákl. přenesená",J125,0)</f>
        <v>0</v>
      </c>
      <c r="BH125" s="247">
        <f>IF(N125="sníž. přenesená",J125,0)</f>
        <v>0</v>
      </c>
      <c r="BI125" s="247">
        <f>IF(N125="nulová",J125,0)</f>
        <v>0</v>
      </c>
      <c r="BJ125" s="24" t="s">
        <v>85</v>
      </c>
      <c r="BK125" s="247">
        <f>ROUND(I125*H125,2)</f>
        <v>0</v>
      </c>
      <c r="BL125" s="24" t="s">
        <v>259</v>
      </c>
      <c r="BM125" s="24" t="s">
        <v>2014</v>
      </c>
    </row>
    <row r="126" spans="2:65" s="1" customFormat="1" ht="16.5" customHeight="1">
      <c r="B126" s="47"/>
      <c r="C126" s="236" t="s">
        <v>262</v>
      </c>
      <c r="D126" s="236" t="s">
        <v>233</v>
      </c>
      <c r="E126" s="237" t="s">
        <v>2015</v>
      </c>
      <c r="F126" s="238" t="s">
        <v>2016</v>
      </c>
      <c r="G126" s="239" t="s">
        <v>281</v>
      </c>
      <c r="H126" s="240">
        <v>2</v>
      </c>
      <c r="I126" s="241"/>
      <c r="J126" s="242">
        <f>ROUND(I126*H126,2)</f>
        <v>0</v>
      </c>
      <c r="K126" s="238" t="s">
        <v>34</v>
      </c>
      <c r="L126" s="73"/>
      <c r="M126" s="243" t="s">
        <v>34</v>
      </c>
      <c r="N126" s="244" t="s">
        <v>49</v>
      </c>
      <c r="O126" s="48"/>
      <c r="P126" s="245">
        <f>O126*H126</f>
        <v>0</v>
      </c>
      <c r="Q126" s="245">
        <v>0.00013</v>
      </c>
      <c r="R126" s="245">
        <f>Q126*H126</f>
        <v>0.00026</v>
      </c>
      <c r="S126" s="245">
        <v>0.0022</v>
      </c>
      <c r="T126" s="246">
        <f>S126*H126</f>
        <v>0.0044</v>
      </c>
      <c r="AR126" s="24" t="s">
        <v>259</v>
      </c>
      <c r="AT126" s="24" t="s">
        <v>233</v>
      </c>
      <c r="AU126" s="24" t="s">
        <v>91</v>
      </c>
      <c r="AY126" s="24" t="s">
        <v>230</v>
      </c>
      <c r="BE126" s="247">
        <f>IF(N126="základní",J126,0)</f>
        <v>0</v>
      </c>
      <c r="BF126" s="247">
        <f>IF(N126="snížená",J126,0)</f>
        <v>0</v>
      </c>
      <c r="BG126" s="247">
        <f>IF(N126="zákl. přenesená",J126,0)</f>
        <v>0</v>
      </c>
      <c r="BH126" s="247">
        <f>IF(N126="sníž. přenesená",J126,0)</f>
        <v>0</v>
      </c>
      <c r="BI126" s="247">
        <f>IF(N126="nulová",J126,0)</f>
        <v>0</v>
      </c>
      <c r="BJ126" s="24" t="s">
        <v>85</v>
      </c>
      <c r="BK126" s="247">
        <f>ROUND(I126*H126,2)</f>
        <v>0</v>
      </c>
      <c r="BL126" s="24" t="s">
        <v>259</v>
      </c>
      <c r="BM126" s="24" t="s">
        <v>2017</v>
      </c>
    </row>
    <row r="127" spans="2:65" s="1" customFormat="1" ht="16.5" customHeight="1">
      <c r="B127" s="47"/>
      <c r="C127" s="236" t="s">
        <v>9</v>
      </c>
      <c r="D127" s="236" t="s">
        <v>233</v>
      </c>
      <c r="E127" s="237" t="s">
        <v>2018</v>
      </c>
      <c r="F127" s="238" t="s">
        <v>2019</v>
      </c>
      <c r="G127" s="239" t="s">
        <v>281</v>
      </c>
      <c r="H127" s="240">
        <v>24</v>
      </c>
      <c r="I127" s="241"/>
      <c r="J127" s="242">
        <f>ROUND(I127*H127,2)</f>
        <v>0</v>
      </c>
      <c r="K127" s="238" t="s">
        <v>34</v>
      </c>
      <c r="L127" s="73"/>
      <c r="M127" s="243" t="s">
        <v>34</v>
      </c>
      <c r="N127" s="244" t="s">
        <v>49</v>
      </c>
      <c r="O127" s="48"/>
      <c r="P127" s="245">
        <f>O127*H127</f>
        <v>0</v>
      </c>
      <c r="Q127" s="245">
        <v>0.00013</v>
      </c>
      <c r="R127" s="245">
        <f>Q127*H127</f>
        <v>0.0031199999999999995</v>
      </c>
      <c r="S127" s="245">
        <v>0.0022</v>
      </c>
      <c r="T127" s="246">
        <f>S127*H127</f>
        <v>0.0528</v>
      </c>
      <c r="AR127" s="24" t="s">
        <v>259</v>
      </c>
      <c r="AT127" s="24" t="s">
        <v>233</v>
      </c>
      <c r="AU127" s="24" t="s">
        <v>91</v>
      </c>
      <c r="AY127" s="24" t="s">
        <v>230</v>
      </c>
      <c r="BE127" s="247">
        <f>IF(N127="základní",J127,0)</f>
        <v>0</v>
      </c>
      <c r="BF127" s="247">
        <f>IF(N127="snížená",J127,0)</f>
        <v>0</v>
      </c>
      <c r="BG127" s="247">
        <f>IF(N127="zákl. přenesená",J127,0)</f>
        <v>0</v>
      </c>
      <c r="BH127" s="247">
        <f>IF(N127="sníž. přenesená",J127,0)</f>
        <v>0</v>
      </c>
      <c r="BI127" s="247">
        <f>IF(N127="nulová",J127,0)</f>
        <v>0</v>
      </c>
      <c r="BJ127" s="24" t="s">
        <v>85</v>
      </c>
      <c r="BK127" s="247">
        <f>ROUND(I127*H127,2)</f>
        <v>0</v>
      </c>
      <c r="BL127" s="24" t="s">
        <v>259</v>
      </c>
      <c r="BM127" s="24" t="s">
        <v>2020</v>
      </c>
    </row>
    <row r="128" spans="2:65" s="1" customFormat="1" ht="16.5" customHeight="1">
      <c r="B128" s="47"/>
      <c r="C128" s="236" t="s">
        <v>347</v>
      </c>
      <c r="D128" s="236" t="s">
        <v>233</v>
      </c>
      <c r="E128" s="237" t="s">
        <v>2021</v>
      </c>
      <c r="F128" s="238" t="s">
        <v>2022</v>
      </c>
      <c r="G128" s="239" t="s">
        <v>281</v>
      </c>
      <c r="H128" s="240">
        <v>4</v>
      </c>
      <c r="I128" s="241"/>
      <c r="J128" s="242">
        <f>ROUND(I128*H128,2)</f>
        <v>0</v>
      </c>
      <c r="K128" s="238" t="s">
        <v>34</v>
      </c>
      <c r="L128" s="73"/>
      <c r="M128" s="243" t="s">
        <v>34</v>
      </c>
      <c r="N128" s="244" t="s">
        <v>49</v>
      </c>
      <c r="O128" s="48"/>
      <c r="P128" s="245">
        <f>O128*H128</f>
        <v>0</v>
      </c>
      <c r="Q128" s="245">
        <v>0.00013</v>
      </c>
      <c r="R128" s="245">
        <f>Q128*H128</f>
        <v>0.00052</v>
      </c>
      <c r="S128" s="245">
        <v>0.0022</v>
      </c>
      <c r="T128" s="246">
        <f>S128*H128</f>
        <v>0.0088</v>
      </c>
      <c r="AR128" s="24" t="s">
        <v>259</v>
      </c>
      <c r="AT128" s="24" t="s">
        <v>233</v>
      </c>
      <c r="AU128" s="24" t="s">
        <v>91</v>
      </c>
      <c r="AY128" s="24" t="s">
        <v>230</v>
      </c>
      <c r="BE128" s="247">
        <f>IF(N128="základní",J128,0)</f>
        <v>0</v>
      </c>
      <c r="BF128" s="247">
        <f>IF(N128="snížená",J128,0)</f>
        <v>0</v>
      </c>
      <c r="BG128" s="247">
        <f>IF(N128="zákl. přenesená",J128,0)</f>
        <v>0</v>
      </c>
      <c r="BH128" s="247">
        <f>IF(N128="sníž. přenesená",J128,0)</f>
        <v>0</v>
      </c>
      <c r="BI128" s="247">
        <f>IF(N128="nulová",J128,0)</f>
        <v>0</v>
      </c>
      <c r="BJ128" s="24" t="s">
        <v>85</v>
      </c>
      <c r="BK128" s="247">
        <f>ROUND(I128*H128,2)</f>
        <v>0</v>
      </c>
      <c r="BL128" s="24" t="s">
        <v>259</v>
      </c>
      <c r="BM128" s="24" t="s">
        <v>2023</v>
      </c>
    </row>
    <row r="129" spans="2:65" s="1" customFormat="1" ht="16.5" customHeight="1">
      <c r="B129" s="47"/>
      <c r="C129" s="236" t="s">
        <v>352</v>
      </c>
      <c r="D129" s="236" t="s">
        <v>233</v>
      </c>
      <c r="E129" s="237" t="s">
        <v>2024</v>
      </c>
      <c r="F129" s="238" t="s">
        <v>2025</v>
      </c>
      <c r="G129" s="239" t="s">
        <v>281</v>
      </c>
      <c r="H129" s="240">
        <v>3</v>
      </c>
      <c r="I129" s="241"/>
      <c r="J129" s="242">
        <f>ROUND(I129*H129,2)</f>
        <v>0</v>
      </c>
      <c r="K129" s="238" t="s">
        <v>34</v>
      </c>
      <c r="L129" s="73"/>
      <c r="M129" s="243" t="s">
        <v>34</v>
      </c>
      <c r="N129" s="244" t="s">
        <v>49</v>
      </c>
      <c r="O129" s="48"/>
      <c r="P129" s="245">
        <f>O129*H129</f>
        <v>0</v>
      </c>
      <c r="Q129" s="245">
        <v>9E-05</v>
      </c>
      <c r="R129" s="245">
        <f>Q129*H129</f>
        <v>0.00027</v>
      </c>
      <c r="S129" s="245">
        <v>0.00045</v>
      </c>
      <c r="T129" s="246">
        <f>S129*H129</f>
        <v>0.00135</v>
      </c>
      <c r="AR129" s="24" t="s">
        <v>259</v>
      </c>
      <c r="AT129" s="24" t="s">
        <v>233</v>
      </c>
      <c r="AU129" s="24" t="s">
        <v>91</v>
      </c>
      <c r="AY129" s="24" t="s">
        <v>230</v>
      </c>
      <c r="BE129" s="247">
        <f>IF(N129="základní",J129,0)</f>
        <v>0</v>
      </c>
      <c r="BF129" s="247">
        <f>IF(N129="snížená",J129,0)</f>
        <v>0</v>
      </c>
      <c r="BG129" s="247">
        <f>IF(N129="zákl. přenesená",J129,0)</f>
        <v>0</v>
      </c>
      <c r="BH129" s="247">
        <f>IF(N129="sníž. přenesená",J129,0)</f>
        <v>0</v>
      </c>
      <c r="BI129" s="247">
        <f>IF(N129="nulová",J129,0)</f>
        <v>0</v>
      </c>
      <c r="BJ129" s="24" t="s">
        <v>85</v>
      </c>
      <c r="BK129" s="247">
        <f>ROUND(I129*H129,2)</f>
        <v>0</v>
      </c>
      <c r="BL129" s="24" t="s">
        <v>259</v>
      </c>
      <c r="BM129" s="24" t="s">
        <v>2026</v>
      </c>
    </row>
    <row r="130" spans="2:65" s="1" customFormat="1" ht="38.25" customHeight="1">
      <c r="B130" s="47"/>
      <c r="C130" s="236" t="s">
        <v>356</v>
      </c>
      <c r="D130" s="236" t="s">
        <v>233</v>
      </c>
      <c r="E130" s="237" t="s">
        <v>2027</v>
      </c>
      <c r="F130" s="238" t="s">
        <v>2028</v>
      </c>
      <c r="G130" s="239" t="s">
        <v>281</v>
      </c>
      <c r="H130" s="240">
        <v>46</v>
      </c>
      <c r="I130" s="241"/>
      <c r="J130" s="242">
        <f>ROUND(I130*H130,2)</f>
        <v>0</v>
      </c>
      <c r="K130" s="238" t="s">
        <v>34</v>
      </c>
      <c r="L130" s="73"/>
      <c r="M130" s="243" t="s">
        <v>34</v>
      </c>
      <c r="N130" s="244" t="s">
        <v>49</v>
      </c>
      <c r="O130" s="48"/>
      <c r="P130" s="245">
        <f>O130*H130</f>
        <v>0</v>
      </c>
      <c r="Q130" s="245">
        <v>0.00023</v>
      </c>
      <c r="R130" s="245">
        <f>Q130*H130</f>
        <v>0.01058</v>
      </c>
      <c r="S130" s="245">
        <v>0</v>
      </c>
      <c r="T130" s="246">
        <f>S130*H130</f>
        <v>0</v>
      </c>
      <c r="AR130" s="24" t="s">
        <v>259</v>
      </c>
      <c r="AT130" s="24" t="s">
        <v>233</v>
      </c>
      <c r="AU130" s="24" t="s">
        <v>91</v>
      </c>
      <c r="AY130" s="24" t="s">
        <v>230</v>
      </c>
      <c r="BE130" s="247">
        <f>IF(N130="základní",J130,0)</f>
        <v>0</v>
      </c>
      <c r="BF130" s="247">
        <f>IF(N130="snížená",J130,0)</f>
        <v>0</v>
      </c>
      <c r="BG130" s="247">
        <f>IF(N130="zákl. přenesená",J130,0)</f>
        <v>0</v>
      </c>
      <c r="BH130" s="247">
        <f>IF(N130="sníž. přenesená",J130,0)</f>
        <v>0</v>
      </c>
      <c r="BI130" s="247">
        <f>IF(N130="nulová",J130,0)</f>
        <v>0</v>
      </c>
      <c r="BJ130" s="24" t="s">
        <v>85</v>
      </c>
      <c r="BK130" s="247">
        <f>ROUND(I130*H130,2)</f>
        <v>0</v>
      </c>
      <c r="BL130" s="24" t="s">
        <v>259</v>
      </c>
      <c r="BM130" s="24" t="s">
        <v>2029</v>
      </c>
    </row>
    <row r="131" spans="2:65" s="1" customFormat="1" ht="38.25" customHeight="1">
      <c r="B131" s="47"/>
      <c r="C131" s="236" t="s">
        <v>361</v>
      </c>
      <c r="D131" s="236" t="s">
        <v>233</v>
      </c>
      <c r="E131" s="237" t="s">
        <v>2030</v>
      </c>
      <c r="F131" s="238" t="s">
        <v>2031</v>
      </c>
      <c r="G131" s="239" t="s">
        <v>281</v>
      </c>
      <c r="H131" s="240">
        <v>36</v>
      </c>
      <c r="I131" s="241"/>
      <c r="J131" s="242">
        <f>ROUND(I131*H131,2)</f>
        <v>0</v>
      </c>
      <c r="K131" s="238" t="s">
        <v>34</v>
      </c>
      <c r="L131" s="73"/>
      <c r="M131" s="243" t="s">
        <v>34</v>
      </c>
      <c r="N131" s="244" t="s">
        <v>49</v>
      </c>
      <c r="O131" s="48"/>
      <c r="P131" s="245">
        <f>O131*H131</f>
        <v>0</v>
      </c>
      <c r="Q131" s="245">
        <v>0.00028</v>
      </c>
      <c r="R131" s="245">
        <f>Q131*H131</f>
        <v>0.010079999999999999</v>
      </c>
      <c r="S131" s="245">
        <v>0</v>
      </c>
      <c r="T131" s="246">
        <f>S131*H131</f>
        <v>0</v>
      </c>
      <c r="AR131" s="24" t="s">
        <v>259</v>
      </c>
      <c r="AT131" s="24" t="s">
        <v>233</v>
      </c>
      <c r="AU131" s="24" t="s">
        <v>91</v>
      </c>
      <c r="AY131" s="24" t="s">
        <v>230</v>
      </c>
      <c r="BE131" s="247">
        <f>IF(N131="základní",J131,0)</f>
        <v>0</v>
      </c>
      <c r="BF131" s="247">
        <f>IF(N131="snížená",J131,0)</f>
        <v>0</v>
      </c>
      <c r="BG131" s="247">
        <f>IF(N131="zákl. přenesená",J131,0)</f>
        <v>0</v>
      </c>
      <c r="BH131" s="247">
        <f>IF(N131="sníž. přenesená",J131,0)</f>
        <v>0</v>
      </c>
      <c r="BI131" s="247">
        <f>IF(N131="nulová",J131,0)</f>
        <v>0</v>
      </c>
      <c r="BJ131" s="24" t="s">
        <v>85</v>
      </c>
      <c r="BK131" s="247">
        <f>ROUND(I131*H131,2)</f>
        <v>0</v>
      </c>
      <c r="BL131" s="24" t="s">
        <v>259</v>
      </c>
      <c r="BM131" s="24" t="s">
        <v>2032</v>
      </c>
    </row>
    <row r="132" spans="2:65" s="1" customFormat="1" ht="38.25" customHeight="1">
      <c r="B132" s="47"/>
      <c r="C132" s="236" t="s">
        <v>365</v>
      </c>
      <c r="D132" s="236" t="s">
        <v>233</v>
      </c>
      <c r="E132" s="237" t="s">
        <v>2033</v>
      </c>
      <c r="F132" s="238" t="s">
        <v>2034</v>
      </c>
      <c r="G132" s="239" t="s">
        <v>281</v>
      </c>
      <c r="H132" s="240">
        <v>3</v>
      </c>
      <c r="I132" s="241"/>
      <c r="J132" s="242">
        <f>ROUND(I132*H132,2)</f>
        <v>0</v>
      </c>
      <c r="K132" s="238" t="s">
        <v>34</v>
      </c>
      <c r="L132" s="73"/>
      <c r="M132" s="243" t="s">
        <v>34</v>
      </c>
      <c r="N132" s="244" t="s">
        <v>49</v>
      </c>
      <c r="O132" s="48"/>
      <c r="P132" s="245">
        <f>O132*H132</f>
        <v>0</v>
      </c>
      <c r="Q132" s="245">
        <v>0.00025</v>
      </c>
      <c r="R132" s="245">
        <f>Q132*H132</f>
        <v>0.00075</v>
      </c>
      <c r="S132" s="245">
        <v>0</v>
      </c>
      <c r="T132" s="246">
        <f>S132*H132</f>
        <v>0</v>
      </c>
      <c r="AR132" s="24" t="s">
        <v>259</v>
      </c>
      <c r="AT132" s="24" t="s">
        <v>233</v>
      </c>
      <c r="AU132" s="24" t="s">
        <v>91</v>
      </c>
      <c r="AY132" s="24" t="s">
        <v>230</v>
      </c>
      <c r="BE132" s="247">
        <f>IF(N132="základní",J132,0)</f>
        <v>0</v>
      </c>
      <c r="BF132" s="247">
        <f>IF(N132="snížená",J132,0)</f>
        <v>0</v>
      </c>
      <c r="BG132" s="247">
        <f>IF(N132="zákl. přenesená",J132,0)</f>
        <v>0</v>
      </c>
      <c r="BH132" s="247">
        <f>IF(N132="sníž. přenesená",J132,0)</f>
        <v>0</v>
      </c>
      <c r="BI132" s="247">
        <f>IF(N132="nulová",J132,0)</f>
        <v>0</v>
      </c>
      <c r="BJ132" s="24" t="s">
        <v>85</v>
      </c>
      <c r="BK132" s="247">
        <f>ROUND(I132*H132,2)</f>
        <v>0</v>
      </c>
      <c r="BL132" s="24" t="s">
        <v>259</v>
      </c>
      <c r="BM132" s="24" t="s">
        <v>2035</v>
      </c>
    </row>
    <row r="133" spans="2:65" s="1" customFormat="1" ht="38.25" customHeight="1">
      <c r="B133" s="47"/>
      <c r="C133" s="236" t="s">
        <v>369</v>
      </c>
      <c r="D133" s="236" t="s">
        <v>233</v>
      </c>
      <c r="E133" s="237" t="s">
        <v>2036</v>
      </c>
      <c r="F133" s="238" t="s">
        <v>2037</v>
      </c>
      <c r="G133" s="239" t="s">
        <v>281</v>
      </c>
      <c r="H133" s="240">
        <v>16</v>
      </c>
      <c r="I133" s="241"/>
      <c r="J133" s="242">
        <f>ROUND(I133*H133,2)</f>
        <v>0</v>
      </c>
      <c r="K133" s="238" t="s">
        <v>34</v>
      </c>
      <c r="L133" s="73"/>
      <c r="M133" s="243" t="s">
        <v>34</v>
      </c>
      <c r="N133" s="244" t="s">
        <v>49</v>
      </c>
      <c r="O133" s="48"/>
      <c r="P133" s="245">
        <f>O133*H133</f>
        <v>0</v>
      </c>
      <c r="Q133" s="245">
        <v>0.00029</v>
      </c>
      <c r="R133" s="245">
        <f>Q133*H133</f>
        <v>0.00464</v>
      </c>
      <c r="S133" s="245">
        <v>0</v>
      </c>
      <c r="T133" s="246">
        <f>S133*H133</f>
        <v>0</v>
      </c>
      <c r="AR133" s="24" t="s">
        <v>259</v>
      </c>
      <c r="AT133" s="24" t="s">
        <v>233</v>
      </c>
      <c r="AU133" s="24" t="s">
        <v>91</v>
      </c>
      <c r="AY133" s="24" t="s">
        <v>230</v>
      </c>
      <c r="BE133" s="247">
        <f>IF(N133="základní",J133,0)</f>
        <v>0</v>
      </c>
      <c r="BF133" s="247">
        <f>IF(N133="snížená",J133,0)</f>
        <v>0</v>
      </c>
      <c r="BG133" s="247">
        <f>IF(N133="zákl. přenesená",J133,0)</f>
        <v>0</v>
      </c>
      <c r="BH133" s="247">
        <f>IF(N133="sníž. přenesená",J133,0)</f>
        <v>0</v>
      </c>
      <c r="BI133" s="247">
        <f>IF(N133="nulová",J133,0)</f>
        <v>0</v>
      </c>
      <c r="BJ133" s="24" t="s">
        <v>85</v>
      </c>
      <c r="BK133" s="247">
        <f>ROUND(I133*H133,2)</f>
        <v>0</v>
      </c>
      <c r="BL133" s="24" t="s">
        <v>259</v>
      </c>
      <c r="BM133" s="24" t="s">
        <v>2038</v>
      </c>
    </row>
    <row r="134" spans="2:65" s="1" customFormat="1" ht="38.25" customHeight="1">
      <c r="B134" s="47"/>
      <c r="C134" s="236" t="s">
        <v>373</v>
      </c>
      <c r="D134" s="236" t="s">
        <v>233</v>
      </c>
      <c r="E134" s="237" t="s">
        <v>2039</v>
      </c>
      <c r="F134" s="238" t="s">
        <v>2040</v>
      </c>
      <c r="G134" s="239" t="s">
        <v>281</v>
      </c>
      <c r="H134" s="240">
        <v>3</v>
      </c>
      <c r="I134" s="241"/>
      <c r="J134" s="242">
        <f>ROUND(I134*H134,2)</f>
        <v>0</v>
      </c>
      <c r="K134" s="238" t="s">
        <v>34</v>
      </c>
      <c r="L134" s="73"/>
      <c r="M134" s="243" t="s">
        <v>34</v>
      </c>
      <c r="N134" s="244" t="s">
        <v>49</v>
      </c>
      <c r="O134" s="48"/>
      <c r="P134" s="245">
        <f>O134*H134</f>
        <v>0</v>
      </c>
      <c r="Q134" s="245">
        <v>0.00024</v>
      </c>
      <c r="R134" s="245">
        <f>Q134*H134</f>
        <v>0.00072</v>
      </c>
      <c r="S134" s="245">
        <v>0</v>
      </c>
      <c r="T134" s="246">
        <f>S134*H134</f>
        <v>0</v>
      </c>
      <c r="AR134" s="24" t="s">
        <v>259</v>
      </c>
      <c r="AT134" s="24" t="s">
        <v>233</v>
      </c>
      <c r="AU134" s="24" t="s">
        <v>91</v>
      </c>
      <c r="AY134" s="24" t="s">
        <v>230</v>
      </c>
      <c r="BE134" s="247">
        <f>IF(N134="základní",J134,0)</f>
        <v>0</v>
      </c>
      <c r="BF134" s="247">
        <f>IF(N134="snížená",J134,0)</f>
        <v>0</v>
      </c>
      <c r="BG134" s="247">
        <f>IF(N134="zákl. přenesená",J134,0)</f>
        <v>0</v>
      </c>
      <c r="BH134" s="247">
        <f>IF(N134="sníž. přenesená",J134,0)</f>
        <v>0</v>
      </c>
      <c r="BI134" s="247">
        <f>IF(N134="nulová",J134,0)</f>
        <v>0</v>
      </c>
      <c r="BJ134" s="24" t="s">
        <v>85</v>
      </c>
      <c r="BK134" s="247">
        <f>ROUND(I134*H134,2)</f>
        <v>0</v>
      </c>
      <c r="BL134" s="24" t="s">
        <v>259</v>
      </c>
      <c r="BM134" s="24" t="s">
        <v>2041</v>
      </c>
    </row>
    <row r="135" spans="2:65" s="1" customFormat="1" ht="38.25" customHeight="1">
      <c r="B135" s="47"/>
      <c r="C135" s="236" t="s">
        <v>377</v>
      </c>
      <c r="D135" s="236" t="s">
        <v>233</v>
      </c>
      <c r="E135" s="237" t="s">
        <v>2042</v>
      </c>
      <c r="F135" s="238" t="s">
        <v>2043</v>
      </c>
      <c r="G135" s="239" t="s">
        <v>281</v>
      </c>
      <c r="H135" s="240">
        <v>104</v>
      </c>
      <c r="I135" s="241"/>
      <c r="J135" s="242">
        <f>ROUND(I135*H135,2)</f>
        <v>0</v>
      </c>
      <c r="K135" s="238" t="s">
        <v>34</v>
      </c>
      <c r="L135" s="73"/>
      <c r="M135" s="243" t="s">
        <v>34</v>
      </c>
      <c r="N135" s="244" t="s">
        <v>49</v>
      </c>
      <c r="O135" s="48"/>
      <c r="P135" s="245">
        <f>O135*H135</f>
        <v>0</v>
      </c>
      <c r="Q135" s="245">
        <v>0.00029</v>
      </c>
      <c r="R135" s="245">
        <f>Q135*H135</f>
        <v>0.03016</v>
      </c>
      <c r="S135" s="245">
        <v>0</v>
      </c>
      <c r="T135" s="246">
        <f>S135*H135</f>
        <v>0</v>
      </c>
      <c r="AR135" s="24" t="s">
        <v>259</v>
      </c>
      <c r="AT135" s="24" t="s">
        <v>233</v>
      </c>
      <c r="AU135" s="24" t="s">
        <v>91</v>
      </c>
      <c r="AY135" s="24" t="s">
        <v>230</v>
      </c>
      <c r="BE135" s="247">
        <f>IF(N135="základní",J135,0)</f>
        <v>0</v>
      </c>
      <c r="BF135" s="247">
        <f>IF(N135="snížená",J135,0)</f>
        <v>0</v>
      </c>
      <c r="BG135" s="247">
        <f>IF(N135="zákl. přenesená",J135,0)</f>
        <v>0</v>
      </c>
      <c r="BH135" s="247">
        <f>IF(N135="sníž. přenesená",J135,0)</f>
        <v>0</v>
      </c>
      <c r="BI135" s="247">
        <f>IF(N135="nulová",J135,0)</f>
        <v>0</v>
      </c>
      <c r="BJ135" s="24" t="s">
        <v>85</v>
      </c>
      <c r="BK135" s="247">
        <f>ROUND(I135*H135,2)</f>
        <v>0</v>
      </c>
      <c r="BL135" s="24" t="s">
        <v>259</v>
      </c>
      <c r="BM135" s="24" t="s">
        <v>2044</v>
      </c>
    </row>
    <row r="136" spans="2:65" s="1" customFormat="1" ht="16.5" customHeight="1">
      <c r="B136" s="47"/>
      <c r="C136" s="236" t="s">
        <v>381</v>
      </c>
      <c r="D136" s="236" t="s">
        <v>233</v>
      </c>
      <c r="E136" s="237" t="s">
        <v>585</v>
      </c>
      <c r="F136" s="238" t="s">
        <v>1945</v>
      </c>
      <c r="G136" s="239" t="s">
        <v>281</v>
      </c>
      <c r="H136" s="240">
        <v>64</v>
      </c>
      <c r="I136" s="241"/>
      <c r="J136" s="242">
        <f>ROUND(I136*H136,2)</f>
        <v>0</v>
      </c>
      <c r="K136" s="238" t="s">
        <v>34</v>
      </c>
      <c r="L136" s="73"/>
      <c r="M136" s="243" t="s">
        <v>34</v>
      </c>
      <c r="N136" s="244" t="s">
        <v>49</v>
      </c>
      <c r="O136" s="48"/>
      <c r="P136" s="245">
        <f>O136*H136</f>
        <v>0</v>
      </c>
      <c r="Q136" s="245">
        <v>0.00027</v>
      </c>
      <c r="R136" s="245">
        <f>Q136*H136</f>
        <v>0.01728</v>
      </c>
      <c r="S136" s="245">
        <v>0</v>
      </c>
      <c r="T136" s="246">
        <f>S136*H136</f>
        <v>0</v>
      </c>
      <c r="AR136" s="24" t="s">
        <v>259</v>
      </c>
      <c r="AT136" s="24" t="s">
        <v>233</v>
      </c>
      <c r="AU136" s="24" t="s">
        <v>91</v>
      </c>
      <c r="AY136" s="24" t="s">
        <v>230</v>
      </c>
      <c r="BE136" s="247">
        <f>IF(N136="základní",J136,0)</f>
        <v>0</v>
      </c>
      <c r="BF136" s="247">
        <f>IF(N136="snížená",J136,0)</f>
        <v>0</v>
      </c>
      <c r="BG136" s="247">
        <f>IF(N136="zákl. přenesená",J136,0)</f>
        <v>0</v>
      </c>
      <c r="BH136" s="247">
        <f>IF(N136="sníž. přenesená",J136,0)</f>
        <v>0</v>
      </c>
      <c r="BI136" s="247">
        <f>IF(N136="nulová",J136,0)</f>
        <v>0</v>
      </c>
      <c r="BJ136" s="24" t="s">
        <v>85</v>
      </c>
      <c r="BK136" s="247">
        <f>ROUND(I136*H136,2)</f>
        <v>0</v>
      </c>
      <c r="BL136" s="24" t="s">
        <v>259</v>
      </c>
      <c r="BM136" s="24" t="s">
        <v>2045</v>
      </c>
    </row>
    <row r="137" spans="2:65" s="1" customFormat="1" ht="16.5" customHeight="1">
      <c r="B137" s="47"/>
      <c r="C137" s="236" t="s">
        <v>385</v>
      </c>
      <c r="D137" s="236" t="s">
        <v>233</v>
      </c>
      <c r="E137" s="237" t="s">
        <v>2046</v>
      </c>
      <c r="F137" s="238" t="s">
        <v>2047</v>
      </c>
      <c r="G137" s="239" t="s">
        <v>281</v>
      </c>
      <c r="H137" s="240">
        <v>34</v>
      </c>
      <c r="I137" s="241"/>
      <c r="J137" s="242">
        <f>ROUND(I137*H137,2)</f>
        <v>0</v>
      </c>
      <c r="K137" s="238" t="s">
        <v>34</v>
      </c>
      <c r="L137" s="73"/>
      <c r="M137" s="243" t="s">
        <v>34</v>
      </c>
      <c r="N137" s="244" t="s">
        <v>49</v>
      </c>
      <c r="O137" s="48"/>
      <c r="P137" s="245">
        <f>O137*H137</f>
        <v>0</v>
      </c>
      <c r="Q137" s="245">
        <v>0.00021</v>
      </c>
      <c r="R137" s="245">
        <f>Q137*H137</f>
        <v>0.0071400000000000005</v>
      </c>
      <c r="S137" s="245">
        <v>0</v>
      </c>
      <c r="T137" s="246">
        <f>S137*H137</f>
        <v>0</v>
      </c>
      <c r="AR137" s="24" t="s">
        <v>259</v>
      </c>
      <c r="AT137" s="24" t="s">
        <v>233</v>
      </c>
      <c r="AU137" s="24" t="s">
        <v>91</v>
      </c>
      <c r="AY137" s="24" t="s">
        <v>230</v>
      </c>
      <c r="BE137" s="247">
        <f>IF(N137="základní",J137,0)</f>
        <v>0</v>
      </c>
      <c r="BF137" s="247">
        <f>IF(N137="snížená",J137,0)</f>
        <v>0</v>
      </c>
      <c r="BG137" s="247">
        <f>IF(N137="zákl. přenesená",J137,0)</f>
        <v>0</v>
      </c>
      <c r="BH137" s="247">
        <f>IF(N137="sníž. přenesená",J137,0)</f>
        <v>0</v>
      </c>
      <c r="BI137" s="247">
        <f>IF(N137="nulová",J137,0)</f>
        <v>0</v>
      </c>
      <c r="BJ137" s="24" t="s">
        <v>85</v>
      </c>
      <c r="BK137" s="247">
        <f>ROUND(I137*H137,2)</f>
        <v>0</v>
      </c>
      <c r="BL137" s="24" t="s">
        <v>259</v>
      </c>
      <c r="BM137" s="24" t="s">
        <v>2048</v>
      </c>
    </row>
    <row r="138" spans="2:65" s="1" customFormat="1" ht="16.5" customHeight="1">
      <c r="B138" s="47"/>
      <c r="C138" s="236" t="s">
        <v>299</v>
      </c>
      <c r="D138" s="236" t="s">
        <v>233</v>
      </c>
      <c r="E138" s="237" t="s">
        <v>589</v>
      </c>
      <c r="F138" s="238" t="s">
        <v>2049</v>
      </c>
      <c r="G138" s="239" t="s">
        <v>281</v>
      </c>
      <c r="H138" s="240">
        <v>2</v>
      </c>
      <c r="I138" s="241"/>
      <c r="J138" s="242">
        <f>ROUND(I138*H138,2)</f>
        <v>0</v>
      </c>
      <c r="K138" s="238" t="s">
        <v>34</v>
      </c>
      <c r="L138" s="73"/>
      <c r="M138" s="243" t="s">
        <v>34</v>
      </c>
      <c r="N138" s="244" t="s">
        <v>49</v>
      </c>
      <c r="O138" s="48"/>
      <c r="P138" s="245">
        <f>O138*H138</f>
        <v>0</v>
      </c>
      <c r="Q138" s="245">
        <v>0.0005</v>
      </c>
      <c r="R138" s="245">
        <f>Q138*H138</f>
        <v>0.001</v>
      </c>
      <c r="S138" s="245">
        <v>0</v>
      </c>
      <c r="T138" s="246">
        <f>S138*H138</f>
        <v>0</v>
      </c>
      <c r="AR138" s="24" t="s">
        <v>259</v>
      </c>
      <c r="AT138" s="24" t="s">
        <v>233</v>
      </c>
      <c r="AU138" s="24" t="s">
        <v>91</v>
      </c>
      <c r="AY138" s="24" t="s">
        <v>230</v>
      </c>
      <c r="BE138" s="247">
        <f>IF(N138="základní",J138,0)</f>
        <v>0</v>
      </c>
      <c r="BF138" s="247">
        <f>IF(N138="snížená",J138,0)</f>
        <v>0</v>
      </c>
      <c r="BG138" s="247">
        <f>IF(N138="zákl. přenesená",J138,0)</f>
        <v>0</v>
      </c>
      <c r="BH138" s="247">
        <f>IF(N138="sníž. přenesená",J138,0)</f>
        <v>0</v>
      </c>
      <c r="BI138" s="247">
        <f>IF(N138="nulová",J138,0)</f>
        <v>0</v>
      </c>
      <c r="BJ138" s="24" t="s">
        <v>85</v>
      </c>
      <c r="BK138" s="247">
        <f>ROUND(I138*H138,2)</f>
        <v>0</v>
      </c>
      <c r="BL138" s="24" t="s">
        <v>259</v>
      </c>
      <c r="BM138" s="24" t="s">
        <v>2050</v>
      </c>
    </row>
    <row r="139" spans="2:65" s="1" customFormat="1" ht="16.5" customHeight="1">
      <c r="B139" s="47"/>
      <c r="C139" s="236" t="s">
        <v>394</v>
      </c>
      <c r="D139" s="236" t="s">
        <v>233</v>
      </c>
      <c r="E139" s="237" t="s">
        <v>2051</v>
      </c>
      <c r="F139" s="238" t="s">
        <v>2052</v>
      </c>
      <c r="G139" s="239" t="s">
        <v>281</v>
      </c>
      <c r="H139" s="240">
        <v>24</v>
      </c>
      <c r="I139" s="241"/>
      <c r="J139" s="242">
        <f>ROUND(I139*H139,2)</f>
        <v>0</v>
      </c>
      <c r="K139" s="238" t="s">
        <v>34</v>
      </c>
      <c r="L139" s="73"/>
      <c r="M139" s="243" t="s">
        <v>34</v>
      </c>
      <c r="N139" s="244" t="s">
        <v>49</v>
      </c>
      <c r="O139" s="48"/>
      <c r="P139" s="245">
        <f>O139*H139</f>
        <v>0</v>
      </c>
      <c r="Q139" s="245">
        <v>0.0007</v>
      </c>
      <c r="R139" s="245">
        <f>Q139*H139</f>
        <v>0.0168</v>
      </c>
      <c r="S139" s="245">
        <v>0</v>
      </c>
      <c r="T139" s="246">
        <f>S139*H139</f>
        <v>0</v>
      </c>
      <c r="AR139" s="24" t="s">
        <v>259</v>
      </c>
      <c r="AT139" s="24" t="s">
        <v>233</v>
      </c>
      <c r="AU139" s="24" t="s">
        <v>91</v>
      </c>
      <c r="AY139" s="24" t="s">
        <v>230</v>
      </c>
      <c r="BE139" s="247">
        <f>IF(N139="základní",J139,0)</f>
        <v>0</v>
      </c>
      <c r="BF139" s="247">
        <f>IF(N139="snížená",J139,0)</f>
        <v>0</v>
      </c>
      <c r="BG139" s="247">
        <f>IF(N139="zákl. přenesená",J139,0)</f>
        <v>0</v>
      </c>
      <c r="BH139" s="247">
        <f>IF(N139="sníž. přenesená",J139,0)</f>
        <v>0</v>
      </c>
      <c r="BI139" s="247">
        <f>IF(N139="nulová",J139,0)</f>
        <v>0</v>
      </c>
      <c r="BJ139" s="24" t="s">
        <v>85</v>
      </c>
      <c r="BK139" s="247">
        <f>ROUND(I139*H139,2)</f>
        <v>0</v>
      </c>
      <c r="BL139" s="24" t="s">
        <v>259</v>
      </c>
      <c r="BM139" s="24" t="s">
        <v>2053</v>
      </c>
    </row>
    <row r="140" spans="2:65" s="1" customFormat="1" ht="16.5" customHeight="1">
      <c r="B140" s="47"/>
      <c r="C140" s="236" t="s">
        <v>399</v>
      </c>
      <c r="D140" s="236" t="s">
        <v>233</v>
      </c>
      <c r="E140" s="237" t="s">
        <v>1903</v>
      </c>
      <c r="F140" s="238" t="s">
        <v>2054</v>
      </c>
      <c r="G140" s="239" t="s">
        <v>281</v>
      </c>
      <c r="H140" s="240">
        <v>4</v>
      </c>
      <c r="I140" s="241"/>
      <c r="J140" s="242">
        <f>ROUND(I140*H140,2)</f>
        <v>0</v>
      </c>
      <c r="K140" s="238" t="s">
        <v>34</v>
      </c>
      <c r="L140" s="73"/>
      <c r="M140" s="243" t="s">
        <v>34</v>
      </c>
      <c r="N140" s="244" t="s">
        <v>49</v>
      </c>
      <c r="O140" s="48"/>
      <c r="P140" s="245">
        <f>O140*H140</f>
        <v>0</v>
      </c>
      <c r="Q140" s="245">
        <v>0.00107</v>
      </c>
      <c r="R140" s="245">
        <f>Q140*H140</f>
        <v>0.00428</v>
      </c>
      <c r="S140" s="245">
        <v>0</v>
      </c>
      <c r="T140" s="246">
        <f>S140*H140</f>
        <v>0</v>
      </c>
      <c r="AR140" s="24" t="s">
        <v>259</v>
      </c>
      <c r="AT140" s="24" t="s">
        <v>233</v>
      </c>
      <c r="AU140" s="24" t="s">
        <v>91</v>
      </c>
      <c r="AY140" s="24" t="s">
        <v>230</v>
      </c>
      <c r="BE140" s="247">
        <f>IF(N140="základní",J140,0)</f>
        <v>0</v>
      </c>
      <c r="BF140" s="247">
        <f>IF(N140="snížená",J140,0)</f>
        <v>0</v>
      </c>
      <c r="BG140" s="247">
        <f>IF(N140="zákl. přenesená",J140,0)</f>
        <v>0</v>
      </c>
      <c r="BH140" s="247">
        <f>IF(N140="sníž. přenesená",J140,0)</f>
        <v>0</v>
      </c>
      <c r="BI140" s="247">
        <f>IF(N140="nulová",J140,0)</f>
        <v>0</v>
      </c>
      <c r="BJ140" s="24" t="s">
        <v>85</v>
      </c>
      <c r="BK140" s="247">
        <f>ROUND(I140*H140,2)</f>
        <v>0</v>
      </c>
      <c r="BL140" s="24" t="s">
        <v>259</v>
      </c>
      <c r="BM140" s="24" t="s">
        <v>2055</v>
      </c>
    </row>
    <row r="141" spans="2:65" s="1" customFormat="1" ht="25.5" customHeight="1">
      <c r="B141" s="47"/>
      <c r="C141" s="236" t="s">
        <v>264</v>
      </c>
      <c r="D141" s="236" t="s">
        <v>233</v>
      </c>
      <c r="E141" s="237" t="s">
        <v>2056</v>
      </c>
      <c r="F141" s="238" t="s">
        <v>2057</v>
      </c>
      <c r="G141" s="239" t="s">
        <v>281</v>
      </c>
      <c r="H141" s="240">
        <v>18</v>
      </c>
      <c r="I141" s="241"/>
      <c r="J141" s="242">
        <f>ROUND(I141*H141,2)</f>
        <v>0</v>
      </c>
      <c r="K141" s="238" t="s">
        <v>34</v>
      </c>
      <c r="L141" s="73"/>
      <c r="M141" s="243" t="s">
        <v>34</v>
      </c>
      <c r="N141" s="244" t="s">
        <v>49</v>
      </c>
      <c r="O141" s="48"/>
      <c r="P141" s="245">
        <f>O141*H141</f>
        <v>0</v>
      </c>
      <c r="Q141" s="245">
        <v>0.00018</v>
      </c>
      <c r="R141" s="245">
        <f>Q141*H141</f>
        <v>0.0032400000000000003</v>
      </c>
      <c r="S141" s="245">
        <v>0</v>
      </c>
      <c r="T141" s="246">
        <f>S141*H141</f>
        <v>0</v>
      </c>
      <c r="AR141" s="24" t="s">
        <v>259</v>
      </c>
      <c r="AT141" s="24" t="s">
        <v>233</v>
      </c>
      <c r="AU141" s="24" t="s">
        <v>91</v>
      </c>
      <c r="AY141" s="24" t="s">
        <v>230</v>
      </c>
      <c r="BE141" s="247">
        <f>IF(N141="základní",J141,0)</f>
        <v>0</v>
      </c>
      <c r="BF141" s="247">
        <f>IF(N141="snížená",J141,0)</f>
        <v>0</v>
      </c>
      <c r="BG141" s="247">
        <f>IF(N141="zákl. přenesená",J141,0)</f>
        <v>0</v>
      </c>
      <c r="BH141" s="247">
        <f>IF(N141="sníž. přenesená",J141,0)</f>
        <v>0</v>
      </c>
      <c r="BI141" s="247">
        <f>IF(N141="nulová",J141,0)</f>
        <v>0</v>
      </c>
      <c r="BJ141" s="24" t="s">
        <v>85</v>
      </c>
      <c r="BK141" s="247">
        <f>ROUND(I141*H141,2)</f>
        <v>0</v>
      </c>
      <c r="BL141" s="24" t="s">
        <v>259</v>
      </c>
      <c r="BM141" s="24" t="s">
        <v>2058</v>
      </c>
    </row>
    <row r="142" spans="2:65" s="1" customFormat="1" ht="25.5" customHeight="1">
      <c r="B142" s="47"/>
      <c r="C142" s="236" t="s">
        <v>408</v>
      </c>
      <c r="D142" s="236" t="s">
        <v>233</v>
      </c>
      <c r="E142" s="237" t="s">
        <v>2059</v>
      </c>
      <c r="F142" s="238" t="s">
        <v>2060</v>
      </c>
      <c r="G142" s="239" t="s">
        <v>281</v>
      </c>
      <c r="H142" s="240">
        <v>11</v>
      </c>
      <c r="I142" s="241"/>
      <c r="J142" s="242">
        <f>ROUND(I142*H142,2)</f>
        <v>0</v>
      </c>
      <c r="K142" s="238" t="s">
        <v>34</v>
      </c>
      <c r="L142" s="73"/>
      <c r="M142" s="243" t="s">
        <v>34</v>
      </c>
      <c r="N142" s="244" t="s">
        <v>49</v>
      </c>
      <c r="O142" s="48"/>
      <c r="P142" s="245">
        <f>O142*H142</f>
        <v>0</v>
      </c>
      <c r="Q142" s="245">
        <v>0.00018</v>
      </c>
      <c r="R142" s="245">
        <f>Q142*H142</f>
        <v>0.00198</v>
      </c>
      <c r="S142" s="245">
        <v>0</v>
      </c>
      <c r="T142" s="246">
        <f>S142*H142</f>
        <v>0</v>
      </c>
      <c r="AR142" s="24" t="s">
        <v>259</v>
      </c>
      <c r="AT142" s="24" t="s">
        <v>233</v>
      </c>
      <c r="AU142" s="24" t="s">
        <v>91</v>
      </c>
      <c r="AY142" s="24" t="s">
        <v>230</v>
      </c>
      <c r="BE142" s="247">
        <f>IF(N142="základní",J142,0)</f>
        <v>0</v>
      </c>
      <c r="BF142" s="247">
        <f>IF(N142="snížená",J142,0)</f>
        <v>0</v>
      </c>
      <c r="BG142" s="247">
        <f>IF(N142="zákl. přenesená",J142,0)</f>
        <v>0</v>
      </c>
      <c r="BH142" s="247">
        <f>IF(N142="sníž. přenesená",J142,0)</f>
        <v>0</v>
      </c>
      <c r="BI142" s="247">
        <f>IF(N142="nulová",J142,0)</f>
        <v>0</v>
      </c>
      <c r="BJ142" s="24" t="s">
        <v>85</v>
      </c>
      <c r="BK142" s="247">
        <f>ROUND(I142*H142,2)</f>
        <v>0</v>
      </c>
      <c r="BL142" s="24" t="s">
        <v>259</v>
      </c>
      <c r="BM142" s="24" t="s">
        <v>2061</v>
      </c>
    </row>
    <row r="143" spans="2:65" s="1" customFormat="1" ht="25.5" customHeight="1">
      <c r="B143" s="47"/>
      <c r="C143" s="236" t="s">
        <v>413</v>
      </c>
      <c r="D143" s="236" t="s">
        <v>233</v>
      </c>
      <c r="E143" s="237" t="s">
        <v>1916</v>
      </c>
      <c r="F143" s="238" t="s">
        <v>1917</v>
      </c>
      <c r="G143" s="239" t="s">
        <v>281</v>
      </c>
      <c r="H143" s="240">
        <v>2</v>
      </c>
      <c r="I143" s="241"/>
      <c r="J143" s="242">
        <f>ROUND(I143*H143,2)</f>
        <v>0</v>
      </c>
      <c r="K143" s="238" t="s">
        <v>34</v>
      </c>
      <c r="L143" s="73"/>
      <c r="M143" s="243" t="s">
        <v>34</v>
      </c>
      <c r="N143" s="244" t="s">
        <v>49</v>
      </c>
      <c r="O143" s="48"/>
      <c r="P143" s="245">
        <f>O143*H143</f>
        <v>0</v>
      </c>
      <c r="Q143" s="245">
        <v>0.0003</v>
      </c>
      <c r="R143" s="245">
        <f>Q143*H143</f>
        <v>0.0006</v>
      </c>
      <c r="S143" s="245">
        <v>0</v>
      </c>
      <c r="T143" s="246">
        <f>S143*H143</f>
        <v>0</v>
      </c>
      <c r="AR143" s="24" t="s">
        <v>259</v>
      </c>
      <c r="AT143" s="24" t="s">
        <v>233</v>
      </c>
      <c r="AU143" s="24" t="s">
        <v>91</v>
      </c>
      <c r="AY143" s="24" t="s">
        <v>230</v>
      </c>
      <c r="BE143" s="247">
        <f>IF(N143="základní",J143,0)</f>
        <v>0</v>
      </c>
      <c r="BF143" s="247">
        <f>IF(N143="snížená",J143,0)</f>
        <v>0</v>
      </c>
      <c r="BG143" s="247">
        <f>IF(N143="zákl. přenesená",J143,0)</f>
        <v>0</v>
      </c>
      <c r="BH143" s="247">
        <f>IF(N143="sníž. přenesená",J143,0)</f>
        <v>0</v>
      </c>
      <c r="BI143" s="247">
        <f>IF(N143="nulová",J143,0)</f>
        <v>0</v>
      </c>
      <c r="BJ143" s="24" t="s">
        <v>85</v>
      </c>
      <c r="BK143" s="247">
        <f>ROUND(I143*H143,2)</f>
        <v>0</v>
      </c>
      <c r="BL143" s="24" t="s">
        <v>259</v>
      </c>
      <c r="BM143" s="24" t="s">
        <v>2062</v>
      </c>
    </row>
    <row r="144" spans="2:65" s="1" customFormat="1" ht="38.25" customHeight="1">
      <c r="B144" s="47"/>
      <c r="C144" s="236" t="s">
        <v>417</v>
      </c>
      <c r="D144" s="236" t="s">
        <v>233</v>
      </c>
      <c r="E144" s="237" t="s">
        <v>565</v>
      </c>
      <c r="F144" s="238" t="s">
        <v>2063</v>
      </c>
      <c r="G144" s="239" t="s">
        <v>281</v>
      </c>
      <c r="H144" s="240">
        <v>24</v>
      </c>
      <c r="I144" s="241"/>
      <c r="J144" s="242">
        <f>ROUND(I144*H144,2)</f>
        <v>0</v>
      </c>
      <c r="K144" s="238" t="s">
        <v>34</v>
      </c>
      <c r="L144" s="73"/>
      <c r="M144" s="243" t="s">
        <v>34</v>
      </c>
      <c r="N144" s="244" t="s">
        <v>49</v>
      </c>
      <c r="O144" s="48"/>
      <c r="P144" s="245">
        <f>O144*H144</f>
        <v>0</v>
      </c>
      <c r="Q144" s="245">
        <v>0.0006</v>
      </c>
      <c r="R144" s="245">
        <f>Q144*H144</f>
        <v>0.0144</v>
      </c>
      <c r="S144" s="245">
        <v>0</v>
      </c>
      <c r="T144" s="246">
        <f>S144*H144</f>
        <v>0</v>
      </c>
      <c r="AR144" s="24" t="s">
        <v>259</v>
      </c>
      <c r="AT144" s="24" t="s">
        <v>233</v>
      </c>
      <c r="AU144" s="24" t="s">
        <v>91</v>
      </c>
      <c r="AY144" s="24" t="s">
        <v>230</v>
      </c>
      <c r="BE144" s="247">
        <f>IF(N144="základní",J144,0)</f>
        <v>0</v>
      </c>
      <c r="BF144" s="247">
        <f>IF(N144="snížená",J144,0)</f>
        <v>0</v>
      </c>
      <c r="BG144" s="247">
        <f>IF(N144="zákl. přenesená",J144,0)</f>
        <v>0</v>
      </c>
      <c r="BH144" s="247">
        <f>IF(N144="sníž. přenesená",J144,0)</f>
        <v>0</v>
      </c>
      <c r="BI144" s="247">
        <f>IF(N144="nulová",J144,0)</f>
        <v>0</v>
      </c>
      <c r="BJ144" s="24" t="s">
        <v>85</v>
      </c>
      <c r="BK144" s="247">
        <f>ROUND(I144*H144,2)</f>
        <v>0</v>
      </c>
      <c r="BL144" s="24" t="s">
        <v>259</v>
      </c>
      <c r="BM144" s="24" t="s">
        <v>2064</v>
      </c>
    </row>
    <row r="145" spans="2:65" s="1" customFormat="1" ht="38.25" customHeight="1">
      <c r="B145" s="47"/>
      <c r="C145" s="236" t="s">
        <v>421</v>
      </c>
      <c r="D145" s="236" t="s">
        <v>233</v>
      </c>
      <c r="E145" s="237" t="s">
        <v>569</v>
      </c>
      <c r="F145" s="238" t="s">
        <v>2065</v>
      </c>
      <c r="G145" s="239" t="s">
        <v>281</v>
      </c>
      <c r="H145" s="240">
        <v>7</v>
      </c>
      <c r="I145" s="241"/>
      <c r="J145" s="242">
        <f>ROUND(I145*H145,2)</f>
        <v>0</v>
      </c>
      <c r="K145" s="238" t="s">
        <v>34</v>
      </c>
      <c r="L145" s="73"/>
      <c r="M145" s="243" t="s">
        <v>34</v>
      </c>
      <c r="N145" s="244" t="s">
        <v>49</v>
      </c>
      <c r="O145" s="48"/>
      <c r="P145" s="245">
        <f>O145*H145</f>
        <v>0</v>
      </c>
      <c r="Q145" s="245">
        <v>0.0006</v>
      </c>
      <c r="R145" s="245">
        <f>Q145*H145</f>
        <v>0.0042</v>
      </c>
      <c r="S145" s="245">
        <v>0</v>
      </c>
      <c r="T145" s="246">
        <f>S145*H145</f>
        <v>0</v>
      </c>
      <c r="AR145" s="24" t="s">
        <v>259</v>
      </c>
      <c r="AT145" s="24" t="s">
        <v>233</v>
      </c>
      <c r="AU145" s="24" t="s">
        <v>91</v>
      </c>
      <c r="AY145" s="24" t="s">
        <v>230</v>
      </c>
      <c r="BE145" s="247">
        <f>IF(N145="základní",J145,0)</f>
        <v>0</v>
      </c>
      <c r="BF145" s="247">
        <f>IF(N145="snížená",J145,0)</f>
        <v>0</v>
      </c>
      <c r="BG145" s="247">
        <f>IF(N145="zákl. přenesená",J145,0)</f>
        <v>0</v>
      </c>
      <c r="BH145" s="247">
        <f>IF(N145="sníž. přenesená",J145,0)</f>
        <v>0</v>
      </c>
      <c r="BI145" s="247">
        <f>IF(N145="nulová",J145,0)</f>
        <v>0</v>
      </c>
      <c r="BJ145" s="24" t="s">
        <v>85</v>
      </c>
      <c r="BK145" s="247">
        <f>ROUND(I145*H145,2)</f>
        <v>0</v>
      </c>
      <c r="BL145" s="24" t="s">
        <v>259</v>
      </c>
      <c r="BM145" s="24" t="s">
        <v>2066</v>
      </c>
    </row>
    <row r="146" spans="2:65" s="1" customFormat="1" ht="16.5" customHeight="1">
      <c r="B146" s="47"/>
      <c r="C146" s="236" t="s">
        <v>275</v>
      </c>
      <c r="D146" s="236" t="s">
        <v>233</v>
      </c>
      <c r="E146" s="237" t="s">
        <v>2067</v>
      </c>
      <c r="F146" s="238" t="s">
        <v>2068</v>
      </c>
      <c r="G146" s="239" t="s">
        <v>281</v>
      </c>
      <c r="H146" s="240">
        <v>42</v>
      </c>
      <c r="I146" s="241"/>
      <c r="J146" s="242">
        <f>ROUND(I146*H146,2)</f>
        <v>0</v>
      </c>
      <c r="K146" s="238" t="s">
        <v>34</v>
      </c>
      <c r="L146" s="73"/>
      <c r="M146" s="243" t="s">
        <v>34</v>
      </c>
      <c r="N146" s="244" t="s">
        <v>49</v>
      </c>
      <c r="O146" s="48"/>
      <c r="P146" s="245">
        <f>O146*H146</f>
        <v>0</v>
      </c>
      <c r="Q146" s="245">
        <v>0.00078</v>
      </c>
      <c r="R146" s="245">
        <f>Q146*H146</f>
        <v>0.03276</v>
      </c>
      <c r="S146" s="245">
        <v>0</v>
      </c>
      <c r="T146" s="246">
        <f>S146*H146</f>
        <v>0</v>
      </c>
      <c r="AR146" s="24" t="s">
        <v>259</v>
      </c>
      <c r="AT146" s="24" t="s">
        <v>233</v>
      </c>
      <c r="AU146" s="24" t="s">
        <v>91</v>
      </c>
      <c r="AY146" s="24" t="s">
        <v>230</v>
      </c>
      <c r="BE146" s="247">
        <f>IF(N146="základní",J146,0)</f>
        <v>0</v>
      </c>
      <c r="BF146" s="247">
        <f>IF(N146="snížená",J146,0)</f>
        <v>0</v>
      </c>
      <c r="BG146" s="247">
        <f>IF(N146="zákl. přenesená",J146,0)</f>
        <v>0</v>
      </c>
      <c r="BH146" s="247">
        <f>IF(N146="sníž. přenesená",J146,0)</f>
        <v>0</v>
      </c>
      <c r="BI146" s="247">
        <f>IF(N146="nulová",J146,0)</f>
        <v>0</v>
      </c>
      <c r="BJ146" s="24" t="s">
        <v>85</v>
      </c>
      <c r="BK146" s="247">
        <f>ROUND(I146*H146,2)</f>
        <v>0</v>
      </c>
      <c r="BL146" s="24" t="s">
        <v>259</v>
      </c>
      <c r="BM146" s="24" t="s">
        <v>2069</v>
      </c>
    </row>
    <row r="147" spans="2:65" s="1" customFormat="1" ht="16.5" customHeight="1">
      <c r="B147" s="47"/>
      <c r="C147" s="236" t="s">
        <v>427</v>
      </c>
      <c r="D147" s="236" t="s">
        <v>233</v>
      </c>
      <c r="E147" s="237" t="s">
        <v>2070</v>
      </c>
      <c r="F147" s="238" t="s">
        <v>2071</v>
      </c>
      <c r="G147" s="239" t="s">
        <v>281</v>
      </c>
      <c r="H147" s="240">
        <v>19</v>
      </c>
      <c r="I147" s="241"/>
      <c r="J147" s="242">
        <f>ROUND(I147*H147,2)</f>
        <v>0</v>
      </c>
      <c r="K147" s="238" t="s">
        <v>34</v>
      </c>
      <c r="L147" s="73"/>
      <c r="M147" s="243" t="s">
        <v>34</v>
      </c>
      <c r="N147" s="244" t="s">
        <v>49</v>
      </c>
      <c r="O147" s="48"/>
      <c r="P147" s="245">
        <f>O147*H147</f>
        <v>0</v>
      </c>
      <c r="Q147" s="245">
        <v>0.00078</v>
      </c>
      <c r="R147" s="245">
        <f>Q147*H147</f>
        <v>0.01482</v>
      </c>
      <c r="S147" s="245">
        <v>0</v>
      </c>
      <c r="T147" s="246">
        <f>S147*H147</f>
        <v>0</v>
      </c>
      <c r="AR147" s="24" t="s">
        <v>259</v>
      </c>
      <c r="AT147" s="24" t="s">
        <v>233</v>
      </c>
      <c r="AU147" s="24" t="s">
        <v>91</v>
      </c>
      <c r="AY147" s="24" t="s">
        <v>230</v>
      </c>
      <c r="BE147" s="247">
        <f>IF(N147="základní",J147,0)</f>
        <v>0</v>
      </c>
      <c r="BF147" s="247">
        <f>IF(N147="snížená",J147,0)</f>
        <v>0</v>
      </c>
      <c r="BG147" s="247">
        <f>IF(N147="zákl. přenesená",J147,0)</f>
        <v>0</v>
      </c>
      <c r="BH147" s="247">
        <f>IF(N147="sníž. přenesená",J147,0)</f>
        <v>0</v>
      </c>
      <c r="BI147" s="247">
        <f>IF(N147="nulová",J147,0)</f>
        <v>0</v>
      </c>
      <c r="BJ147" s="24" t="s">
        <v>85</v>
      </c>
      <c r="BK147" s="247">
        <f>ROUND(I147*H147,2)</f>
        <v>0</v>
      </c>
      <c r="BL147" s="24" t="s">
        <v>259</v>
      </c>
      <c r="BM147" s="24" t="s">
        <v>2072</v>
      </c>
    </row>
    <row r="148" spans="2:65" s="1" customFormat="1" ht="16.5" customHeight="1">
      <c r="B148" s="47"/>
      <c r="C148" s="236" t="s">
        <v>432</v>
      </c>
      <c r="D148" s="236" t="s">
        <v>233</v>
      </c>
      <c r="E148" s="237" t="s">
        <v>2073</v>
      </c>
      <c r="F148" s="238" t="s">
        <v>2074</v>
      </c>
      <c r="G148" s="239" t="s">
        <v>281</v>
      </c>
      <c r="H148" s="240">
        <v>2</v>
      </c>
      <c r="I148" s="241"/>
      <c r="J148" s="242">
        <f>ROUND(I148*H148,2)</f>
        <v>0</v>
      </c>
      <c r="K148" s="238" t="s">
        <v>34</v>
      </c>
      <c r="L148" s="73"/>
      <c r="M148" s="243" t="s">
        <v>34</v>
      </c>
      <c r="N148" s="244" t="s">
        <v>49</v>
      </c>
      <c r="O148" s="48"/>
      <c r="P148" s="245">
        <f>O148*H148</f>
        <v>0</v>
      </c>
      <c r="Q148" s="245">
        <v>0.00078</v>
      </c>
      <c r="R148" s="245">
        <f>Q148*H148</f>
        <v>0.00156</v>
      </c>
      <c r="S148" s="245">
        <v>0</v>
      </c>
      <c r="T148" s="246">
        <f>S148*H148</f>
        <v>0</v>
      </c>
      <c r="AR148" s="24" t="s">
        <v>259</v>
      </c>
      <c r="AT148" s="24" t="s">
        <v>233</v>
      </c>
      <c r="AU148" s="24" t="s">
        <v>91</v>
      </c>
      <c r="AY148" s="24" t="s">
        <v>230</v>
      </c>
      <c r="BE148" s="247">
        <f>IF(N148="základní",J148,0)</f>
        <v>0</v>
      </c>
      <c r="BF148" s="247">
        <f>IF(N148="snížená",J148,0)</f>
        <v>0</v>
      </c>
      <c r="BG148" s="247">
        <f>IF(N148="zákl. přenesená",J148,0)</f>
        <v>0</v>
      </c>
      <c r="BH148" s="247">
        <f>IF(N148="sníž. přenesená",J148,0)</f>
        <v>0</v>
      </c>
      <c r="BI148" s="247">
        <f>IF(N148="nulová",J148,0)</f>
        <v>0</v>
      </c>
      <c r="BJ148" s="24" t="s">
        <v>85</v>
      </c>
      <c r="BK148" s="247">
        <f>ROUND(I148*H148,2)</f>
        <v>0</v>
      </c>
      <c r="BL148" s="24" t="s">
        <v>259</v>
      </c>
      <c r="BM148" s="24" t="s">
        <v>2075</v>
      </c>
    </row>
    <row r="149" spans="2:63" s="11" customFormat="1" ht="29.85" customHeight="1">
      <c r="B149" s="220"/>
      <c r="C149" s="221"/>
      <c r="D149" s="222" t="s">
        <v>77</v>
      </c>
      <c r="E149" s="234" t="s">
        <v>700</v>
      </c>
      <c r="F149" s="234" t="s">
        <v>277</v>
      </c>
      <c r="G149" s="221"/>
      <c r="H149" s="221"/>
      <c r="I149" s="224"/>
      <c r="J149" s="235">
        <f>BK149</f>
        <v>0</v>
      </c>
      <c r="K149" s="221"/>
      <c r="L149" s="226"/>
      <c r="M149" s="227"/>
      <c r="N149" s="228"/>
      <c r="O149" s="228"/>
      <c r="P149" s="229">
        <f>SUM(P150:P165)</f>
        <v>0</v>
      </c>
      <c r="Q149" s="228"/>
      <c r="R149" s="229">
        <f>SUM(R150:R165)</f>
        <v>0.0025599999999999998</v>
      </c>
      <c r="S149" s="228"/>
      <c r="T149" s="230">
        <f>SUM(T150:T165)</f>
        <v>0</v>
      </c>
      <c r="AR149" s="231" t="s">
        <v>91</v>
      </c>
      <c r="AT149" s="232" t="s">
        <v>77</v>
      </c>
      <c r="AU149" s="232" t="s">
        <v>85</v>
      </c>
      <c r="AY149" s="231" t="s">
        <v>230</v>
      </c>
      <c r="BK149" s="233">
        <f>SUM(BK150:BK165)</f>
        <v>0</v>
      </c>
    </row>
    <row r="150" spans="2:65" s="1" customFormat="1" ht="16.5" customHeight="1">
      <c r="B150" s="47"/>
      <c r="C150" s="236" t="s">
        <v>436</v>
      </c>
      <c r="D150" s="236" t="s">
        <v>233</v>
      </c>
      <c r="E150" s="237" t="s">
        <v>702</v>
      </c>
      <c r="F150" s="238" t="s">
        <v>703</v>
      </c>
      <c r="G150" s="239" t="s">
        <v>292</v>
      </c>
      <c r="H150" s="240">
        <v>1</v>
      </c>
      <c r="I150" s="241"/>
      <c r="J150" s="242">
        <f>ROUND(I150*H150,2)</f>
        <v>0</v>
      </c>
      <c r="K150" s="238" t="s">
        <v>34</v>
      </c>
      <c r="L150" s="73"/>
      <c r="M150" s="243" t="s">
        <v>34</v>
      </c>
      <c r="N150" s="244" t="s">
        <v>49</v>
      </c>
      <c r="O150" s="48"/>
      <c r="P150" s="245">
        <f>O150*H150</f>
        <v>0</v>
      </c>
      <c r="Q150" s="245">
        <v>0.00113</v>
      </c>
      <c r="R150" s="245">
        <f>Q150*H150</f>
        <v>0.00113</v>
      </c>
      <c r="S150" s="245">
        <v>0</v>
      </c>
      <c r="T150" s="246">
        <f>S150*H150</f>
        <v>0</v>
      </c>
      <c r="AR150" s="24" t="s">
        <v>259</v>
      </c>
      <c r="AT150" s="24" t="s">
        <v>233</v>
      </c>
      <c r="AU150" s="24" t="s">
        <v>91</v>
      </c>
      <c r="AY150" s="24" t="s">
        <v>230</v>
      </c>
      <c r="BE150" s="247">
        <f>IF(N150="základní",J150,0)</f>
        <v>0</v>
      </c>
      <c r="BF150" s="247">
        <f>IF(N150="snížená",J150,0)</f>
        <v>0</v>
      </c>
      <c r="BG150" s="247">
        <f>IF(N150="zákl. přenesená",J150,0)</f>
        <v>0</v>
      </c>
      <c r="BH150" s="247">
        <f>IF(N150="sníž. přenesená",J150,0)</f>
        <v>0</v>
      </c>
      <c r="BI150" s="247">
        <f>IF(N150="nulová",J150,0)</f>
        <v>0</v>
      </c>
      <c r="BJ150" s="24" t="s">
        <v>85</v>
      </c>
      <c r="BK150" s="247">
        <f>ROUND(I150*H150,2)</f>
        <v>0</v>
      </c>
      <c r="BL150" s="24" t="s">
        <v>259</v>
      </c>
      <c r="BM150" s="24" t="s">
        <v>2076</v>
      </c>
    </row>
    <row r="151" spans="2:65" s="1" customFormat="1" ht="16.5" customHeight="1">
      <c r="B151" s="47"/>
      <c r="C151" s="236" t="s">
        <v>440</v>
      </c>
      <c r="D151" s="236" t="s">
        <v>233</v>
      </c>
      <c r="E151" s="237" t="s">
        <v>710</v>
      </c>
      <c r="F151" s="238" t="s">
        <v>711</v>
      </c>
      <c r="G151" s="239" t="s">
        <v>292</v>
      </c>
      <c r="H151" s="240">
        <v>1</v>
      </c>
      <c r="I151" s="241"/>
      <c r="J151" s="242">
        <f>ROUND(I151*H151,2)</f>
        <v>0</v>
      </c>
      <c r="K151" s="238" t="s">
        <v>34</v>
      </c>
      <c r="L151" s="73"/>
      <c r="M151" s="243" t="s">
        <v>34</v>
      </c>
      <c r="N151" s="244" t="s">
        <v>49</v>
      </c>
      <c r="O151" s="48"/>
      <c r="P151" s="245">
        <f>O151*H151</f>
        <v>0</v>
      </c>
      <c r="Q151" s="245">
        <v>0</v>
      </c>
      <c r="R151" s="245">
        <f>Q151*H151</f>
        <v>0</v>
      </c>
      <c r="S151" s="245">
        <v>0</v>
      </c>
      <c r="T151" s="246">
        <f>S151*H151</f>
        <v>0</v>
      </c>
      <c r="AR151" s="24" t="s">
        <v>259</v>
      </c>
      <c r="AT151" s="24" t="s">
        <v>233</v>
      </c>
      <c r="AU151" s="24" t="s">
        <v>91</v>
      </c>
      <c r="AY151" s="24" t="s">
        <v>230</v>
      </c>
      <c r="BE151" s="247">
        <f>IF(N151="základní",J151,0)</f>
        <v>0</v>
      </c>
      <c r="BF151" s="247">
        <f>IF(N151="snížená",J151,0)</f>
        <v>0</v>
      </c>
      <c r="BG151" s="247">
        <f>IF(N151="zákl. přenesená",J151,0)</f>
        <v>0</v>
      </c>
      <c r="BH151" s="247">
        <f>IF(N151="sníž. přenesená",J151,0)</f>
        <v>0</v>
      </c>
      <c r="BI151" s="247">
        <f>IF(N151="nulová",J151,0)</f>
        <v>0</v>
      </c>
      <c r="BJ151" s="24" t="s">
        <v>85</v>
      </c>
      <c r="BK151" s="247">
        <f>ROUND(I151*H151,2)</f>
        <v>0</v>
      </c>
      <c r="BL151" s="24" t="s">
        <v>259</v>
      </c>
      <c r="BM151" s="24" t="s">
        <v>2077</v>
      </c>
    </row>
    <row r="152" spans="2:65" s="1" customFormat="1" ht="16.5" customHeight="1">
      <c r="B152" s="47"/>
      <c r="C152" s="236" t="s">
        <v>446</v>
      </c>
      <c r="D152" s="236" t="s">
        <v>233</v>
      </c>
      <c r="E152" s="237" t="s">
        <v>714</v>
      </c>
      <c r="F152" s="238" t="s">
        <v>715</v>
      </c>
      <c r="G152" s="239" t="s">
        <v>716</v>
      </c>
      <c r="H152" s="240">
        <v>1</v>
      </c>
      <c r="I152" s="241"/>
      <c r="J152" s="242">
        <f>ROUND(I152*H152,2)</f>
        <v>0</v>
      </c>
      <c r="K152" s="238" t="s">
        <v>34</v>
      </c>
      <c r="L152" s="73"/>
      <c r="M152" s="243" t="s">
        <v>34</v>
      </c>
      <c r="N152" s="244" t="s">
        <v>49</v>
      </c>
      <c r="O152" s="48"/>
      <c r="P152" s="245">
        <f>O152*H152</f>
        <v>0</v>
      </c>
      <c r="Q152" s="245">
        <v>0</v>
      </c>
      <c r="R152" s="245">
        <f>Q152*H152</f>
        <v>0</v>
      </c>
      <c r="S152" s="245">
        <v>0</v>
      </c>
      <c r="T152" s="246">
        <f>S152*H152</f>
        <v>0</v>
      </c>
      <c r="AR152" s="24" t="s">
        <v>259</v>
      </c>
      <c r="AT152" s="24" t="s">
        <v>233</v>
      </c>
      <c r="AU152" s="24" t="s">
        <v>91</v>
      </c>
      <c r="AY152" s="24" t="s">
        <v>230</v>
      </c>
      <c r="BE152" s="247">
        <f>IF(N152="základní",J152,0)</f>
        <v>0</v>
      </c>
      <c r="BF152" s="247">
        <f>IF(N152="snížená",J152,0)</f>
        <v>0</v>
      </c>
      <c r="BG152" s="247">
        <f>IF(N152="zákl. přenesená",J152,0)</f>
        <v>0</v>
      </c>
      <c r="BH152" s="247">
        <f>IF(N152="sníž. přenesená",J152,0)</f>
        <v>0</v>
      </c>
      <c r="BI152" s="247">
        <f>IF(N152="nulová",J152,0)</f>
        <v>0</v>
      </c>
      <c r="BJ152" s="24" t="s">
        <v>85</v>
      </c>
      <c r="BK152" s="247">
        <f>ROUND(I152*H152,2)</f>
        <v>0</v>
      </c>
      <c r="BL152" s="24" t="s">
        <v>259</v>
      </c>
      <c r="BM152" s="24" t="s">
        <v>2078</v>
      </c>
    </row>
    <row r="153" spans="2:65" s="1" customFormat="1" ht="16.5" customHeight="1">
      <c r="B153" s="47"/>
      <c r="C153" s="236" t="s">
        <v>452</v>
      </c>
      <c r="D153" s="236" t="s">
        <v>233</v>
      </c>
      <c r="E153" s="237" t="s">
        <v>719</v>
      </c>
      <c r="F153" s="238" t="s">
        <v>720</v>
      </c>
      <c r="G153" s="239" t="s">
        <v>292</v>
      </c>
      <c r="H153" s="240">
        <v>1</v>
      </c>
      <c r="I153" s="241"/>
      <c r="J153" s="242">
        <f>ROUND(I153*H153,2)</f>
        <v>0</v>
      </c>
      <c r="K153" s="238" t="s">
        <v>34</v>
      </c>
      <c r="L153" s="73"/>
      <c r="M153" s="243" t="s">
        <v>34</v>
      </c>
      <c r="N153" s="244" t="s">
        <v>49</v>
      </c>
      <c r="O153" s="48"/>
      <c r="P153" s="245">
        <f>O153*H153</f>
        <v>0</v>
      </c>
      <c r="Q153" s="245">
        <v>0</v>
      </c>
      <c r="R153" s="245">
        <f>Q153*H153</f>
        <v>0</v>
      </c>
      <c r="S153" s="245">
        <v>0</v>
      </c>
      <c r="T153" s="246">
        <f>S153*H153</f>
        <v>0</v>
      </c>
      <c r="AR153" s="24" t="s">
        <v>259</v>
      </c>
      <c r="AT153" s="24" t="s">
        <v>233</v>
      </c>
      <c r="AU153" s="24" t="s">
        <v>91</v>
      </c>
      <c r="AY153" s="24" t="s">
        <v>230</v>
      </c>
      <c r="BE153" s="247">
        <f>IF(N153="základní",J153,0)</f>
        <v>0</v>
      </c>
      <c r="BF153" s="247">
        <f>IF(N153="snížená",J153,0)</f>
        <v>0</v>
      </c>
      <c r="BG153" s="247">
        <f>IF(N153="zákl. přenesená",J153,0)</f>
        <v>0</v>
      </c>
      <c r="BH153" s="247">
        <f>IF(N153="sníž. přenesená",J153,0)</f>
        <v>0</v>
      </c>
      <c r="BI153" s="247">
        <f>IF(N153="nulová",J153,0)</f>
        <v>0</v>
      </c>
      <c r="BJ153" s="24" t="s">
        <v>85</v>
      </c>
      <c r="BK153" s="247">
        <f>ROUND(I153*H153,2)</f>
        <v>0</v>
      </c>
      <c r="BL153" s="24" t="s">
        <v>259</v>
      </c>
      <c r="BM153" s="24" t="s">
        <v>2079</v>
      </c>
    </row>
    <row r="154" spans="2:65" s="1" customFormat="1" ht="16.5" customHeight="1">
      <c r="B154" s="47"/>
      <c r="C154" s="236" t="s">
        <v>459</v>
      </c>
      <c r="D154" s="236" t="s">
        <v>233</v>
      </c>
      <c r="E154" s="237" t="s">
        <v>727</v>
      </c>
      <c r="F154" s="238" t="s">
        <v>728</v>
      </c>
      <c r="G154" s="239" t="s">
        <v>292</v>
      </c>
      <c r="H154" s="240">
        <v>1</v>
      </c>
      <c r="I154" s="241"/>
      <c r="J154" s="242">
        <f>ROUND(I154*H154,2)</f>
        <v>0</v>
      </c>
      <c r="K154" s="238" t="s">
        <v>34</v>
      </c>
      <c r="L154" s="73"/>
      <c r="M154" s="243" t="s">
        <v>34</v>
      </c>
      <c r="N154" s="244" t="s">
        <v>49</v>
      </c>
      <c r="O154" s="48"/>
      <c r="P154" s="245">
        <f>O154*H154</f>
        <v>0</v>
      </c>
      <c r="Q154" s="245">
        <v>0</v>
      </c>
      <c r="R154" s="245">
        <f>Q154*H154</f>
        <v>0</v>
      </c>
      <c r="S154" s="245">
        <v>0</v>
      </c>
      <c r="T154" s="246">
        <f>S154*H154</f>
        <v>0</v>
      </c>
      <c r="AR154" s="24" t="s">
        <v>259</v>
      </c>
      <c r="AT154" s="24" t="s">
        <v>233</v>
      </c>
      <c r="AU154" s="24" t="s">
        <v>91</v>
      </c>
      <c r="AY154" s="24" t="s">
        <v>230</v>
      </c>
      <c r="BE154" s="247">
        <f>IF(N154="základní",J154,0)</f>
        <v>0</v>
      </c>
      <c r="BF154" s="247">
        <f>IF(N154="snížená",J154,0)</f>
        <v>0</v>
      </c>
      <c r="BG154" s="247">
        <f>IF(N154="zákl. přenesená",J154,0)</f>
        <v>0</v>
      </c>
      <c r="BH154" s="247">
        <f>IF(N154="sníž. přenesená",J154,0)</f>
        <v>0</v>
      </c>
      <c r="BI154" s="247">
        <f>IF(N154="nulová",J154,0)</f>
        <v>0</v>
      </c>
      <c r="BJ154" s="24" t="s">
        <v>85</v>
      </c>
      <c r="BK154" s="247">
        <f>ROUND(I154*H154,2)</f>
        <v>0</v>
      </c>
      <c r="BL154" s="24" t="s">
        <v>259</v>
      </c>
      <c r="BM154" s="24" t="s">
        <v>2080</v>
      </c>
    </row>
    <row r="155" spans="2:65" s="1" customFormat="1" ht="16.5" customHeight="1">
      <c r="B155" s="47"/>
      <c r="C155" s="236" t="s">
        <v>463</v>
      </c>
      <c r="D155" s="236" t="s">
        <v>233</v>
      </c>
      <c r="E155" s="237" t="s">
        <v>731</v>
      </c>
      <c r="F155" s="238" t="s">
        <v>732</v>
      </c>
      <c r="G155" s="239" t="s">
        <v>292</v>
      </c>
      <c r="H155" s="240">
        <v>1</v>
      </c>
      <c r="I155" s="241"/>
      <c r="J155" s="242">
        <f>ROUND(I155*H155,2)</f>
        <v>0</v>
      </c>
      <c r="K155" s="238" t="s">
        <v>34</v>
      </c>
      <c r="L155" s="73"/>
      <c r="M155" s="243" t="s">
        <v>34</v>
      </c>
      <c r="N155" s="244" t="s">
        <v>49</v>
      </c>
      <c r="O155" s="48"/>
      <c r="P155" s="245">
        <f>O155*H155</f>
        <v>0</v>
      </c>
      <c r="Q155" s="245">
        <v>0</v>
      </c>
      <c r="R155" s="245">
        <f>Q155*H155</f>
        <v>0</v>
      </c>
      <c r="S155" s="245">
        <v>0</v>
      </c>
      <c r="T155" s="246">
        <f>S155*H155</f>
        <v>0</v>
      </c>
      <c r="AR155" s="24" t="s">
        <v>259</v>
      </c>
      <c r="AT155" s="24" t="s">
        <v>233</v>
      </c>
      <c r="AU155" s="24" t="s">
        <v>91</v>
      </c>
      <c r="AY155" s="24" t="s">
        <v>230</v>
      </c>
      <c r="BE155" s="247">
        <f>IF(N155="základní",J155,0)</f>
        <v>0</v>
      </c>
      <c r="BF155" s="247">
        <f>IF(N155="snížená",J155,0)</f>
        <v>0</v>
      </c>
      <c r="BG155" s="247">
        <f>IF(N155="zákl. přenesená",J155,0)</f>
        <v>0</v>
      </c>
      <c r="BH155" s="247">
        <f>IF(N155="sníž. přenesená",J155,0)</f>
        <v>0</v>
      </c>
      <c r="BI155" s="247">
        <f>IF(N155="nulová",J155,0)</f>
        <v>0</v>
      </c>
      <c r="BJ155" s="24" t="s">
        <v>85</v>
      </c>
      <c r="BK155" s="247">
        <f>ROUND(I155*H155,2)</f>
        <v>0</v>
      </c>
      <c r="BL155" s="24" t="s">
        <v>259</v>
      </c>
      <c r="BM155" s="24" t="s">
        <v>2081</v>
      </c>
    </row>
    <row r="156" spans="2:65" s="1" customFormat="1" ht="16.5" customHeight="1">
      <c r="B156" s="47"/>
      <c r="C156" s="236" t="s">
        <v>468</v>
      </c>
      <c r="D156" s="236" t="s">
        <v>233</v>
      </c>
      <c r="E156" s="237" t="s">
        <v>735</v>
      </c>
      <c r="F156" s="238" t="s">
        <v>736</v>
      </c>
      <c r="G156" s="239" t="s">
        <v>292</v>
      </c>
      <c r="H156" s="240">
        <v>1</v>
      </c>
      <c r="I156" s="241"/>
      <c r="J156" s="242">
        <f>ROUND(I156*H156,2)</f>
        <v>0</v>
      </c>
      <c r="K156" s="238" t="s">
        <v>34</v>
      </c>
      <c r="L156" s="73"/>
      <c r="M156" s="243" t="s">
        <v>34</v>
      </c>
      <c r="N156" s="244" t="s">
        <v>49</v>
      </c>
      <c r="O156" s="48"/>
      <c r="P156" s="245">
        <f>O156*H156</f>
        <v>0</v>
      </c>
      <c r="Q156" s="245">
        <v>0</v>
      </c>
      <c r="R156" s="245">
        <f>Q156*H156</f>
        <v>0</v>
      </c>
      <c r="S156" s="245">
        <v>0</v>
      </c>
      <c r="T156" s="246">
        <f>S156*H156</f>
        <v>0</v>
      </c>
      <c r="AR156" s="24" t="s">
        <v>259</v>
      </c>
      <c r="AT156" s="24" t="s">
        <v>233</v>
      </c>
      <c r="AU156" s="24" t="s">
        <v>91</v>
      </c>
      <c r="AY156" s="24" t="s">
        <v>230</v>
      </c>
      <c r="BE156" s="247">
        <f>IF(N156="základní",J156,0)</f>
        <v>0</v>
      </c>
      <c r="BF156" s="247">
        <f>IF(N156="snížená",J156,0)</f>
        <v>0</v>
      </c>
      <c r="BG156" s="247">
        <f>IF(N156="zákl. přenesená",J156,0)</f>
        <v>0</v>
      </c>
      <c r="BH156" s="247">
        <f>IF(N156="sníž. přenesená",J156,0)</f>
        <v>0</v>
      </c>
      <c r="BI156" s="247">
        <f>IF(N156="nulová",J156,0)</f>
        <v>0</v>
      </c>
      <c r="BJ156" s="24" t="s">
        <v>85</v>
      </c>
      <c r="BK156" s="247">
        <f>ROUND(I156*H156,2)</f>
        <v>0</v>
      </c>
      <c r="BL156" s="24" t="s">
        <v>259</v>
      </c>
      <c r="BM156" s="24" t="s">
        <v>2082</v>
      </c>
    </row>
    <row r="157" spans="2:65" s="1" customFormat="1" ht="16.5" customHeight="1">
      <c r="B157" s="47"/>
      <c r="C157" s="236" t="s">
        <v>473</v>
      </c>
      <c r="D157" s="236" t="s">
        <v>233</v>
      </c>
      <c r="E157" s="237" t="s">
        <v>739</v>
      </c>
      <c r="F157" s="238" t="s">
        <v>740</v>
      </c>
      <c r="G157" s="239" t="s">
        <v>292</v>
      </c>
      <c r="H157" s="240">
        <v>1</v>
      </c>
      <c r="I157" s="241"/>
      <c r="J157" s="242">
        <f>ROUND(I157*H157,2)</f>
        <v>0</v>
      </c>
      <c r="K157" s="238" t="s">
        <v>34</v>
      </c>
      <c r="L157" s="73"/>
      <c r="M157" s="243" t="s">
        <v>34</v>
      </c>
      <c r="N157" s="244" t="s">
        <v>49</v>
      </c>
      <c r="O157" s="48"/>
      <c r="P157" s="245">
        <f>O157*H157</f>
        <v>0</v>
      </c>
      <c r="Q157" s="245">
        <v>0</v>
      </c>
      <c r="R157" s="245">
        <f>Q157*H157</f>
        <v>0</v>
      </c>
      <c r="S157" s="245">
        <v>0</v>
      </c>
      <c r="T157" s="246">
        <f>S157*H157</f>
        <v>0</v>
      </c>
      <c r="AR157" s="24" t="s">
        <v>259</v>
      </c>
      <c r="AT157" s="24" t="s">
        <v>233</v>
      </c>
      <c r="AU157" s="24" t="s">
        <v>91</v>
      </c>
      <c r="AY157" s="24" t="s">
        <v>230</v>
      </c>
      <c r="BE157" s="247">
        <f>IF(N157="základní",J157,0)</f>
        <v>0</v>
      </c>
      <c r="BF157" s="247">
        <f>IF(N157="snížená",J157,0)</f>
        <v>0</v>
      </c>
      <c r="BG157" s="247">
        <f>IF(N157="zákl. přenesená",J157,0)</f>
        <v>0</v>
      </c>
      <c r="BH157" s="247">
        <f>IF(N157="sníž. přenesená",J157,0)</f>
        <v>0</v>
      </c>
      <c r="BI157" s="247">
        <f>IF(N157="nulová",J157,0)</f>
        <v>0</v>
      </c>
      <c r="BJ157" s="24" t="s">
        <v>85</v>
      </c>
      <c r="BK157" s="247">
        <f>ROUND(I157*H157,2)</f>
        <v>0</v>
      </c>
      <c r="BL157" s="24" t="s">
        <v>259</v>
      </c>
      <c r="BM157" s="24" t="s">
        <v>2083</v>
      </c>
    </row>
    <row r="158" spans="2:65" s="1" customFormat="1" ht="16.5" customHeight="1">
      <c r="B158" s="47"/>
      <c r="C158" s="236" t="s">
        <v>478</v>
      </c>
      <c r="D158" s="236" t="s">
        <v>233</v>
      </c>
      <c r="E158" s="237" t="s">
        <v>743</v>
      </c>
      <c r="F158" s="238" t="s">
        <v>744</v>
      </c>
      <c r="G158" s="239" t="s">
        <v>292</v>
      </c>
      <c r="H158" s="240">
        <v>1</v>
      </c>
      <c r="I158" s="241"/>
      <c r="J158" s="242">
        <f>ROUND(I158*H158,2)</f>
        <v>0</v>
      </c>
      <c r="K158" s="238" t="s">
        <v>34</v>
      </c>
      <c r="L158" s="73"/>
      <c r="M158" s="243" t="s">
        <v>34</v>
      </c>
      <c r="N158" s="244" t="s">
        <v>49</v>
      </c>
      <c r="O158" s="48"/>
      <c r="P158" s="245">
        <f>O158*H158</f>
        <v>0</v>
      </c>
      <c r="Q158" s="245">
        <v>0</v>
      </c>
      <c r="R158" s="245">
        <f>Q158*H158</f>
        <v>0</v>
      </c>
      <c r="S158" s="245">
        <v>0</v>
      </c>
      <c r="T158" s="246">
        <f>S158*H158</f>
        <v>0</v>
      </c>
      <c r="AR158" s="24" t="s">
        <v>259</v>
      </c>
      <c r="AT158" s="24" t="s">
        <v>233</v>
      </c>
      <c r="AU158" s="24" t="s">
        <v>91</v>
      </c>
      <c r="AY158" s="24" t="s">
        <v>230</v>
      </c>
      <c r="BE158" s="247">
        <f>IF(N158="základní",J158,0)</f>
        <v>0</v>
      </c>
      <c r="BF158" s="247">
        <f>IF(N158="snížená",J158,0)</f>
        <v>0</v>
      </c>
      <c r="BG158" s="247">
        <f>IF(N158="zákl. přenesená",J158,0)</f>
        <v>0</v>
      </c>
      <c r="BH158" s="247">
        <f>IF(N158="sníž. přenesená",J158,0)</f>
        <v>0</v>
      </c>
      <c r="BI158" s="247">
        <f>IF(N158="nulová",J158,0)</f>
        <v>0</v>
      </c>
      <c r="BJ158" s="24" t="s">
        <v>85</v>
      </c>
      <c r="BK158" s="247">
        <f>ROUND(I158*H158,2)</f>
        <v>0</v>
      </c>
      <c r="BL158" s="24" t="s">
        <v>259</v>
      </c>
      <c r="BM158" s="24" t="s">
        <v>2084</v>
      </c>
    </row>
    <row r="159" spans="2:65" s="1" customFormat="1" ht="16.5" customHeight="1">
      <c r="B159" s="47"/>
      <c r="C159" s="236" t="s">
        <v>482</v>
      </c>
      <c r="D159" s="236" t="s">
        <v>233</v>
      </c>
      <c r="E159" s="237" t="s">
        <v>751</v>
      </c>
      <c r="F159" s="238" t="s">
        <v>752</v>
      </c>
      <c r="G159" s="239" t="s">
        <v>292</v>
      </c>
      <c r="H159" s="240">
        <v>1</v>
      </c>
      <c r="I159" s="241"/>
      <c r="J159" s="242">
        <f>ROUND(I159*H159,2)</f>
        <v>0</v>
      </c>
      <c r="K159" s="238" t="s">
        <v>34</v>
      </c>
      <c r="L159" s="73"/>
      <c r="M159" s="243" t="s">
        <v>34</v>
      </c>
      <c r="N159" s="244" t="s">
        <v>49</v>
      </c>
      <c r="O159" s="48"/>
      <c r="P159" s="245">
        <f>O159*H159</f>
        <v>0</v>
      </c>
      <c r="Q159" s="245">
        <v>0</v>
      </c>
      <c r="R159" s="245">
        <f>Q159*H159</f>
        <v>0</v>
      </c>
      <c r="S159" s="245">
        <v>0</v>
      </c>
      <c r="T159" s="246">
        <f>S159*H159</f>
        <v>0</v>
      </c>
      <c r="AR159" s="24" t="s">
        <v>259</v>
      </c>
      <c r="AT159" s="24" t="s">
        <v>233</v>
      </c>
      <c r="AU159" s="24" t="s">
        <v>91</v>
      </c>
      <c r="AY159" s="24" t="s">
        <v>230</v>
      </c>
      <c r="BE159" s="247">
        <f>IF(N159="základní",J159,0)</f>
        <v>0</v>
      </c>
      <c r="BF159" s="247">
        <f>IF(N159="snížená",J159,0)</f>
        <v>0</v>
      </c>
      <c r="BG159" s="247">
        <f>IF(N159="zákl. přenesená",J159,0)</f>
        <v>0</v>
      </c>
      <c r="BH159" s="247">
        <f>IF(N159="sníž. přenesená",J159,0)</f>
        <v>0</v>
      </c>
      <c r="BI159" s="247">
        <f>IF(N159="nulová",J159,0)</f>
        <v>0</v>
      </c>
      <c r="BJ159" s="24" t="s">
        <v>85</v>
      </c>
      <c r="BK159" s="247">
        <f>ROUND(I159*H159,2)</f>
        <v>0</v>
      </c>
      <c r="BL159" s="24" t="s">
        <v>259</v>
      </c>
      <c r="BM159" s="24" t="s">
        <v>2085</v>
      </c>
    </row>
    <row r="160" spans="2:65" s="1" customFormat="1" ht="25.5" customHeight="1">
      <c r="B160" s="47"/>
      <c r="C160" s="236" t="s">
        <v>486</v>
      </c>
      <c r="D160" s="236" t="s">
        <v>233</v>
      </c>
      <c r="E160" s="237" t="s">
        <v>755</v>
      </c>
      <c r="F160" s="238" t="s">
        <v>756</v>
      </c>
      <c r="G160" s="239" t="s">
        <v>292</v>
      </c>
      <c r="H160" s="240">
        <v>1</v>
      </c>
      <c r="I160" s="241"/>
      <c r="J160" s="242">
        <f>ROUND(I160*H160,2)</f>
        <v>0</v>
      </c>
      <c r="K160" s="238" t="s">
        <v>34</v>
      </c>
      <c r="L160" s="73"/>
      <c r="M160" s="243" t="s">
        <v>34</v>
      </c>
      <c r="N160" s="244" t="s">
        <v>49</v>
      </c>
      <c r="O160" s="48"/>
      <c r="P160" s="245">
        <f>O160*H160</f>
        <v>0</v>
      </c>
      <c r="Q160" s="245">
        <v>0</v>
      </c>
      <c r="R160" s="245">
        <f>Q160*H160</f>
        <v>0</v>
      </c>
      <c r="S160" s="245">
        <v>0</v>
      </c>
      <c r="T160" s="246">
        <f>S160*H160</f>
        <v>0</v>
      </c>
      <c r="AR160" s="24" t="s">
        <v>259</v>
      </c>
      <c r="AT160" s="24" t="s">
        <v>233</v>
      </c>
      <c r="AU160" s="24" t="s">
        <v>91</v>
      </c>
      <c r="AY160" s="24" t="s">
        <v>230</v>
      </c>
      <c r="BE160" s="247">
        <f>IF(N160="základní",J160,0)</f>
        <v>0</v>
      </c>
      <c r="BF160" s="247">
        <f>IF(N160="snížená",J160,0)</f>
        <v>0</v>
      </c>
      <c r="BG160" s="247">
        <f>IF(N160="zákl. přenesená",J160,0)</f>
        <v>0</v>
      </c>
      <c r="BH160" s="247">
        <f>IF(N160="sníž. přenesená",J160,0)</f>
        <v>0</v>
      </c>
      <c r="BI160" s="247">
        <f>IF(N160="nulová",J160,0)</f>
        <v>0</v>
      </c>
      <c r="BJ160" s="24" t="s">
        <v>85</v>
      </c>
      <c r="BK160" s="247">
        <f>ROUND(I160*H160,2)</f>
        <v>0</v>
      </c>
      <c r="BL160" s="24" t="s">
        <v>259</v>
      </c>
      <c r="BM160" s="24" t="s">
        <v>2086</v>
      </c>
    </row>
    <row r="161" spans="2:65" s="1" customFormat="1" ht="25.5" customHeight="1">
      <c r="B161" s="47"/>
      <c r="C161" s="236" t="s">
        <v>490</v>
      </c>
      <c r="D161" s="236" t="s">
        <v>233</v>
      </c>
      <c r="E161" s="237" t="s">
        <v>2087</v>
      </c>
      <c r="F161" s="238" t="s">
        <v>2088</v>
      </c>
      <c r="G161" s="239" t="s">
        <v>292</v>
      </c>
      <c r="H161" s="240">
        <v>1</v>
      </c>
      <c r="I161" s="241"/>
      <c r="J161" s="242">
        <f>ROUND(I161*H161,2)</f>
        <v>0</v>
      </c>
      <c r="K161" s="238" t="s">
        <v>34</v>
      </c>
      <c r="L161" s="73"/>
      <c r="M161" s="243" t="s">
        <v>34</v>
      </c>
      <c r="N161" s="244" t="s">
        <v>49</v>
      </c>
      <c r="O161" s="48"/>
      <c r="P161" s="245">
        <f>O161*H161</f>
        <v>0</v>
      </c>
      <c r="Q161" s="245">
        <v>0</v>
      </c>
      <c r="R161" s="245">
        <f>Q161*H161</f>
        <v>0</v>
      </c>
      <c r="S161" s="245">
        <v>0</v>
      </c>
      <c r="T161" s="246">
        <f>S161*H161</f>
        <v>0</v>
      </c>
      <c r="AR161" s="24" t="s">
        <v>259</v>
      </c>
      <c r="AT161" s="24" t="s">
        <v>233</v>
      </c>
      <c r="AU161" s="24" t="s">
        <v>91</v>
      </c>
      <c r="AY161" s="24" t="s">
        <v>230</v>
      </c>
      <c r="BE161" s="247">
        <f>IF(N161="základní",J161,0)</f>
        <v>0</v>
      </c>
      <c r="BF161" s="247">
        <f>IF(N161="snížená",J161,0)</f>
        <v>0</v>
      </c>
      <c r="BG161" s="247">
        <f>IF(N161="zákl. přenesená",J161,0)</f>
        <v>0</v>
      </c>
      <c r="BH161" s="247">
        <f>IF(N161="sníž. přenesená",J161,0)</f>
        <v>0</v>
      </c>
      <c r="BI161" s="247">
        <f>IF(N161="nulová",J161,0)</f>
        <v>0</v>
      </c>
      <c r="BJ161" s="24" t="s">
        <v>85</v>
      </c>
      <c r="BK161" s="247">
        <f>ROUND(I161*H161,2)</f>
        <v>0</v>
      </c>
      <c r="BL161" s="24" t="s">
        <v>259</v>
      </c>
      <c r="BM161" s="24" t="s">
        <v>2089</v>
      </c>
    </row>
    <row r="162" spans="2:65" s="1" customFormat="1" ht="25.5" customHeight="1">
      <c r="B162" s="47"/>
      <c r="C162" s="236" t="s">
        <v>494</v>
      </c>
      <c r="D162" s="236" t="s">
        <v>233</v>
      </c>
      <c r="E162" s="237" t="s">
        <v>759</v>
      </c>
      <c r="F162" s="238" t="s">
        <v>760</v>
      </c>
      <c r="G162" s="239" t="s">
        <v>292</v>
      </c>
      <c r="H162" s="240">
        <v>1</v>
      </c>
      <c r="I162" s="241"/>
      <c r="J162" s="242">
        <f>ROUND(I162*H162,2)</f>
        <v>0</v>
      </c>
      <c r="K162" s="238" t="s">
        <v>34</v>
      </c>
      <c r="L162" s="73"/>
      <c r="M162" s="243" t="s">
        <v>34</v>
      </c>
      <c r="N162" s="244" t="s">
        <v>49</v>
      </c>
      <c r="O162" s="48"/>
      <c r="P162" s="245">
        <f>O162*H162</f>
        <v>0</v>
      </c>
      <c r="Q162" s="245">
        <v>0</v>
      </c>
      <c r="R162" s="245">
        <f>Q162*H162</f>
        <v>0</v>
      </c>
      <c r="S162" s="245">
        <v>0</v>
      </c>
      <c r="T162" s="246">
        <f>S162*H162</f>
        <v>0</v>
      </c>
      <c r="AR162" s="24" t="s">
        <v>259</v>
      </c>
      <c r="AT162" s="24" t="s">
        <v>233</v>
      </c>
      <c r="AU162" s="24" t="s">
        <v>91</v>
      </c>
      <c r="AY162" s="24" t="s">
        <v>230</v>
      </c>
      <c r="BE162" s="247">
        <f>IF(N162="základní",J162,0)</f>
        <v>0</v>
      </c>
      <c r="BF162" s="247">
        <f>IF(N162="snížená",J162,0)</f>
        <v>0</v>
      </c>
      <c r="BG162" s="247">
        <f>IF(N162="zákl. přenesená",J162,0)</f>
        <v>0</v>
      </c>
      <c r="BH162" s="247">
        <f>IF(N162="sníž. přenesená",J162,0)</f>
        <v>0</v>
      </c>
      <c r="BI162" s="247">
        <f>IF(N162="nulová",J162,0)</f>
        <v>0</v>
      </c>
      <c r="BJ162" s="24" t="s">
        <v>85</v>
      </c>
      <c r="BK162" s="247">
        <f>ROUND(I162*H162,2)</f>
        <v>0</v>
      </c>
      <c r="BL162" s="24" t="s">
        <v>259</v>
      </c>
      <c r="BM162" s="24" t="s">
        <v>2090</v>
      </c>
    </row>
    <row r="163" spans="2:65" s="1" customFormat="1" ht="16.5" customHeight="1">
      <c r="B163" s="47"/>
      <c r="C163" s="236" t="s">
        <v>499</v>
      </c>
      <c r="D163" s="236" t="s">
        <v>233</v>
      </c>
      <c r="E163" s="237" t="s">
        <v>706</v>
      </c>
      <c r="F163" s="238" t="s">
        <v>707</v>
      </c>
      <c r="G163" s="239" t="s">
        <v>292</v>
      </c>
      <c r="H163" s="240">
        <v>1</v>
      </c>
      <c r="I163" s="241"/>
      <c r="J163" s="242">
        <f>ROUND(I163*H163,2)</f>
        <v>0</v>
      </c>
      <c r="K163" s="238" t="s">
        <v>34</v>
      </c>
      <c r="L163" s="73"/>
      <c r="M163" s="243" t="s">
        <v>34</v>
      </c>
      <c r="N163" s="244" t="s">
        <v>49</v>
      </c>
      <c r="O163" s="48"/>
      <c r="P163" s="245">
        <f>O163*H163</f>
        <v>0</v>
      </c>
      <c r="Q163" s="245">
        <v>0.00113</v>
      </c>
      <c r="R163" s="245">
        <f>Q163*H163</f>
        <v>0.00113</v>
      </c>
      <c r="S163" s="245">
        <v>0</v>
      </c>
      <c r="T163" s="246">
        <f>S163*H163</f>
        <v>0</v>
      </c>
      <c r="AR163" s="24" t="s">
        <v>259</v>
      </c>
      <c r="AT163" s="24" t="s">
        <v>233</v>
      </c>
      <c r="AU163" s="24" t="s">
        <v>91</v>
      </c>
      <c r="AY163" s="24" t="s">
        <v>230</v>
      </c>
      <c r="BE163" s="247">
        <f>IF(N163="základní",J163,0)</f>
        <v>0</v>
      </c>
      <c r="BF163" s="247">
        <f>IF(N163="snížená",J163,0)</f>
        <v>0</v>
      </c>
      <c r="BG163" s="247">
        <f>IF(N163="zákl. přenesená",J163,0)</f>
        <v>0</v>
      </c>
      <c r="BH163" s="247">
        <f>IF(N163="sníž. přenesená",J163,0)</f>
        <v>0</v>
      </c>
      <c r="BI163" s="247">
        <f>IF(N163="nulová",J163,0)</f>
        <v>0</v>
      </c>
      <c r="BJ163" s="24" t="s">
        <v>85</v>
      </c>
      <c r="BK163" s="247">
        <f>ROUND(I163*H163,2)</f>
        <v>0</v>
      </c>
      <c r="BL163" s="24" t="s">
        <v>259</v>
      </c>
      <c r="BM163" s="24" t="s">
        <v>2091</v>
      </c>
    </row>
    <row r="164" spans="2:65" s="1" customFormat="1" ht="16.5" customHeight="1">
      <c r="B164" s="47"/>
      <c r="C164" s="236" t="s">
        <v>504</v>
      </c>
      <c r="D164" s="236" t="s">
        <v>233</v>
      </c>
      <c r="E164" s="237" t="s">
        <v>1959</v>
      </c>
      <c r="F164" s="238" t="s">
        <v>1960</v>
      </c>
      <c r="G164" s="239" t="s">
        <v>292</v>
      </c>
      <c r="H164" s="240">
        <v>1</v>
      </c>
      <c r="I164" s="241"/>
      <c r="J164" s="242">
        <f>ROUND(I164*H164,2)</f>
        <v>0</v>
      </c>
      <c r="K164" s="238" t="s">
        <v>34</v>
      </c>
      <c r="L164" s="73"/>
      <c r="M164" s="243" t="s">
        <v>34</v>
      </c>
      <c r="N164" s="244" t="s">
        <v>49</v>
      </c>
      <c r="O164" s="48"/>
      <c r="P164" s="245">
        <f>O164*H164</f>
        <v>0</v>
      </c>
      <c r="Q164" s="245">
        <v>0.00015</v>
      </c>
      <c r="R164" s="245">
        <f>Q164*H164</f>
        <v>0.00015</v>
      </c>
      <c r="S164" s="245">
        <v>0</v>
      </c>
      <c r="T164" s="246">
        <f>S164*H164</f>
        <v>0</v>
      </c>
      <c r="AR164" s="24" t="s">
        <v>259</v>
      </c>
      <c r="AT164" s="24" t="s">
        <v>233</v>
      </c>
      <c r="AU164" s="24" t="s">
        <v>91</v>
      </c>
      <c r="AY164" s="24" t="s">
        <v>230</v>
      </c>
      <c r="BE164" s="247">
        <f>IF(N164="základní",J164,0)</f>
        <v>0</v>
      </c>
      <c r="BF164" s="247">
        <f>IF(N164="snížená",J164,0)</f>
        <v>0</v>
      </c>
      <c r="BG164" s="247">
        <f>IF(N164="zákl. přenesená",J164,0)</f>
        <v>0</v>
      </c>
      <c r="BH164" s="247">
        <f>IF(N164="sníž. přenesená",J164,0)</f>
        <v>0</v>
      </c>
      <c r="BI164" s="247">
        <f>IF(N164="nulová",J164,0)</f>
        <v>0</v>
      </c>
      <c r="BJ164" s="24" t="s">
        <v>85</v>
      </c>
      <c r="BK164" s="247">
        <f>ROUND(I164*H164,2)</f>
        <v>0</v>
      </c>
      <c r="BL164" s="24" t="s">
        <v>259</v>
      </c>
      <c r="BM164" s="24" t="s">
        <v>2092</v>
      </c>
    </row>
    <row r="165" spans="2:65" s="1" customFormat="1" ht="16.5" customHeight="1">
      <c r="B165" s="47"/>
      <c r="C165" s="236" t="s">
        <v>508</v>
      </c>
      <c r="D165" s="236" t="s">
        <v>233</v>
      </c>
      <c r="E165" s="237" t="s">
        <v>1962</v>
      </c>
      <c r="F165" s="238" t="s">
        <v>1963</v>
      </c>
      <c r="G165" s="239" t="s">
        <v>292</v>
      </c>
      <c r="H165" s="240">
        <v>1</v>
      </c>
      <c r="I165" s="241"/>
      <c r="J165" s="242">
        <f>ROUND(I165*H165,2)</f>
        <v>0</v>
      </c>
      <c r="K165" s="238" t="s">
        <v>34</v>
      </c>
      <c r="L165" s="73"/>
      <c r="M165" s="243" t="s">
        <v>34</v>
      </c>
      <c r="N165" s="244" t="s">
        <v>49</v>
      </c>
      <c r="O165" s="48"/>
      <c r="P165" s="245">
        <f>O165*H165</f>
        <v>0</v>
      </c>
      <c r="Q165" s="245">
        <v>0.00015</v>
      </c>
      <c r="R165" s="245">
        <f>Q165*H165</f>
        <v>0.00015</v>
      </c>
      <c r="S165" s="245">
        <v>0</v>
      </c>
      <c r="T165" s="246">
        <f>S165*H165</f>
        <v>0</v>
      </c>
      <c r="AR165" s="24" t="s">
        <v>259</v>
      </c>
      <c r="AT165" s="24" t="s">
        <v>233</v>
      </c>
      <c r="AU165" s="24" t="s">
        <v>91</v>
      </c>
      <c r="AY165" s="24" t="s">
        <v>230</v>
      </c>
      <c r="BE165" s="247">
        <f>IF(N165="základní",J165,0)</f>
        <v>0</v>
      </c>
      <c r="BF165" s="247">
        <f>IF(N165="snížená",J165,0)</f>
        <v>0</v>
      </c>
      <c r="BG165" s="247">
        <f>IF(N165="zákl. přenesená",J165,0)</f>
        <v>0</v>
      </c>
      <c r="BH165" s="247">
        <f>IF(N165="sníž. přenesená",J165,0)</f>
        <v>0</v>
      </c>
      <c r="BI165" s="247">
        <f>IF(N165="nulová",J165,0)</f>
        <v>0</v>
      </c>
      <c r="BJ165" s="24" t="s">
        <v>85</v>
      </c>
      <c r="BK165" s="247">
        <f>ROUND(I165*H165,2)</f>
        <v>0</v>
      </c>
      <c r="BL165" s="24" t="s">
        <v>259</v>
      </c>
      <c r="BM165" s="24" t="s">
        <v>2093</v>
      </c>
    </row>
    <row r="166" spans="2:63" s="11" customFormat="1" ht="37.4" customHeight="1">
      <c r="B166" s="220"/>
      <c r="C166" s="221"/>
      <c r="D166" s="222" t="s">
        <v>77</v>
      </c>
      <c r="E166" s="223" t="s">
        <v>772</v>
      </c>
      <c r="F166" s="223" t="s">
        <v>773</v>
      </c>
      <c r="G166" s="221"/>
      <c r="H166" s="221"/>
      <c r="I166" s="224"/>
      <c r="J166" s="225">
        <f>BK166</f>
        <v>0</v>
      </c>
      <c r="K166" s="221"/>
      <c r="L166" s="226"/>
      <c r="M166" s="227"/>
      <c r="N166" s="228"/>
      <c r="O166" s="228"/>
      <c r="P166" s="229">
        <f>P167+P169+P171+P173</f>
        <v>0</v>
      </c>
      <c r="Q166" s="228"/>
      <c r="R166" s="229">
        <f>R167+R169+R171+R173</f>
        <v>0</v>
      </c>
      <c r="S166" s="228"/>
      <c r="T166" s="230">
        <f>T167+T169+T171+T173</f>
        <v>0</v>
      </c>
      <c r="AR166" s="231" t="s">
        <v>255</v>
      </c>
      <c r="AT166" s="232" t="s">
        <v>77</v>
      </c>
      <c r="AU166" s="232" t="s">
        <v>78</v>
      </c>
      <c r="AY166" s="231" t="s">
        <v>230</v>
      </c>
      <c r="BK166" s="233">
        <f>BK167+BK169+BK171+BK173</f>
        <v>0</v>
      </c>
    </row>
    <row r="167" spans="2:63" s="11" customFormat="1" ht="19.9" customHeight="1">
      <c r="B167" s="220"/>
      <c r="C167" s="221"/>
      <c r="D167" s="222" t="s">
        <v>77</v>
      </c>
      <c r="E167" s="234" t="s">
        <v>774</v>
      </c>
      <c r="F167" s="234" t="s">
        <v>775</v>
      </c>
      <c r="G167" s="221"/>
      <c r="H167" s="221"/>
      <c r="I167" s="224"/>
      <c r="J167" s="235">
        <f>BK167</f>
        <v>0</v>
      </c>
      <c r="K167" s="221"/>
      <c r="L167" s="226"/>
      <c r="M167" s="227"/>
      <c r="N167" s="228"/>
      <c r="O167" s="228"/>
      <c r="P167" s="229">
        <f>P168</f>
        <v>0</v>
      </c>
      <c r="Q167" s="228"/>
      <c r="R167" s="229">
        <f>R168</f>
        <v>0</v>
      </c>
      <c r="S167" s="228"/>
      <c r="T167" s="230">
        <f>T168</f>
        <v>0</v>
      </c>
      <c r="AR167" s="231" t="s">
        <v>255</v>
      </c>
      <c r="AT167" s="232" t="s">
        <v>77</v>
      </c>
      <c r="AU167" s="232" t="s">
        <v>85</v>
      </c>
      <c r="AY167" s="231" t="s">
        <v>230</v>
      </c>
      <c r="BK167" s="233">
        <f>BK168</f>
        <v>0</v>
      </c>
    </row>
    <row r="168" spans="2:65" s="1" customFormat="1" ht="16.5" customHeight="1">
      <c r="B168" s="47"/>
      <c r="C168" s="236" t="s">
        <v>513</v>
      </c>
      <c r="D168" s="236" t="s">
        <v>233</v>
      </c>
      <c r="E168" s="237" t="s">
        <v>777</v>
      </c>
      <c r="F168" s="238" t="s">
        <v>778</v>
      </c>
      <c r="G168" s="239" t="s">
        <v>292</v>
      </c>
      <c r="H168" s="240">
        <v>1</v>
      </c>
      <c r="I168" s="241"/>
      <c r="J168" s="242">
        <f>ROUND(I168*H168,2)</f>
        <v>0</v>
      </c>
      <c r="K168" s="238" t="s">
        <v>34</v>
      </c>
      <c r="L168" s="73"/>
      <c r="M168" s="243" t="s">
        <v>34</v>
      </c>
      <c r="N168" s="244" t="s">
        <v>49</v>
      </c>
      <c r="O168" s="48"/>
      <c r="P168" s="245">
        <f>O168*H168</f>
        <v>0</v>
      </c>
      <c r="Q168" s="245">
        <v>0</v>
      </c>
      <c r="R168" s="245">
        <f>Q168*H168</f>
        <v>0</v>
      </c>
      <c r="S168" s="245">
        <v>0</v>
      </c>
      <c r="T168" s="246">
        <f>S168*H168</f>
        <v>0</v>
      </c>
      <c r="AR168" s="24" t="s">
        <v>779</v>
      </c>
      <c r="AT168" s="24" t="s">
        <v>233</v>
      </c>
      <c r="AU168" s="24" t="s">
        <v>91</v>
      </c>
      <c r="AY168" s="24" t="s">
        <v>230</v>
      </c>
      <c r="BE168" s="247">
        <f>IF(N168="základní",J168,0)</f>
        <v>0</v>
      </c>
      <c r="BF168" s="247">
        <f>IF(N168="snížená",J168,0)</f>
        <v>0</v>
      </c>
      <c r="BG168" s="247">
        <f>IF(N168="zákl. přenesená",J168,0)</f>
        <v>0</v>
      </c>
      <c r="BH168" s="247">
        <f>IF(N168="sníž. přenesená",J168,0)</f>
        <v>0</v>
      </c>
      <c r="BI168" s="247">
        <f>IF(N168="nulová",J168,0)</f>
        <v>0</v>
      </c>
      <c r="BJ168" s="24" t="s">
        <v>85</v>
      </c>
      <c r="BK168" s="247">
        <f>ROUND(I168*H168,2)</f>
        <v>0</v>
      </c>
      <c r="BL168" s="24" t="s">
        <v>779</v>
      </c>
      <c r="BM168" s="24" t="s">
        <v>2094</v>
      </c>
    </row>
    <row r="169" spans="2:63" s="11" customFormat="1" ht="29.85" customHeight="1">
      <c r="B169" s="220"/>
      <c r="C169" s="221"/>
      <c r="D169" s="222" t="s">
        <v>77</v>
      </c>
      <c r="E169" s="234" t="s">
        <v>781</v>
      </c>
      <c r="F169" s="234" t="s">
        <v>782</v>
      </c>
      <c r="G169" s="221"/>
      <c r="H169" s="221"/>
      <c r="I169" s="224"/>
      <c r="J169" s="235">
        <f>BK169</f>
        <v>0</v>
      </c>
      <c r="K169" s="221"/>
      <c r="L169" s="226"/>
      <c r="M169" s="227"/>
      <c r="N169" s="228"/>
      <c r="O169" s="228"/>
      <c r="P169" s="229">
        <f>P170</f>
        <v>0</v>
      </c>
      <c r="Q169" s="228"/>
      <c r="R169" s="229">
        <f>R170</f>
        <v>0</v>
      </c>
      <c r="S169" s="228"/>
      <c r="T169" s="230">
        <f>T170</f>
        <v>0</v>
      </c>
      <c r="AR169" s="231" t="s">
        <v>255</v>
      </c>
      <c r="AT169" s="232" t="s">
        <v>77</v>
      </c>
      <c r="AU169" s="232" t="s">
        <v>85</v>
      </c>
      <c r="AY169" s="231" t="s">
        <v>230</v>
      </c>
      <c r="BK169" s="233">
        <f>BK170</f>
        <v>0</v>
      </c>
    </row>
    <row r="170" spans="2:65" s="1" customFormat="1" ht="16.5" customHeight="1">
      <c r="B170" s="47"/>
      <c r="C170" s="236" t="s">
        <v>445</v>
      </c>
      <c r="D170" s="236" t="s">
        <v>233</v>
      </c>
      <c r="E170" s="237" t="s">
        <v>784</v>
      </c>
      <c r="F170" s="238" t="s">
        <v>785</v>
      </c>
      <c r="G170" s="239" t="s">
        <v>292</v>
      </c>
      <c r="H170" s="240">
        <v>1</v>
      </c>
      <c r="I170" s="241"/>
      <c r="J170" s="242">
        <f>ROUND(I170*H170,2)</f>
        <v>0</v>
      </c>
      <c r="K170" s="238" t="s">
        <v>34</v>
      </c>
      <c r="L170" s="73"/>
      <c r="M170" s="243" t="s">
        <v>34</v>
      </c>
      <c r="N170" s="244" t="s">
        <v>49</v>
      </c>
      <c r="O170" s="48"/>
      <c r="P170" s="245">
        <f>O170*H170</f>
        <v>0</v>
      </c>
      <c r="Q170" s="245">
        <v>0</v>
      </c>
      <c r="R170" s="245">
        <f>Q170*H170</f>
        <v>0</v>
      </c>
      <c r="S170" s="245">
        <v>0</v>
      </c>
      <c r="T170" s="246">
        <f>S170*H170</f>
        <v>0</v>
      </c>
      <c r="AR170" s="24" t="s">
        <v>779</v>
      </c>
      <c r="AT170" s="24" t="s">
        <v>233</v>
      </c>
      <c r="AU170" s="24" t="s">
        <v>91</v>
      </c>
      <c r="AY170" s="24" t="s">
        <v>230</v>
      </c>
      <c r="BE170" s="247">
        <f>IF(N170="základní",J170,0)</f>
        <v>0</v>
      </c>
      <c r="BF170" s="247">
        <f>IF(N170="snížená",J170,0)</f>
        <v>0</v>
      </c>
      <c r="BG170" s="247">
        <f>IF(N170="zákl. přenesená",J170,0)</f>
        <v>0</v>
      </c>
      <c r="BH170" s="247">
        <f>IF(N170="sníž. přenesená",J170,0)</f>
        <v>0</v>
      </c>
      <c r="BI170" s="247">
        <f>IF(N170="nulová",J170,0)</f>
        <v>0</v>
      </c>
      <c r="BJ170" s="24" t="s">
        <v>85</v>
      </c>
      <c r="BK170" s="247">
        <f>ROUND(I170*H170,2)</f>
        <v>0</v>
      </c>
      <c r="BL170" s="24" t="s">
        <v>779</v>
      </c>
      <c r="BM170" s="24" t="s">
        <v>2095</v>
      </c>
    </row>
    <row r="171" spans="2:63" s="11" customFormat="1" ht="29.85" customHeight="1">
      <c r="B171" s="220"/>
      <c r="C171" s="221"/>
      <c r="D171" s="222" t="s">
        <v>77</v>
      </c>
      <c r="E171" s="234" t="s">
        <v>787</v>
      </c>
      <c r="F171" s="234" t="s">
        <v>788</v>
      </c>
      <c r="G171" s="221"/>
      <c r="H171" s="221"/>
      <c r="I171" s="224"/>
      <c r="J171" s="235">
        <f>BK171</f>
        <v>0</v>
      </c>
      <c r="K171" s="221"/>
      <c r="L171" s="226"/>
      <c r="M171" s="227"/>
      <c r="N171" s="228"/>
      <c r="O171" s="228"/>
      <c r="P171" s="229">
        <f>P172</f>
        <v>0</v>
      </c>
      <c r="Q171" s="228"/>
      <c r="R171" s="229">
        <f>R172</f>
        <v>0</v>
      </c>
      <c r="S171" s="228"/>
      <c r="T171" s="230">
        <f>T172</f>
        <v>0</v>
      </c>
      <c r="AR171" s="231" t="s">
        <v>255</v>
      </c>
      <c r="AT171" s="232" t="s">
        <v>77</v>
      </c>
      <c r="AU171" s="232" t="s">
        <v>85</v>
      </c>
      <c r="AY171" s="231" t="s">
        <v>230</v>
      </c>
      <c r="BK171" s="233">
        <f>BK172</f>
        <v>0</v>
      </c>
    </row>
    <row r="172" spans="2:65" s="1" customFormat="1" ht="16.5" customHeight="1">
      <c r="B172" s="47"/>
      <c r="C172" s="236" t="s">
        <v>519</v>
      </c>
      <c r="D172" s="236" t="s">
        <v>233</v>
      </c>
      <c r="E172" s="237" t="s">
        <v>790</v>
      </c>
      <c r="F172" s="238" t="s">
        <v>791</v>
      </c>
      <c r="G172" s="239" t="s">
        <v>292</v>
      </c>
      <c r="H172" s="240">
        <v>1</v>
      </c>
      <c r="I172" s="241"/>
      <c r="J172" s="242">
        <f>ROUND(I172*H172,2)</f>
        <v>0</v>
      </c>
      <c r="K172" s="238" t="s">
        <v>34</v>
      </c>
      <c r="L172" s="73"/>
      <c r="M172" s="243" t="s">
        <v>34</v>
      </c>
      <c r="N172" s="244" t="s">
        <v>49</v>
      </c>
      <c r="O172" s="48"/>
      <c r="P172" s="245">
        <f>O172*H172</f>
        <v>0</v>
      </c>
      <c r="Q172" s="245">
        <v>0</v>
      </c>
      <c r="R172" s="245">
        <f>Q172*H172</f>
        <v>0</v>
      </c>
      <c r="S172" s="245">
        <v>0</v>
      </c>
      <c r="T172" s="246">
        <f>S172*H172</f>
        <v>0</v>
      </c>
      <c r="AR172" s="24" t="s">
        <v>779</v>
      </c>
      <c r="AT172" s="24" t="s">
        <v>233</v>
      </c>
      <c r="AU172" s="24" t="s">
        <v>91</v>
      </c>
      <c r="AY172" s="24" t="s">
        <v>230</v>
      </c>
      <c r="BE172" s="247">
        <f>IF(N172="základní",J172,0)</f>
        <v>0</v>
      </c>
      <c r="BF172" s="247">
        <f>IF(N172="snížená",J172,0)</f>
        <v>0</v>
      </c>
      <c r="BG172" s="247">
        <f>IF(N172="zákl. přenesená",J172,0)</f>
        <v>0</v>
      </c>
      <c r="BH172" s="247">
        <f>IF(N172="sníž. přenesená",J172,0)</f>
        <v>0</v>
      </c>
      <c r="BI172" s="247">
        <f>IF(N172="nulová",J172,0)</f>
        <v>0</v>
      </c>
      <c r="BJ172" s="24" t="s">
        <v>85</v>
      </c>
      <c r="BK172" s="247">
        <f>ROUND(I172*H172,2)</f>
        <v>0</v>
      </c>
      <c r="BL172" s="24" t="s">
        <v>779</v>
      </c>
      <c r="BM172" s="24" t="s">
        <v>2096</v>
      </c>
    </row>
    <row r="173" spans="2:63" s="11" customFormat="1" ht="29.85" customHeight="1">
      <c r="B173" s="220"/>
      <c r="C173" s="221"/>
      <c r="D173" s="222" t="s">
        <v>77</v>
      </c>
      <c r="E173" s="234" t="s">
        <v>793</v>
      </c>
      <c r="F173" s="234" t="s">
        <v>794</v>
      </c>
      <c r="G173" s="221"/>
      <c r="H173" s="221"/>
      <c r="I173" s="224"/>
      <c r="J173" s="235">
        <f>BK173</f>
        <v>0</v>
      </c>
      <c r="K173" s="221"/>
      <c r="L173" s="226"/>
      <c r="M173" s="227"/>
      <c r="N173" s="228"/>
      <c r="O173" s="228"/>
      <c r="P173" s="229">
        <f>P174</f>
        <v>0</v>
      </c>
      <c r="Q173" s="228"/>
      <c r="R173" s="229">
        <f>R174</f>
        <v>0</v>
      </c>
      <c r="S173" s="228"/>
      <c r="T173" s="230">
        <f>T174</f>
        <v>0</v>
      </c>
      <c r="AR173" s="231" t="s">
        <v>255</v>
      </c>
      <c r="AT173" s="232" t="s">
        <v>77</v>
      </c>
      <c r="AU173" s="232" t="s">
        <v>85</v>
      </c>
      <c r="AY173" s="231" t="s">
        <v>230</v>
      </c>
      <c r="BK173" s="233">
        <f>BK174</f>
        <v>0</v>
      </c>
    </row>
    <row r="174" spans="2:65" s="1" customFormat="1" ht="16.5" customHeight="1">
      <c r="B174" s="47"/>
      <c r="C174" s="236" t="s">
        <v>524</v>
      </c>
      <c r="D174" s="236" t="s">
        <v>233</v>
      </c>
      <c r="E174" s="237" t="s">
        <v>796</v>
      </c>
      <c r="F174" s="238" t="s">
        <v>797</v>
      </c>
      <c r="G174" s="239" t="s">
        <v>292</v>
      </c>
      <c r="H174" s="240">
        <v>1</v>
      </c>
      <c r="I174" s="241"/>
      <c r="J174" s="242">
        <f>ROUND(I174*H174,2)</f>
        <v>0</v>
      </c>
      <c r="K174" s="238" t="s">
        <v>34</v>
      </c>
      <c r="L174" s="73"/>
      <c r="M174" s="243" t="s">
        <v>34</v>
      </c>
      <c r="N174" s="294" t="s">
        <v>49</v>
      </c>
      <c r="O174" s="295"/>
      <c r="P174" s="296">
        <f>O174*H174</f>
        <v>0</v>
      </c>
      <c r="Q174" s="296">
        <v>0</v>
      </c>
      <c r="R174" s="296">
        <f>Q174*H174</f>
        <v>0</v>
      </c>
      <c r="S174" s="296">
        <v>0</v>
      </c>
      <c r="T174" s="297">
        <f>S174*H174</f>
        <v>0</v>
      </c>
      <c r="AR174" s="24" t="s">
        <v>779</v>
      </c>
      <c r="AT174" s="24" t="s">
        <v>233</v>
      </c>
      <c r="AU174" s="24" t="s">
        <v>91</v>
      </c>
      <c r="AY174" s="24" t="s">
        <v>230</v>
      </c>
      <c r="BE174" s="247">
        <f>IF(N174="základní",J174,0)</f>
        <v>0</v>
      </c>
      <c r="BF174" s="247">
        <f>IF(N174="snížená",J174,0)</f>
        <v>0</v>
      </c>
      <c r="BG174" s="247">
        <f>IF(N174="zákl. přenesená",J174,0)</f>
        <v>0</v>
      </c>
      <c r="BH174" s="247">
        <f>IF(N174="sníž. přenesená",J174,0)</f>
        <v>0</v>
      </c>
      <c r="BI174" s="247">
        <f>IF(N174="nulová",J174,0)</f>
        <v>0</v>
      </c>
      <c r="BJ174" s="24" t="s">
        <v>85</v>
      </c>
      <c r="BK174" s="247">
        <f>ROUND(I174*H174,2)</f>
        <v>0</v>
      </c>
      <c r="BL174" s="24" t="s">
        <v>779</v>
      </c>
      <c r="BM174" s="24" t="s">
        <v>2097</v>
      </c>
    </row>
    <row r="175" spans="2:12" s="1" customFormat="1" ht="6.95" customHeight="1">
      <c r="B175" s="68"/>
      <c r="C175" s="69"/>
      <c r="D175" s="69"/>
      <c r="E175" s="69"/>
      <c r="F175" s="69"/>
      <c r="G175" s="69"/>
      <c r="H175" s="69"/>
      <c r="I175" s="179"/>
      <c r="J175" s="69"/>
      <c r="K175" s="69"/>
      <c r="L175" s="73"/>
    </row>
  </sheetData>
  <sheetProtection password="CC35" sheet="1" objects="1" scenarios="1" formatColumns="0" formatRows="0" autoFilter="0"/>
  <autoFilter ref="C93:K174"/>
  <mergeCells count="13">
    <mergeCell ref="E7:H7"/>
    <mergeCell ref="E9:H9"/>
    <mergeCell ref="E11:H11"/>
    <mergeCell ref="E26:H26"/>
    <mergeCell ref="E47:H47"/>
    <mergeCell ref="E49:H49"/>
    <mergeCell ref="E51:H51"/>
    <mergeCell ref="J55:J56"/>
    <mergeCell ref="E82:H82"/>
    <mergeCell ref="E84:H84"/>
    <mergeCell ref="E86:H86"/>
    <mergeCell ref="G1:H1"/>
    <mergeCell ref="L2:V2"/>
  </mergeCells>
  <hyperlinks>
    <hyperlink ref="F1:G1" location="C2" display="1) Krycí list soupisu"/>
    <hyperlink ref="G1:H1" location="C58"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9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119</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1837</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2098</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ROUND(J84,2)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ROUND(SUM(BE84:BE92),2)</f>
        <v>0</v>
      </c>
      <c r="G32" s="48"/>
      <c r="H32" s="48"/>
      <c r="I32" s="171">
        <v>0.21</v>
      </c>
      <c r="J32" s="170">
        <f>ROUND(ROUND((SUM(BE84:BE92)),2)*I32,2)</f>
        <v>0</v>
      </c>
      <c r="K32" s="52"/>
    </row>
    <row r="33" spans="2:11" s="1" customFormat="1" ht="14.4" customHeight="1">
      <c r="B33" s="47"/>
      <c r="C33" s="48"/>
      <c r="D33" s="48"/>
      <c r="E33" s="56" t="s">
        <v>50</v>
      </c>
      <c r="F33" s="170">
        <f>ROUND(SUM(BF84:BF92),2)</f>
        <v>0</v>
      </c>
      <c r="G33" s="48"/>
      <c r="H33" s="48"/>
      <c r="I33" s="171">
        <v>0.15</v>
      </c>
      <c r="J33" s="170">
        <f>ROUND(ROUND((SUM(BF84:BF92)),2)*I33,2)</f>
        <v>0</v>
      </c>
      <c r="K33" s="52"/>
    </row>
    <row r="34" spans="2:11" s="1" customFormat="1" ht="14.4" customHeight="1" hidden="1">
      <c r="B34" s="47"/>
      <c r="C34" s="48"/>
      <c r="D34" s="48"/>
      <c r="E34" s="56" t="s">
        <v>51</v>
      </c>
      <c r="F34" s="170">
        <f>ROUND(SUM(BG84:BG92),2)</f>
        <v>0</v>
      </c>
      <c r="G34" s="48"/>
      <c r="H34" s="48"/>
      <c r="I34" s="171">
        <v>0.21</v>
      </c>
      <c r="J34" s="170">
        <v>0</v>
      </c>
      <c r="K34" s="52"/>
    </row>
    <row r="35" spans="2:11" s="1" customFormat="1" ht="14.4" customHeight="1" hidden="1">
      <c r="B35" s="47"/>
      <c r="C35" s="48"/>
      <c r="D35" s="48"/>
      <c r="E35" s="56" t="s">
        <v>52</v>
      </c>
      <c r="F35" s="170">
        <f>ROUND(SUM(BH84:BH92),2)</f>
        <v>0</v>
      </c>
      <c r="G35" s="48"/>
      <c r="H35" s="48"/>
      <c r="I35" s="171">
        <v>0.15</v>
      </c>
      <c r="J35" s="170">
        <v>0</v>
      </c>
      <c r="K35" s="52"/>
    </row>
    <row r="36" spans="2:11" s="1" customFormat="1" ht="14.4" customHeight="1" hidden="1">
      <c r="B36" s="47"/>
      <c r="C36" s="48"/>
      <c r="D36" s="48"/>
      <c r="E36" s="56" t="s">
        <v>53</v>
      </c>
      <c r="F36" s="170">
        <f>ROUND(SUM(BI84:BI92),2)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1837</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A3 - OBJEKT A - PŘEDÁVACÍ STANICE SILNOPROUD</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J84</f>
        <v>0</v>
      </c>
      <c r="K60" s="52"/>
      <c r="AU60" s="24" t="s">
        <v>198</v>
      </c>
    </row>
    <row r="61" spans="2:11" s="8" customFormat="1" ht="24.95" customHeight="1">
      <c r="B61" s="190"/>
      <c r="C61" s="191"/>
      <c r="D61" s="192" t="s">
        <v>1235</v>
      </c>
      <c r="E61" s="193"/>
      <c r="F61" s="193"/>
      <c r="G61" s="193"/>
      <c r="H61" s="193"/>
      <c r="I61" s="194"/>
      <c r="J61" s="195">
        <f>J85</f>
        <v>0</v>
      </c>
      <c r="K61" s="196"/>
    </row>
    <row r="62" spans="2:11" s="9" customFormat="1" ht="19.9" customHeight="1">
      <c r="B62" s="197"/>
      <c r="C62" s="198"/>
      <c r="D62" s="199" t="s">
        <v>2099</v>
      </c>
      <c r="E62" s="200"/>
      <c r="F62" s="200"/>
      <c r="G62" s="200"/>
      <c r="H62" s="200"/>
      <c r="I62" s="201"/>
      <c r="J62" s="202">
        <f>J86</f>
        <v>0</v>
      </c>
      <c r="K62" s="203"/>
    </row>
    <row r="63" spans="2:11" s="1" customFormat="1" ht="21.8" customHeight="1">
      <c r="B63" s="47"/>
      <c r="C63" s="48"/>
      <c r="D63" s="48"/>
      <c r="E63" s="48"/>
      <c r="F63" s="48"/>
      <c r="G63" s="48"/>
      <c r="H63" s="48"/>
      <c r="I63" s="157"/>
      <c r="J63" s="48"/>
      <c r="K63" s="52"/>
    </row>
    <row r="64" spans="2:11" s="1" customFormat="1" ht="6.95" customHeight="1">
      <c r="B64" s="68"/>
      <c r="C64" s="69"/>
      <c r="D64" s="69"/>
      <c r="E64" s="69"/>
      <c r="F64" s="69"/>
      <c r="G64" s="69"/>
      <c r="H64" s="69"/>
      <c r="I64" s="179"/>
      <c r="J64" s="69"/>
      <c r="K64" s="70"/>
    </row>
    <row r="68" spans="2:12" s="1" customFormat="1" ht="6.95" customHeight="1">
      <c r="B68" s="71"/>
      <c r="C68" s="72"/>
      <c r="D68" s="72"/>
      <c r="E68" s="72"/>
      <c r="F68" s="72"/>
      <c r="G68" s="72"/>
      <c r="H68" s="72"/>
      <c r="I68" s="182"/>
      <c r="J68" s="72"/>
      <c r="K68" s="72"/>
      <c r="L68" s="73"/>
    </row>
    <row r="69" spans="2:12" s="1" customFormat="1" ht="36.95" customHeight="1">
      <c r="B69" s="47"/>
      <c r="C69" s="74" t="s">
        <v>214</v>
      </c>
      <c r="D69" s="75"/>
      <c r="E69" s="75"/>
      <c r="F69" s="75"/>
      <c r="G69" s="75"/>
      <c r="H69" s="75"/>
      <c r="I69" s="204"/>
      <c r="J69" s="75"/>
      <c r="K69" s="75"/>
      <c r="L69" s="73"/>
    </row>
    <row r="70" spans="2:12" s="1" customFormat="1" ht="6.95" customHeight="1">
      <c r="B70" s="47"/>
      <c r="C70" s="75"/>
      <c r="D70" s="75"/>
      <c r="E70" s="75"/>
      <c r="F70" s="75"/>
      <c r="G70" s="75"/>
      <c r="H70" s="75"/>
      <c r="I70" s="204"/>
      <c r="J70" s="75"/>
      <c r="K70" s="75"/>
      <c r="L70" s="73"/>
    </row>
    <row r="71" spans="2:12" s="1" customFormat="1" ht="14.4" customHeight="1">
      <c r="B71" s="47"/>
      <c r="C71" s="77" t="s">
        <v>18</v>
      </c>
      <c r="D71" s="75"/>
      <c r="E71" s="75"/>
      <c r="F71" s="75"/>
      <c r="G71" s="75"/>
      <c r="H71" s="75"/>
      <c r="I71" s="204"/>
      <c r="J71" s="75"/>
      <c r="K71" s="75"/>
      <c r="L71" s="73"/>
    </row>
    <row r="72" spans="2:12" s="1" customFormat="1" ht="16.5" customHeight="1">
      <c r="B72" s="47"/>
      <c r="C72" s="75"/>
      <c r="D72" s="75"/>
      <c r="E72" s="205" t="str">
        <f>E7</f>
        <v>REKONSTRUKCE PLYNOVÉ KOTELNY JAROV I.- OBJEKTY A-E</v>
      </c>
      <c r="F72" s="77"/>
      <c r="G72" s="77"/>
      <c r="H72" s="77"/>
      <c r="I72" s="204"/>
      <c r="J72" s="75"/>
      <c r="K72" s="75"/>
      <c r="L72" s="73"/>
    </row>
    <row r="73" spans="2:12" ht="13.5">
      <c r="B73" s="28"/>
      <c r="C73" s="77" t="s">
        <v>190</v>
      </c>
      <c r="D73" s="206"/>
      <c r="E73" s="206"/>
      <c r="F73" s="206"/>
      <c r="G73" s="206"/>
      <c r="H73" s="206"/>
      <c r="I73" s="149"/>
      <c r="J73" s="206"/>
      <c r="K73" s="206"/>
      <c r="L73" s="207"/>
    </row>
    <row r="74" spans="2:12" s="1" customFormat="1" ht="16.5" customHeight="1">
      <c r="B74" s="47"/>
      <c r="C74" s="75"/>
      <c r="D74" s="75"/>
      <c r="E74" s="205" t="s">
        <v>1837</v>
      </c>
      <c r="F74" s="75"/>
      <c r="G74" s="75"/>
      <c r="H74" s="75"/>
      <c r="I74" s="204"/>
      <c r="J74" s="75"/>
      <c r="K74" s="75"/>
      <c r="L74" s="73"/>
    </row>
    <row r="75" spans="2:12" s="1" customFormat="1" ht="14.4" customHeight="1">
      <c r="B75" s="47"/>
      <c r="C75" s="77" t="s">
        <v>192</v>
      </c>
      <c r="D75" s="75"/>
      <c r="E75" s="75"/>
      <c r="F75" s="75"/>
      <c r="G75" s="75"/>
      <c r="H75" s="75"/>
      <c r="I75" s="204"/>
      <c r="J75" s="75"/>
      <c r="K75" s="75"/>
      <c r="L75" s="73"/>
    </row>
    <row r="76" spans="2:12" s="1" customFormat="1" ht="17.25" customHeight="1">
      <c r="B76" s="47"/>
      <c r="C76" s="75"/>
      <c r="D76" s="75"/>
      <c r="E76" s="83" t="str">
        <f>E11</f>
        <v>A3 - OBJEKT A - PŘEDÁVACÍ STANICE SILNOPROUD</v>
      </c>
      <c r="F76" s="75"/>
      <c r="G76" s="75"/>
      <c r="H76" s="75"/>
      <c r="I76" s="204"/>
      <c r="J76" s="75"/>
      <c r="K76" s="75"/>
      <c r="L76" s="73"/>
    </row>
    <row r="77" spans="2:12" s="1" customFormat="1" ht="6.95" customHeight="1">
      <c r="B77" s="47"/>
      <c r="C77" s="75"/>
      <c r="D77" s="75"/>
      <c r="E77" s="75"/>
      <c r="F77" s="75"/>
      <c r="G77" s="75"/>
      <c r="H77" s="75"/>
      <c r="I77" s="204"/>
      <c r="J77" s="75"/>
      <c r="K77" s="75"/>
      <c r="L77" s="73"/>
    </row>
    <row r="78" spans="2:12" s="1" customFormat="1" ht="18" customHeight="1">
      <c r="B78" s="47"/>
      <c r="C78" s="77" t="s">
        <v>24</v>
      </c>
      <c r="D78" s="75"/>
      <c r="E78" s="75"/>
      <c r="F78" s="208" t="str">
        <f>F14</f>
        <v xml:space="preserve"> 130 00 Praha 3</v>
      </c>
      <c r="G78" s="75"/>
      <c r="H78" s="75"/>
      <c r="I78" s="209" t="s">
        <v>26</v>
      </c>
      <c r="J78" s="86" t="str">
        <f>IF(J14="","",J14)</f>
        <v>24. 9. 2018</v>
      </c>
      <c r="K78" s="75"/>
      <c r="L78" s="73"/>
    </row>
    <row r="79" spans="2:12" s="1" customFormat="1" ht="6.95" customHeight="1">
      <c r="B79" s="47"/>
      <c r="C79" s="75"/>
      <c r="D79" s="75"/>
      <c r="E79" s="75"/>
      <c r="F79" s="75"/>
      <c r="G79" s="75"/>
      <c r="H79" s="75"/>
      <c r="I79" s="204"/>
      <c r="J79" s="75"/>
      <c r="K79" s="75"/>
      <c r="L79" s="73"/>
    </row>
    <row r="80" spans="2:12" s="1" customFormat="1" ht="13.5">
      <c r="B80" s="47"/>
      <c r="C80" s="77" t="s">
        <v>32</v>
      </c>
      <c r="D80" s="75"/>
      <c r="E80" s="75"/>
      <c r="F80" s="208" t="str">
        <f>E17</f>
        <v>VYSOKÁ ŠKOLA EKONOMICKÁ V PRAZE</v>
      </c>
      <c r="G80" s="75"/>
      <c r="H80" s="75"/>
      <c r="I80" s="209" t="s">
        <v>39</v>
      </c>
      <c r="J80" s="208" t="str">
        <f>E23</f>
        <v>ING.VÁCLAV PILÁT</v>
      </c>
      <c r="K80" s="75"/>
      <c r="L80" s="73"/>
    </row>
    <row r="81" spans="2:12" s="1" customFormat="1" ht="14.4" customHeight="1">
      <c r="B81" s="47"/>
      <c r="C81" s="77" t="s">
        <v>37</v>
      </c>
      <c r="D81" s="75"/>
      <c r="E81" s="75"/>
      <c r="F81" s="208" t="str">
        <f>IF(E20="","",E20)</f>
        <v/>
      </c>
      <c r="G81" s="75"/>
      <c r="H81" s="75"/>
      <c r="I81" s="204"/>
      <c r="J81" s="75"/>
      <c r="K81" s="75"/>
      <c r="L81" s="73"/>
    </row>
    <row r="82" spans="2:12" s="1" customFormat="1" ht="10.3" customHeight="1">
      <c r="B82" s="47"/>
      <c r="C82" s="75"/>
      <c r="D82" s="75"/>
      <c r="E82" s="75"/>
      <c r="F82" s="75"/>
      <c r="G82" s="75"/>
      <c r="H82" s="75"/>
      <c r="I82" s="204"/>
      <c r="J82" s="75"/>
      <c r="K82" s="75"/>
      <c r="L82" s="73"/>
    </row>
    <row r="83" spans="2:20" s="10" customFormat="1" ht="29.25" customHeight="1">
      <c r="B83" s="210"/>
      <c r="C83" s="211" t="s">
        <v>215</v>
      </c>
      <c r="D83" s="212" t="s">
        <v>63</v>
      </c>
      <c r="E83" s="212" t="s">
        <v>59</v>
      </c>
      <c r="F83" s="212" t="s">
        <v>216</v>
      </c>
      <c r="G83" s="212" t="s">
        <v>217</v>
      </c>
      <c r="H83" s="212" t="s">
        <v>218</v>
      </c>
      <c r="I83" s="213" t="s">
        <v>219</v>
      </c>
      <c r="J83" s="212" t="s">
        <v>196</v>
      </c>
      <c r="K83" s="214" t="s">
        <v>220</v>
      </c>
      <c r="L83" s="215"/>
      <c r="M83" s="103" t="s">
        <v>221</v>
      </c>
      <c r="N83" s="104" t="s">
        <v>48</v>
      </c>
      <c r="O83" s="104" t="s">
        <v>222</v>
      </c>
      <c r="P83" s="104" t="s">
        <v>223</v>
      </c>
      <c r="Q83" s="104" t="s">
        <v>224</v>
      </c>
      <c r="R83" s="104" t="s">
        <v>225</v>
      </c>
      <c r="S83" s="104" t="s">
        <v>226</v>
      </c>
      <c r="T83" s="105" t="s">
        <v>227</v>
      </c>
    </row>
    <row r="84" spans="2:63" s="1" customFormat="1" ht="29.25" customHeight="1">
      <c r="B84" s="47"/>
      <c r="C84" s="109" t="s">
        <v>197</v>
      </c>
      <c r="D84" s="75"/>
      <c r="E84" s="75"/>
      <c r="F84" s="75"/>
      <c r="G84" s="75"/>
      <c r="H84" s="75"/>
      <c r="I84" s="204"/>
      <c r="J84" s="216">
        <f>BK84</f>
        <v>0</v>
      </c>
      <c r="K84" s="75"/>
      <c r="L84" s="73"/>
      <c r="M84" s="106"/>
      <c r="N84" s="107"/>
      <c r="O84" s="107"/>
      <c r="P84" s="217">
        <f>P85</f>
        <v>0</v>
      </c>
      <c r="Q84" s="107"/>
      <c r="R84" s="217">
        <f>R85</f>
        <v>0</v>
      </c>
      <c r="S84" s="107"/>
      <c r="T84" s="218">
        <f>T85</f>
        <v>0</v>
      </c>
      <c r="AT84" s="24" t="s">
        <v>77</v>
      </c>
      <c r="AU84" s="24" t="s">
        <v>198</v>
      </c>
      <c r="BK84" s="219">
        <f>BK85</f>
        <v>0</v>
      </c>
    </row>
    <row r="85" spans="2:63" s="11" customFormat="1" ht="37.4" customHeight="1">
      <c r="B85" s="220"/>
      <c r="C85" s="221"/>
      <c r="D85" s="222" t="s">
        <v>77</v>
      </c>
      <c r="E85" s="223" t="s">
        <v>1236</v>
      </c>
      <c r="F85" s="223" t="s">
        <v>1237</v>
      </c>
      <c r="G85" s="221"/>
      <c r="H85" s="221"/>
      <c r="I85" s="224"/>
      <c r="J85" s="225">
        <f>BK85</f>
        <v>0</v>
      </c>
      <c r="K85" s="221"/>
      <c r="L85" s="226"/>
      <c r="M85" s="227"/>
      <c r="N85" s="228"/>
      <c r="O85" s="228"/>
      <c r="P85" s="229">
        <f>P86</f>
        <v>0</v>
      </c>
      <c r="Q85" s="228"/>
      <c r="R85" s="229">
        <f>R86</f>
        <v>0</v>
      </c>
      <c r="S85" s="228"/>
      <c r="T85" s="230">
        <f>T86</f>
        <v>0</v>
      </c>
      <c r="AR85" s="231" t="s">
        <v>91</v>
      </c>
      <c r="AT85" s="232" t="s">
        <v>77</v>
      </c>
      <c r="AU85" s="232" t="s">
        <v>78</v>
      </c>
      <c r="AY85" s="231" t="s">
        <v>230</v>
      </c>
      <c r="BK85" s="233">
        <f>BK86</f>
        <v>0</v>
      </c>
    </row>
    <row r="86" spans="2:63" s="11" customFormat="1" ht="19.9" customHeight="1">
      <c r="B86" s="220"/>
      <c r="C86" s="221"/>
      <c r="D86" s="222" t="s">
        <v>77</v>
      </c>
      <c r="E86" s="234" t="s">
        <v>2100</v>
      </c>
      <c r="F86" s="234" t="s">
        <v>2101</v>
      </c>
      <c r="G86" s="221"/>
      <c r="H86" s="221"/>
      <c r="I86" s="224"/>
      <c r="J86" s="235">
        <f>BK86</f>
        <v>0</v>
      </c>
      <c r="K86" s="221"/>
      <c r="L86" s="226"/>
      <c r="M86" s="227"/>
      <c r="N86" s="228"/>
      <c r="O86" s="228"/>
      <c r="P86" s="229">
        <f>SUM(P87:P92)</f>
        <v>0</v>
      </c>
      <c r="Q86" s="228"/>
      <c r="R86" s="229">
        <f>SUM(R87:R92)</f>
        <v>0</v>
      </c>
      <c r="S86" s="228"/>
      <c r="T86" s="230">
        <f>SUM(T87:T92)</f>
        <v>0</v>
      </c>
      <c r="AR86" s="231" t="s">
        <v>91</v>
      </c>
      <c r="AT86" s="232" t="s">
        <v>77</v>
      </c>
      <c r="AU86" s="232" t="s">
        <v>85</v>
      </c>
      <c r="AY86" s="231" t="s">
        <v>230</v>
      </c>
      <c r="BK86" s="233">
        <f>SUM(BK87:BK92)</f>
        <v>0</v>
      </c>
    </row>
    <row r="87" spans="2:65" s="1" customFormat="1" ht="25.5" customHeight="1">
      <c r="B87" s="47"/>
      <c r="C87" s="236" t="s">
        <v>85</v>
      </c>
      <c r="D87" s="236" t="s">
        <v>233</v>
      </c>
      <c r="E87" s="237" t="s">
        <v>2102</v>
      </c>
      <c r="F87" s="238" t="s">
        <v>1239</v>
      </c>
      <c r="G87" s="239" t="s">
        <v>258</v>
      </c>
      <c r="H87" s="240">
        <v>25</v>
      </c>
      <c r="I87" s="241"/>
      <c r="J87" s="242">
        <f>ROUND(I87*H87,2)</f>
        <v>0</v>
      </c>
      <c r="K87" s="238" t="s">
        <v>34</v>
      </c>
      <c r="L87" s="73"/>
      <c r="M87" s="243" t="s">
        <v>34</v>
      </c>
      <c r="N87" s="244" t="s">
        <v>49</v>
      </c>
      <c r="O87" s="48"/>
      <c r="P87" s="245">
        <f>O87*H87</f>
        <v>0</v>
      </c>
      <c r="Q87" s="245">
        <v>0</v>
      </c>
      <c r="R87" s="245">
        <f>Q87*H87</f>
        <v>0</v>
      </c>
      <c r="S87" s="245">
        <v>0</v>
      </c>
      <c r="T87" s="246">
        <f>S87*H87</f>
        <v>0</v>
      </c>
      <c r="AR87" s="24" t="s">
        <v>259</v>
      </c>
      <c r="AT87" s="24" t="s">
        <v>233</v>
      </c>
      <c r="AU87" s="24" t="s">
        <v>91</v>
      </c>
      <c r="AY87" s="24" t="s">
        <v>230</v>
      </c>
      <c r="BE87" s="247">
        <f>IF(N87="základní",J87,0)</f>
        <v>0</v>
      </c>
      <c r="BF87" s="247">
        <f>IF(N87="snížená",J87,0)</f>
        <v>0</v>
      </c>
      <c r="BG87" s="247">
        <f>IF(N87="zákl. přenesená",J87,0)</f>
        <v>0</v>
      </c>
      <c r="BH87" s="247">
        <f>IF(N87="sníž. přenesená",J87,0)</f>
        <v>0</v>
      </c>
      <c r="BI87" s="247">
        <f>IF(N87="nulová",J87,0)</f>
        <v>0</v>
      </c>
      <c r="BJ87" s="24" t="s">
        <v>85</v>
      </c>
      <c r="BK87" s="247">
        <f>ROUND(I87*H87,2)</f>
        <v>0</v>
      </c>
      <c r="BL87" s="24" t="s">
        <v>259</v>
      </c>
      <c r="BM87" s="24" t="s">
        <v>2103</v>
      </c>
    </row>
    <row r="88" spans="2:65" s="1" customFormat="1" ht="25.5" customHeight="1">
      <c r="B88" s="47"/>
      <c r="C88" s="236" t="s">
        <v>91</v>
      </c>
      <c r="D88" s="236" t="s">
        <v>233</v>
      </c>
      <c r="E88" s="237" t="s">
        <v>2104</v>
      </c>
      <c r="F88" s="238" t="s">
        <v>1242</v>
      </c>
      <c r="G88" s="239" t="s">
        <v>258</v>
      </c>
      <c r="H88" s="240">
        <v>25</v>
      </c>
      <c r="I88" s="241"/>
      <c r="J88" s="242">
        <f>ROUND(I88*H88,2)</f>
        <v>0</v>
      </c>
      <c r="K88" s="238" t="s">
        <v>34</v>
      </c>
      <c r="L88" s="73"/>
      <c r="M88" s="243" t="s">
        <v>34</v>
      </c>
      <c r="N88" s="244" t="s">
        <v>49</v>
      </c>
      <c r="O88" s="48"/>
      <c r="P88" s="245">
        <f>O88*H88</f>
        <v>0</v>
      </c>
      <c r="Q88" s="245">
        <v>0</v>
      </c>
      <c r="R88" s="245">
        <f>Q88*H88</f>
        <v>0</v>
      </c>
      <c r="S88" s="245">
        <v>0</v>
      </c>
      <c r="T88" s="246">
        <f>S88*H88</f>
        <v>0</v>
      </c>
      <c r="AR88" s="24" t="s">
        <v>259</v>
      </c>
      <c r="AT88" s="24" t="s">
        <v>233</v>
      </c>
      <c r="AU88" s="24" t="s">
        <v>91</v>
      </c>
      <c r="AY88" s="24" t="s">
        <v>230</v>
      </c>
      <c r="BE88" s="247">
        <f>IF(N88="základní",J88,0)</f>
        <v>0</v>
      </c>
      <c r="BF88" s="247">
        <f>IF(N88="snížená",J88,0)</f>
        <v>0</v>
      </c>
      <c r="BG88" s="247">
        <f>IF(N88="zákl. přenesená",J88,0)</f>
        <v>0</v>
      </c>
      <c r="BH88" s="247">
        <f>IF(N88="sníž. přenesená",J88,0)</f>
        <v>0</v>
      </c>
      <c r="BI88" s="247">
        <f>IF(N88="nulová",J88,0)</f>
        <v>0</v>
      </c>
      <c r="BJ88" s="24" t="s">
        <v>85</v>
      </c>
      <c r="BK88" s="247">
        <f>ROUND(I88*H88,2)</f>
        <v>0</v>
      </c>
      <c r="BL88" s="24" t="s">
        <v>259</v>
      </c>
      <c r="BM88" s="24" t="s">
        <v>2105</v>
      </c>
    </row>
    <row r="89" spans="2:65" s="1" customFormat="1" ht="25.5" customHeight="1">
      <c r="B89" s="47"/>
      <c r="C89" s="236" t="s">
        <v>242</v>
      </c>
      <c r="D89" s="236" t="s">
        <v>233</v>
      </c>
      <c r="E89" s="237" t="s">
        <v>2106</v>
      </c>
      <c r="F89" s="238" t="s">
        <v>1239</v>
      </c>
      <c r="G89" s="239" t="s">
        <v>258</v>
      </c>
      <c r="H89" s="240">
        <v>25</v>
      </c>
      <c r="I89" s="241"/>
      <c r="J89" s="242">
        <f>ROUND(I89*H89,2)</f>
        <v>0</v>
      </c>
      <c r="K89" s="238" t="s">
        <v>34</v>
      </c>
      <c r="L89" s="73"/>
      <c r="M89" s="243" t="s">
        <v>34</v>
      </c>
      <c r="N89" s="244" t="s">
        <v>49</v>
      </c>
      <c r="O89" s="48"/>
      <c r="P89" s="245">
        <f>O89*H89</f>
        <v>0</v>
      </c>
      <c r="Q89" s="245">
        <v>0</v>
      </c>
      <c r="R89" s="245">
        <f>Q89*H89</f>
        <v>0</v>
      </c>
      <c r="S89" s="245">
        <v>0</v>
      </c>
      <c r="T89" s="246">
        <f>S89*H89</f>
        <v>0</v>
      </c>
      <c r="AR89" s="24" t="s">
        <v>259</v>
      </c>
      <c r="AT89" s="24" t="s">
        <v>233</v>
      </c>
      <c r="AU89" s="24" t="s">
        <v>91</v>
      </c>
      <c r="AY89" s="24" t="s">
        <v>230</v>
      </c>
      <c r="BE89" s="247">
        <f>IF(N89="základní",J89,0)</f>
        <v>0</v>
      </c>
      <c r="BF89" s="247">
        <f>IF(N89="snížená",J89,0)</f>
        <v>0</v>
      </c>
      <c r="BG89" s="247">
        <f>IF(N89="zákl. přenesená",J89,0)</f>
        <v>0</v>
      </c>
      <c r="BH89" s="247">
        <f>IF(N89="sníž. přenesená",J89,0)</f>
        <v>0</v>
      </c>
      <c r="BI89" s="247">
        <f>IF(N89="nulová",J89,0)</f>
        <v>0</v>
      </c>
      <c r="BJ89" s="24" t="s">
        <v>85</v>
      </c>
      <c r="BK89" s="247">
        <f>ROUND(I89*H89,2)</f>
        <v>0</v>
      </c>
      <c r="BL89" s="24" t="s">
        <v>259</v>
      </c>
      <c r="BM89" s="24" t="s">
        <v>2107</v>
      </c>
    </row>
    <row r="90" spans="2:65" s="1" customFormat="1" ht="16.5" customHeight="1">
      <c r="B90" s="47"/>
      <c r="C90" s="236" t="s">
        <v>237</v>
      </c>
      <c r="D90" s="236" t="s">
        <v>233</v>
      </c>
      <c r="E90" s="237" t="s">
        <v>2108</v>
      </c>
      <c r="F90" s="238" t="s">
        <v>2109</v>
      </c>
      <c r="G90" s="239" t="s">
        <v>292</v>
      </c>
      <c r="H90" s="240">
        <v>1</v>
      </c>
      <c r="I90" s="241"/>
      <c r="J90" s="242">
        <f>ROUND(I90*H90,2)</f>
        <v>0</v>
      </c>
      <c r="K90" s="238" t="s">
        <v>34</v>
      </c>
      <c r="L90" s="73"/>
      <c r="M90" s="243" t="s">
        <v>34</v>
      </c>
      <c r="N90" s="244" t="s">
        <v>49</v>
      </c>
      <c r="O90" s="48"/>
      <c r="P90" s="245">
        <f>O90*H90</f>
        <v>0</v>
      </c>
      <c r="Q90" s="245">
        <v>0</v>
      </c>
      <c r="R90" s="245">
        <f>Q90*H90</f>
        <v>0</v>
      </c>
      <c r="S90" s="245">
        <v>0</v>
      </c>
      <c r="T90" s="246">
        <f>S90*H90</f>
        <v>0</v>
      </c>
      <c r="AR90" s="24" t="s">
        <v>259</v>
      </c>
      <c r="AT90" s="24" t="s">
        <v>233</v>
      </c>
      <c r="AU90" s="24" t="s">
        <v>91</v>
      </c>
      <c r="AY90" s="24" t="s">
        <v>230</v>
      </c>
      <c r="BE90" s="247">
        <f>IF(N90="základní",J90,0)</f>
        <v>0</v>
      </c>
      <c r="BF90" s="247">
        <f>IF(N90="snížená",J90,0)</f>
        <v>0</v>
      </c>
      <c r="BG90" s="247">
        <f>IF(N90="zákl. přenesená",J90,0)</f>
        <v>0</v>
      </c>
      <c r="BH90" s="247">
        <f>IF(N90="sníž. přenesená",J90,0)</f>
        <v>0</v>
      </c>
      <c r="BI90" s="247">
        <f>IF(N90="nulová",J90,0)</f>
        <v>0</v>
      </c>
      <c r="BJ90" s="24" t="s">
        <v>85</v>
      </c>
      <c r="BK90" s="247">
        <f>ROUND(I90*H90,2)</f>
        <v>0</v>
      </c>
      <c r="BL90" s="24" t="s">
        <v>259</v>
      </c>
      <c r="BM90" s="24" t="s">
        <v>2110</v>
      </c>
    </row>
    <row r="91" spans="2:65" s="1" customFormat="1" ht="16.5" customHeight="1">
      <c r="B91" s="47"/>
      <c r="C91" s="236" t="s">
        <v>255</v>
      </c>
      <c r="D91" s="236" t="s">
        <v>233</v>
      </c>
      <c r="E91" s="237" t="s">
        <v>2111</v>
      </c>
      <c r="F91" s="238" t="s">
        <v>2112</v>
      </c>
      <c r="G91" s="239" t="s">
        <v>281</v>
      </c>
      <c r="H91" s="240">
        <v>1</v>
      </c>
      <c r="I91" s="241"/>
      <c r="J91" s="242">
        <f>ROUND(I91*H91,2)</f>
        <v>0</v>
      </c>
      <c r="K91" s="238" t="s">
        <v>34</v>
      </c>
      <c r="L91" s="73"/>
      <c r="M91" s="243" t="s">
        <v>34</v>
      </c>
      <c r="N91" s="244" t="s">
        <v>49</v>
      </c>
      <c r="O91" s="48"/>
      <c r="P91" s="245">
        <f>O91*H91</f>
        <v>0</v>
      </c>
      <c r="Q91" s="245">
        <v>0</v>
      </c>
      <c r="R91" s="245">
        <f>Q91*H91</f>
        <v>0</v>
      </c>
      <c r="S91" s="245">
        <v>0</v>
      </c>
      <c r="T91" s="246">
        <f>S91*H91</f>
        <v>0</v>
      </c>
      <c r="AR91" s="24" t="s">
        <v>259</v>
      </c>
      <c r="AT91" s="24" t="s">
        <v>233</v>
      </c>
      <c r="AU91" s="24" t="s">
        <v>91</v>
      </c>
      <c r="AY91" s="24" t="s">
        <v>230</v>
      </c>
      <c r="BE91" s="247">
        <f>IF(N91="základní",J91,0)</f>
        <v>0</v>
      </c>
      <c r="BF91" s="247">
        <f>IF(N91="snížená",J91,0)</f>
        <v>0</v>
      </c>
      <c r="BG91" s="247">
        <f>IF(N91="zákl. přenesená",J91,0)</f>
        <v>0</v>
      </c>
      <c r="BH91" s="247">
        <f>IF(N91="sníž. přenesená",J91,0)</f>
        <v>0</v>
      </c>
      <c r="BI91" s="247">
        <f>IF(N91="nulová",J91,0)</f>
        <v>0</v>
      </c>
      <c r="BJ91" s="24" t="s">
        <v>85</v>
      </c>
      <c r="BK91" s="247">
        <f>ROUND(I91*H91,2)</f>
        <v>0</v>
      </c>
      <c r="BL91" s="24" t="s">
        <v>259</v>
      </c>
      <c r="BM91" s="24" t="s">
        <v>2113</v>
      </c>
    </row>
    <row r="92" spans="2:65" s="1" customFormat="1" ht="16.5" customHeight="1">
      <c r="B92" s="47"/>
      <c r="C92" s="236" t="s">
        <v>266</v>
      </c>
      <c r="D92" s="236" t="s">
        <v>233</v>
      </c>
      <c r="E92" s="237" t="s">
        <v>1383</v>
      </c>
      <c r="F92" s="238" t="s">
        <v>1384</v>
      </c>
      <c r="G92" s="239" t="s">
        <v>304</v>
      </c>
      <c r="H92" s="293"/>
      <c r="I92" s="241"/>
      <c r="J92" s="242">
        <f>ROUND(I92*H92,2)</f>
        <v>0</v>
      </c>
      <c r="K92" s="238" t="s">
        <v>34</v>
      </c>
      <c r="L92" s="73"/>
      <c r="M92" s="243" t="s">
        <v>34</v>
      </c>
      <c r="N92" s="294" t="s">
        <v>49</v>
      </c>
      <c r="O92" s="295"/>
      <c r="P92" s="296">
        <f>O92*H92</f>
        <v>0</v>
      </c>
      <c r="Q92" s="296">
        <v>0</v>
      </c>
      <c r="R92" s="296">
        <f>Q92*H92</f>
        <v>0</v>
      </c>
      <c r="S92" s="296">
        <v>0</v>
      </c>
      <c r="T92" s="297">
        <f>S92*H92</f>
        <v>0</v>
      </c>
      <c r="AR92" s="24" t="s">
        <v>259</v>
      </c>
      <c r="AT92" s="24" t="s">
        <v>233</v>
      </c>
      <c r="AU92" s="24" t="s">
        <v>91</v>
      </c>
      <c r="AY92" s="24" t="s">
        <v>230</v>
      </c>
      <c r="BE92" s="247">
        <f>IF(N92="základní",J92,0)</f>
        <v>0</v>
      </c>
      <c r="BF92" s="247">
        <f>IF(N92="snížená",J92,0)</f>
        <v>0</v>
      </c>
      <c r="BG92" s="247">
        <f>IF(N92="zákl. přenesená",J92,0)</f>
        <v>0</v>
      </c>
      <c r="BH92" s="247">
        <f>IF(N92="sníž. přenesená",J92,0)</f>
        <v>0</v>
      </c>
      <c r="BI92" s="247">
        <f>IF(N92="nulová",J92,0)</f>
        <v>0</v>
      </c>
      <c r="BJ92" s="24" t="s">
        <v>85</v>
      </c>
      <c r="BK92" s="247">
        <f>ROUND(I92*H92,2)</f>
        <v>0</v>
      </c>
      <c r="BL92" s="24" t="s">
        <v>259</v>
      </c>
      <c r="BM92" s="24" t="s">
        <v>2114</v>
      </c>
    </row>
    <row r="93" spans="2:12" s="1" customFormat="1" ht="6.95" customHeight="1">
      <c r="B93" s="68"/>
      <c r="C93" s="69"/>
      <c r="D93" s="69"/>
      <c r="E93" s="69"/>
      <c r="F93" s="69"/>
      <c r="G93" s="69"/>
      <c r="H93" s="69"/>
      <c r="I93" s="179"/>
      <c r="J93" s="69"/>
      <c r="K93" s="69"/>
      <c r="L93" s="73"/>
    </row>
  </sheetData>
  <sheetProtection password="CC35" sheet="1" objects="1" scenarios="1" formatColumns="0" formatRows="0" autoFilter="0"/>
  <autoFilter ref="C83:K92"/>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9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121</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1837</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2115</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ROUND(J84,2)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ROUND(SUM(BE84:BE90),2)</f>
        <v>0</v>
      </c>
      <c r="G32" s="48"/>
      <c r="H32" s="48"/>
      <c r="I32" s="171">
        <v>0.21</v>
      </c>
      <c r="J32" s="170">
        <f>ROUND(ROUND((SUM(BE84:BE90)),2)*I32,2)</f>
        <v>0</v>
      </c>
      <c r="K32" s="52"/>
    </row>
    <row r="33" spans="2:11" s="1" customFormat="1" ht="14.4" customHeight="1">
      <c r="B33" s="47"/>
      <c r="C33" s="48"/>
      <c r="D33" s="48"/>
      <c r="E33" s="56" t="s">
        <v>50</v>
      </c>
      <c r="F33" s="170">
        <f>ROUND(SUM(BF84:BF90),2)</f>
        <v>0</v>
      </c>
      <c r="G33" s="48"/>
      <c r="H33" s="48"/>
      <c r="I33" s="171">
        <v>0.15</v>
      </c>
      <c r="J33" s="170">
        <f>ROUND(ROUND((SUM(BF84:BF90)),2)*I33,2)</f>
        <v>0</v>
      </c>
      <c r="K33" s="52"/>
    </row>
    <row r="34" spans="2:11" s="1" customFormat="1" ht="14.4" customHeight="1" hidden="1">
      <c r="B34" s="47"/>
      <c r="C34" s="48"/>
      <c r="D34" s="48"/>
      <c r="E34" s="56" t="s">
        <v>51</v>
      </c>
      <c r="F34" s="170">
        <f>ROUND(SUM(BG84:BG90),2)</f>
        <v>0</v>
      </c>
      <c r="G34" s="48"/>
      <c r="H34" s="48"/>
      <c r="I34" s="171">
        <v>0.21</v>
      </c>
      <c r="J34" s="170">
        <v>0</v>
      </c>
      <c r="K34" s="52"/>
    </row>
    <row r="35" spans="2:11" s="1" customFormat="1" ht="14.4" customHeight="1" hidden="1">
      <c r="B35" s="47"/>
      <c r="C35" s="48"/>
      <c r="D35" s="48"/>
      <c r="E35" s="56" t="s">
        <v>52</v>
      </c>
      <c r="F35" s="170">
        <f>ROUND(SUM(BH84:BH90),2)</f>
        <v>0</v>
      </c>
      <c r="G35" s="48"/>
      <c r="H35" s="48"/>
      <c r="I35" s="171">
        <v>0.15</v>
      </c>
      <c r="J35" s="170">
        <v>0</v>
      </c>
      <c r="K35" s="52"/>
    </row>
    <row r="36" spans="2:11" s="1" customFormat="1" ht="14.4" customHeight="1" hidden="1">
      <c r="B36" s="47"/>
      <c r="C36" s="48"/>
      <c r="D36" s="48"/>
      <c r="E36" s="56" t="s">
        <v>53</v>
      </c>
      <c r="F36" s="170">
        <f>ROUND(SUM(BI84:BI90),2)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1837</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A4 - OBJEKT A - PŘEDÁVACÍ STANICE MaR</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J84</f>
        <v>0</v>
      </c>
      <c r="K60" s="52"/>
      <c r="AU60" s="24" t="s">
        <v>198</v>
      </c>
    </row>
    <row r="61" spans="2:11" s="8" customFormat="1" ht="24.95" customHeight="1">
      <c r="B61" s="190"/>
      <c r="C61" s="191"/>
      <c r="D61" s="192" t="s">
        <v>1444</v>
      </c>
      <c r="E61" s="193"/>
      <c r="F61" s="193"/>
      <c r="G61" s="193"/>
      <c r="H61" s="193"/>
      <c r="I61" s="194"/>
      <c r="J61" s="195">
        <f>J85</f>
        <v>0</v>
      </c>
      <c r="K61" s="196"/>
    </row>
    <row r="62" spans="2:11" s="9" customFormat="1" ht="19.9" customHeight="1">
      <c r="B62" s="197"/>
      <c r="C62" s="198"/>
      <c r="D62" s="199" t="s">
        <v>2116</v>
      </c>
      <c r="E62" s="200"/>
      <c r="F62" s="200"/>
      <c r="G62" s="200"/>
      <c r="H62" s="200"/>
      <c r="I62" s="201"/>
      <c r="J62" s="202">
        <f>J86</f>
        <v>0</v>
      </c>
      <c r="K62" s="203"/>
    </row>
    <row r="63" spans="2:11" s="1" customFormat="1" ht="21.8" customHeight="1">
      <c r="B63" s="47"/>
      <c r="C63" s="48"/>
      <c r="D63" s="48"/>
      <c r="E63" s="48"/>
      <c r="F63" s="48"/>
      <c r="G63" s="48"/>
      <c r="H63" s="48"/>
      <c r="I63" s="157"/>
      <c r="J63" s="48"/>
      <c r="K63" s="52"/>
    </row>
    <row r="64" spans="2:11" s="1" customFormat="1" ht="6.95" customHeight="1">
      <c r="B64" s="68"/>
      <c r="C64" s="69"/>
      <c r="D64" s="69"/>
      <c r="E64" s="69"/>
      <c r="F64" s="69"/>
      <c r="G64" s="69"/>
      <c r="H64" s="69"/>
      <c r="I64" s="179"/>
      <c r="J64" s="69"/>
      <c r="K64" s="70"/>
    </row>
    <row r="68" spans="2:12" s="1" customFormat="1" ht="6.95" customHeight="1">
      <c r="B68" s="71"/>
      <c r="C68" s="72"/>
      <c r="D68" s="72"/>
      <c r="E68" s="72"/>
      <c r="F68" s="72"/>
      <c r="G68" s="72"/>
      <c r="H68" s="72"/>
      <c r="I68" s="182"/>
      <c r="J68" s="72"/>
      <c r="K68" s="72"/>
      <c r="L68" s="73"/>
    </row>
    <row r="69" spans="2:12" s="1" customFormat="1" ht="36.95" customHeight="1">
      <c r="B69" s="47"/>
      <c r="C69" s="74" t="s">
        <v>214</v>
      </c>
      <c r="D69" s="75"/>
      <c r="E69" s="75"/>
      <c r="F69" s="75"/>
      <c r="G69" s="75"/>
      <c r="H69" s="75"/>
      <c r="I69" s="204"/>
      <c r="J69" s="75"/>
      <c r="K69" s="75"/>
      <c r="L69" s="73"/>
    </row>
    <row r="70" spans="2:12" s="1" customFormat="1" ht="6.95" customHeight="1">
      <c r="B70" s="47"/>
      <c r="C70" s="75"/>
      <c r="D70" s="75"/>
      <c r="E70" s="75"/>
      <c r="F70" s="75"/>
      <c r="G70" s="75"/>
      <c r="H70" s="75"/>
      <c r="I70" s="204"/>
      <c r="J70" s="75"/>
      <c r="K70" s="75"/>
      <c r="L70" s="73"/>
    </row>
    <row r="71" spans="2:12" s="1" customFormat="1" ht="14.4" customHeight="1">
      <c r="B71" s="47"/>
      <c r="C71" s="77" t="s">
        <v>18</v>
      </c>
      <c r="D71" s="75"/>
      <c r="E71" s="75"/>
      <c r="F71" s="75"/>
      <c r="G71" s="75"/>
      <c r="H71" s="75"/>
      <c r="I71" s="204"/>
      <c r="J71" s="75"/>
      <c r="K71" s="75"/>
      <c r="L71" s="73"/>
    </row>
    <row r="72" spans="2:12" s="1" customFormat="1" ht="16.5" customHeight="1">
      <c r="B72" s="47"/>
      <c r="C72" s="75"/>
      <c r="D72" s="75"/>
      <c r="E72" s="205" t="str">
        <f>E7</f>
        <v>REKONSTRUKCE PLYNOVÉ KOTELNY JAROV I.- OBJEKTY A-E</v>
      </c>
      <c r="F72" s="77"/>
      <c r="G72" s="77"/>
      <c r="H72" s="77"/>
      <c r="I72" s="204"/>
      <c r="J72" s="75"/>
      <c r="K72" s="75"/>
      <c r="L72" s="73"/>
    </row>
    <row r="73" spans="2:12" ht="13.5">
      <c r="B73" s="28"/>
      <c r="C73" s="77" t="s">
        <v>190</v>
      </c>
      <c r="D73" s="206"/>
      <c r="E73" s="206"/>
      <c r="F73" s="206"/>
      <c r="G73" s="206"/>
      <c r="H73" s="206"/>
      <c r="I73" s="149"/>
      <c r="J73" s="206"/>
      <c r="K73" s="206"/>
      <c r="L73" s="207"/>
    </row>
    <row r="74" spans="2:12" s="1" customFormat="1" ht="16.5" customHeight="1">
      <c r="B74" s="47"/>
      <c r="C74" s="75"/>
      <c r="D74" s="75"/>
      <c r="E74" s="205" t="s">
        <v>1837</v>
      </c>
      <c r="F74" s="75"/>
      <c r="G74" s="75"/>
      <c r="H74" s="75"/>
      <c r="I74" s="204"/>
      <c r="J74" s="75"/>
      <c r="K74" s="75"/>
      <c r="L74" s="73"/>
    </row>
    <row r="75" spans="2:12" s="1" customFormat="1" ht="14.4" customHeight="1">
      <c r="B75" s="47"/>
      <c r="C75" s="77" t="s">
        <v>192</v>
      </c>
      <c r="D75" s="75"/>
      <c r="E75" s="75"/>
      <c r="F75" s="75"/>
      <c r="G75" s="75"/>
      <c r="H75" s="75"/>
      <c r="I75" s="204"/>
      <c r="J75" s="75"/>
      <c r="K75" s="75"/>
      <c r="L75" s="73"/>
    </row>
    <row r="76" spans="2:12" s="1" customFormat="1" ht="17.25" customHeight="1">
      <c r="B76" s="47"/>
      <c r="C76" s="75"/>
      <c r="D76" s="75"/>
      <c r="E76" s="83" t="str">
        <f>E11</f>
        <v>A4 - OBJEKT A - PŘEDÁVACÍ STANICE MaR</v>
      </c>
      <c r="F76" s="75"/>
      <c r="G76" s="75"/>
      <c r="H76" s="75"/>
      <c r="I76" s="204"/>
      <c r="J76" s="75"/>
      <c r="K76" s="75"/>
      <c r="L76" s="73"/>
    </row>
    <row r="77" spans="2:12" s="1" customFormat="1" ht="6.95" customHeight="1">
      <c r="B77" s="47"/>
      <c r="C77" s="75"/>
      <c r="D77" s="75"/>
      <c r="E77" s="75"/>
      <c r="F77" s="75"/>
      <c r="G77" s="75"/>
      <c r="H77" s="75"/>
      <c r="I77" s="204"/>
      <c r="J77" s="75"/>
      <c r="K77" s="75"/>
      <c r="L77" s="73"/>
    </row>
    <row r="78" spans="2:12" s="1" customFormat="1" ht="18" customHeight="1">
      <c r="B78" s="47"/>
      <c r="C78" s="77" t="s">
        <v>24</v>
      </c>
      <c r="D78" s="75"/>
      <c r="E78" s="75"/>
      <c r="F78" s="208" t="str">
        <f>F14</f>
        <v xml:space="preserve"> 130 00 Praha 3</v>
      </c>
      <c r="G78" s="75"/>
      <c r="H78" s="75"/>
      <c r="I78" s="209" t="s">
        <v>26</v>
      </c>
      <c r="J78" s="86" t="str">
        <f>IF(J14="","",J14)</f>
        <v>24. 9. 2018</v>
      </c>
      <c r="K78" s="75"/>
      <c r="L78" s="73"/>
    </row>
    <row r="79" spans="2:12" s="1" customFormat="1" ht="6.95" customHeight="1">
      <c r="B79" s="47"/>
      <c r="C79" s="75"/>
      <c r="D79" s="75"/>
      <c r="E79" s="75"/>
      <c r="F79" s="75"/>
      <c r="G79" s="75"/>
      <c r="H79" s="75"/>
      <c r="I79" s="204"/>
      <c r="J79" s="75"/>
      <c r="K79" s="75"/>
      <c r="L79" s="73"/>
    </row>
    <row r="80" spans="2:12" s="1" customFormat="1" ht="13.5">
      <c r="B80" s="47"/>
      <c r="C80" s="77" t="s">
        <v>32</v>
      </c>
      <c r="D80" s="75"/>
      <c r="E80" s="75"/>
      <c r="F80" s="208" t="str">
        <f>E17</f>
        <v>VYSOKÁ ŠKOLA EKONOMICKÁ V PRAZE</v>
      </c>
      <c r="G80" s="75"/>
      <c r="H80" s="75"/>
      <c r="I80" s="209" t="s">
        <v>39</v>
      </c>
      <c r="J80" s="208" t="str">
        <f>E23</f>
        <v>ING.VÁCLAV PILÁT</v>
      </c>
      <c r="K80" s="75"/>
      <c r="L80" s="73"/>
    </row>
    <row r="81" spans="2:12" s="1" customFormat="1" ht="14.4" customHeight="1">
      <c r="B81" s="47"/>
      <c r="C81" s="77" t="s">
        <v>37</v>
      </c>
      <c r="D81" s="75"/>
      <c r="E81" s="75"/>
      <c r="F81" s="208" t="str">
        <f>IF(E20="","",E20)</f>
        <v/>
      </c>
      <c r="G81" s="75"/>
      <c r="H81" s="75"/>
      <c r="I81" s="204"/>
      <c r="J81" s="75"/>
      <c r="K81" s="75"/>
      <c r="L81" s="73"/>
    </row>
    <row r="82" spans="2:12" s="1" customFormat="1" ht="10.3" customHeight="1">
      <c r="B82" s="47"/>
      <c r="C82" s="75"/>
      <c r="D82" s="75"/>
      <c r="E82" s="75"/>
      <c r="F82" s="75"/>
      <c r="G82" s="75"/>
      <c r="H82" s="75"/>
      <c r="I82" s="204"/>
      <c r="J82" s="75"/>
      <c r="K82" s="75"/>
      <c r="L82" s="73"/>
    </row>
    <row r="83" spans="2:20" s="10" customFormat="1" ht="29.25" customHeight="1">
      <c r="B83" s="210"/>
      <c r="C83" s="211" t="s">
        <v>215</v>
      </c>
      <c r="D83" s="212" t="s">
        <v>63</v>
      </c>
      <c r="E83" s="212" t="s">
        <v>59</v>
      </c>
      <c r="F83" s="212" t="s">
        <v>216</v>
      </c>
      <c r="G83" s="212" t="s">
        <v>217</v>
      </c>
      <c r="H83" s="212" t="s">
        <v>218</v>
      </c>
      <c r="I83" s="213" t="s">
        <v>219</v>
      </c>
      <c r="J83" s="212" t="s">
        <v>196</v>
      </c>
      <c r="K83" s="214" t="s">
        <v>220</v>
      </c>
      <c r="L83" s="215"/>
      <c r="M83" s="103" t="s">
        <v>221</v>
      </c>
      <c r="N83" s="104" t="s">
        <v>48</v>
      </c>
      <c r="O83" s="104" t="s">
        <v>222</v>
      </c>
      <c r="P83" s="104" t="s">
        <v>223</v>
      </c>
      <c r="Q83" s="104" t="s">
        <v>224</v>
      </c>
      <c r="R83" s="104" t="s">
        <v>225</v>
      </c>
      <c r="S83" s="104" t="s">
        <v>226</v>
      </c>
      <c r="T83" s="105" t="s">
        <v>227</v>
      </c>
    </row>
    <row r="84" spans="2:63" s="1" customFormat="1" ht="29.25" customHeight="1">
      <c r="B84" s="47"/>
      <c r="C84" s="109" t="s">
        <v>197</v>
      </c>
      <c r="D84" s="75"/>
      <c r="E84" s="75"/>
      <c r="F84" s="75"/>
      <c r="G84" s="75"/>
      <c r="H84" s="75"/>
      <c r="I84" s="204"/>
      <c r="J84" s="216">
        <f>BK84</f>
        <v>0</v>
      </c>
      <c r="K84" s="75"/>
      <c r="L84" s="73"/>
      <c r="M84" s="106"/>
      <c r="N84" s="107"/>
      <c r="O84" s="107"/>
      <c r="P84" s="217">
        <f>P85</f>
        <v>0</v>
      </c>
      <c r="Q84" s="107"/>
      <c r="R84" s="217">
        <f>R85</f>
        <v>0</v>
      </c>
      <c r="S84" s="107"/>
      <c r="T84" s="218">
        <f>T85</f>
        <v>0</v>
      </c>
      <c r="AT84" s="24" t="s">
        <v>77</v>
      </c>
      <c r="AU84" s="24" t="s">
        <v>198</v>
      </c>
      <c r="BK84" s="219">
        <f>BK85</f>
        <v>0</v>
      </c>
    </row>
    <row r="85" spans="2:63" s="11" customFormat="1" ht="37.4" customHeight="1">
      <c r="B85" s="220"/>
      <c r="C85" s="221"/>
      <c r="D85" s="222" t="s">
        <v>77</v>
      </c>
      <c r="E85" s="223" t="s">
        <v>1236</v>
      </c>
      <c r="F85" s="223" t="s">
        <v>1445</v>
      </c>
      <c r="G85" s="221"/>
      <c r="H85" s="221"/>
      <c r="I85" s="224"/>
      <c r="J85" s="225">
        <f>BK85</f>
        <v>0</v>
      </c>
      <c r="K85" s="221"/>
      <c r="L85" s="226"/>
      <c r="M85" s="227"/>
      <c r="N85" s="228"/>
      <c r="O85" s="228"/>
      <c r="P85" s="229">
        <f>P86</f>
        <v>0</v>
      </c>
      <c r="Q85" s="228"/>
      <c r="R85" s="229">
        <f>R86</f>
        <v>0</v>
      </c>
      <c r="S85" s="228"/>
      <c r="T85" s="230">
        <f>T86</f>
        <v>0</v>
      </c>
      <c r="AR85" s="231" t="s">
        <v>91</v>
      </c>
      <c r="AT85" s="232" t="s">
        <v>77</v>
      </c>
      <c r="AU85" s="232" t="s">
        <v>78</v>
      </c>
      <c r="AY85" s="231" t="s">
        <v>230</v>
      </c>
      <c r="BK85" s="233">
        <f>BK86</f>
        <v>0</v>
      </c>
    </row>
    <row r="86" spans="2:63" s="11" customFormat="1" ht="19.9" customHeight="1">
      <c r="B86" s="220"/>
      <c r="C86" s="221"/>
      <c r="D86" s="222" t="s">
        <v>77</v>
      </c>
      <c r="E86" s="234" t="s">
        <v>2117</v>
      </c>
      <c r="F86" s="234" t="s">
        <v>2118</v>
      </c>
      <c r="G86" s="221"/>
      <c r="H86" s="221"/>
      <c r="I86" s="224"/>
      <c r="J86" s="235">
        <f>BK86</f>
        <v>0</v>
      </c>
      <c r="K86" s="221"/>
      <c r="L86" s="226"/>
      <c r="M86" s="227"/>
      <c r="N86" s="228"/>
      <c r="O86" s="228"/>
      <c r="P86" s="229">
        <f>SUM(P87:P90)</f>
        <v>0</v>
      </c>
      <c r="Q86" s="228"/>
      <c r="R86" s="229">
        <f>SUM(R87:R90)</f>
        <v>0</v>
      </c>
      <c r="S86" s="228"/>
      <c r="T86" s="230">
        <f>SUM(T87:T90)</f>
        <v>0</v>
      </c>
      <c r="AR86" s="231" t="s">
        <v>91</v>
      </c>
      <c r="AT86" s="232" t="s">
        <v>77</v>
      </c>
      <c r="AU86" s="232" t="s">
        <v>85</v>
      </c>
      <c r="AY86" s="231" t="s">
        <v>230</v>
      </c>
      <c r="BK86" s="233">
        <f>SUM(BK87:BK90)</f>
        <v>0</v>
      </c>
    </row>
    <row r="87" spans="2:65" s="1" customFormat="1" ht="16.5" customHeight="1">
      <c r="B87" s="47"/>
      <c r="C87" s="236" t="s">
        <v>85</v>
      </c>
      <c r="D87" s="236" t="s">
        <v>233</v>
      </c>
      <c r="E87" s="237" t="s">
        <v>2119</v>
      </c>
      <c r="F87" s="238" t="s">
        <v>1515</v>
      </c>
      <c r="G87" s="239" t="s">
        <v>1267</v>
      </c>
      <c r="H87" s="240">
        <v>2</v>
      </c>
      <c r="I87" s="241"/>
      <c r="J87" s="242">
        <f>ROUND(I87*H87,2)</f>
        <v>0</v>
      </c>
      <c r="K87" s="238" t="s">
        <v>34</v>
      </c>
      <c r="L87" s="73"/>
      <c r="M87" s="243" t="s">
        <v>34</v>
      </c>
      <c r="N87" s="244" t="s">
        <v>49</v>
      </c>
      <c r="O87" s="48"/>
      <c r="P87" s="245">
        <f>O87*H87</f>
        <v>0</v>
      </c>
      <c r="Q87" s="245">
        <v>0</v>
      </c>
      <c r="R87" s="245">
        <f>Q87*H87</f>
        <v>0</v>
      </c>
      <c r="S87" s="245">
        <v>0</v>
      </c>
      <c r="T87" s="246">
        <f>S87*H87</f>
        <v>0</v>
      </c>
      <c r="AR87" s="24" t="s">
        <v>259</v>
      </c>
      <c r="AT87" s="24" t="s">
        <v>233</v>
      </c>
      <c r="AU87" s="24" t="s">
        <v>91</v>
      </c>
      <c r="AY87" s="24" t="s">
        <v>230</v>
      </c>
      <c r="BE87" s="247">
        <f>IF(N87="základní",J87,0)</f>
        <v>0</v>
      </c>
      <c r="BF87" s="247">
        <f>IF(N87="snížená",J87,0)</f>
        <v>0</v>
      </c>
      <c r="BG87" s="247">
        <f>IF(N87="zákl. přenesená",J87,0)</f>
        <v>0</v>
      </c>
      <c r="BH87" s="247">
        <f>IF(N87="sníž. přenesená",J87,0)</f>
        <v>0</v>
      </c>
      <c r="BI87" s="247">
        <f>IF(N87="nulová",J87,0)</f>
        <v>0</v>
      </c>
      <c r="BJ87" s="24" t="s">
        <v>85</v>
      </c>
      <c r="BK87" s="247">
        <f>ROUND(I87*H87,2)</f>
        <v>0</v>
      </c>
      <c r="BL87" s="24" t="s">
        <v>259</v>
      </c>
      <c r="BM87" s="24" t="s">
        <v>2120</v>
      </c>
    </row>
    <row r="88" spans="2:65" s="1" customFormat="1" ht="25.5" customHeight="1">
      <c r="B88" s="47"/>
      <c r="C88" s="236" t="s">
        <v>91</v>
      </c>
      <c r="D88" s="236" t="s">
        <v>233</v>
      </c>
      <c r="E88" s="237" t="s">
        <v>2121</v>
      </c>
      <c r="F88" s="238" t="s">
        <v>1448</v>
      </c>
      <c r="G88" s="239" t="s">
        <v>258</v>
      </c>
      <c r="H88" s="240">
        <v>50</v>
      </c>
      <c r="I88" s="241"/>
      <c r="J88" s="242">
        <f>ROUND(I88*H88,2)</f>
        <v>0</v>
      </c>
      <c r="K88" s="238" t="s">
        <v>34</v>
      </c>
      <c r="L88" s="73"/>
      <c r="M88" s="243" t="s">
        <v>34</v>
      </c>
      <c r="N88" s="244" t="s">
        <v>49</v>
      </c>
      <c r="O88" s="48"/>
      <c r="P88" s="245">
        <f>O88*H88</f>
        <v>0</v>
      </c>
      <c r="Q88" s="245">
        <v>0</v>
      </c>
      <c r="R88" s="245">
        <f>Q88*H88</f>
        <v>0</v>
      </c>
      <c r="S88" s="245">
        <v>0</v>
      </c>
      <c r="T88" s="246">
        <f>S88*H88</f>
        <v>0</v>
      </c>
      <c r="AR88" s="24" t="s">
        <v>259</v>
      </c>
      <c r="AT88" s="24" t="s">
        <v>233</v>
      </c>
      <c r="AU88" s="24" t="s">
        <v>91</v>
      </c>
      <c r="AY88" s="24" t="s">
        <v>230</v>
      </c>
      <c r="BE88" s="247">
        <f>IF(N88="základní",J88,0)</f>
        <v>0</v>
      </c>
      <c r="BF88" s="247">
        <f>IF(N88="snížená",J88,0)</f>
        <v>0</v>
      </c>
      <c r="BG88" s="247">
        <f>IF(N88="zákl. přenesená",J88,0)</f>
        <v>0</v>
      </c>
      <c r="BH88" s="247">
        <f>IF(N88="sníž. přenesená",J88,0)</f>
        <v>0</v>
      </c>
      <c r="BI88" s="247">
        <f>IF(N88="nulová",J88,0)</f>
        <v>0</v>
      </c>
      <c r="BJ88" s="24" t="s">
        <v>85</v>
      </c>
      <c r="BK88" s="247">
        <f>ROUND(I88*H88,2)</f>
        <v>0</v>
      </c>
      <c r="BL88" s="24" t="s">
        <v>259</v>
      </c>
      <c r="BM88" s="24" t="s">
        <v>2122</v>
      </c>
    </row>
    <row r="89" spans="2:65" s="1" customFormat="1" ht="25.5" customHeight="1">
      <c r="B89" s="47"/>
      <c r="C89" s="236" t="s">
        <v>242</v>
      </c>
      <c r="D89" s="236" t="s">
        <v>233</v>
      </c>
      <c r="E89" s="237" t="s">
        <v>2123</v>
      </c>
      <c r="F89" s="238" t="s">
        <v>1448</v>
      </c>
      <c r="G89" s="239" t="s">
        <v>258</v>
      </c>
      <c r="H89" s="240">
        <v>50</v>
      </c>
      <c r="I89" s="241"/>
      <c r="J89" s="242">
        <f>ROUND(I89*H89,2)</f>
        <v>0</v>
      </c>
      <c r="K89" s="238" t="s">
        <v>34</v>
      </c>
      <c r="L89" s="73"/>
      <c r="M89" s="243" t="s">
        <v>34</v>
      </c>
      <c r="N89" s="244" t="s">
        <v>49</v>
      </c>
      <c r="O89" s="48"/>
      <c r="P89" s="245">
        <f>O89*H89</f>
        <v>0</v>
      </c>
      <c r="Q89" s="245">
        <v>0</v>
      </c>
      <c r="R89" s="245">
        <f>Q89*H89</f>
        <v>0</v>
      </c>
      <c r="S89" s="245">
        <v>0</v>
      </c>
      <c r="T89" s="246">
        <f>S89*H89</f>
        <v>0</v>
      </c>
      <c r="AR89" s="24" t="s">
        <v>259</v>
      </c>
      <c r="AT89" s="24" t="s">
        <v>233</v>
      </c>
      <c r="AU89" s="24" t="s">
        <v>91</v>
      </c>
      <c r="AY89" s="24" t="s">
        <v>230</v>
      </c>
      <c r="BE89" s="247">
        <f>IF(N89="základní",J89,0)</f>
        <v>0</v>
      </c>
      <c r="BF89" s="247">
        <f>IF(N89="snížená",J89,0)</f>
        <v>0</v>
      </c>
      <c r="BG89" s="247">
        <f>IF(N89="zákl. přenesená",J89,0)</f>
        <v>0</v>
      </c>
      <c r="BH89" s="247">
        <f>IF(N89="sníž. přenesená",J89,0)</f>
        <v>0</v>
      </c>
      <c r="BI89" s="247">
        <f>IF(N89="nulová",J89,0)</f>
        <v>0</v>
      </c>
      <c r="BJ89" s="24" t="s">
        <v>85</v>
      </c>
      <c r="BK89" s="247">
        <f>ROUND(I89*H89,2)</f>
        <v>0</v>
      </c>
      <c r="BL89" s="24" t="s">
        <v>259</v>
      </c>
      <c r="BM89" s="24" t="s">
        <v>2124</v>
      </c>
    </row>
    <row r="90" spans="2:65" s="1" customFormat="1" ht="16.5" customHeight="1">
      <c r="B90" s="47"/>
      <c r="C90" s="236" t="s">
        <v>237</v>
      </c>
      <c r="D90" s="236" t="s">
        <v>233</v>
      </c>
      <c r="E90" s="237" t="s">
        <v>1541</v>
      </c>
      <c r="F90" s="238" t="s">
        <v>1542</v>
      </c>
      <c r="G90" s="239" t="s">
        <v>304</v>
      </c>
      <c r="H90" s="293"/>
      <c r="I90" s="241"/>
      <c r="J90" s="242">
        <f>ROUND(I90*H90,2)</f>
        <v>0</v>
      </c>
      <c r="K90" s="238" t="s">
        <v>34</v>
      </c>
      <c r="L90" s="73"/>
      <c r="M90" s="243" t="s">
        <v>34</v>
      </c>
      <c r="N90" s="294" t="s">
        <v>49</v>
      </c>
      <c r="O90" s="295"/>
      <c r="P90" s="296">
        <f>O90*H90</f>
        <v>0</v>
      </c>
      <c r="Q90" s="296">
        <v>0</v>
      </c>
      <c r="R90" s="296">
        <f>Q90*H90</f>
        <v>0</v>
      </c>
      <c r="S90" s="296">
        <v>0</v>
      </c>
      <c r="T90" s="297">
        <f>S90*H90</f>
        <v>0</v>
      </c>
      <c r="AR90" s="24" t="s">
        <v>259</v>
      </c>
      <c r="AT90" s="24" t="s">
        <v>233</v>
      </c>
      <c r="AU90" s="24" t="s">
        <v>91</v>
      </c>
      <c r="AY90" s="24" t="s">
        <v>230</v>
      </c>
      <c r="BE90" s="247">
        <f>IF(N90="základní",J90,0)</f>
        <v>0</v>
      </c>
      <c r="BF90" s="247">
        <f>IF(N90="snížená",J90,0)</f>
        <v>0</v>
      </c>
      <c r="BG90" s="247">
        <f>IF(N90="zákl. přenesená",J90,0)</f>
        <v>0</v>
      </c>
      <c r="BH90" s="247">
        <f>IF(N90="sníž. přenesená",J90,0)</f>
        <v>0</v>
      </c>
      <c r="BI90" s="247">
        <f>IF(N90="nulová",J90,0)</f>
        <v>0</v>
      </c>
      <c r="BJ90" s="24" t="s">
        <v>85</v>
      </c>
      <c r="BK90" s="247">
        <f>ROUND(I90*H90,2)</f>
        <v>0</v>
      </c>
      <c r="BL90" s="24" t="s">
        <v>259</v>
      </c>
      <c r="BM90" s="24" t="s">
        <v>2125</v>
      </c>
    </row>
    <row r="91" spans="2:12" s="1" customFormat="1" ht="6.95" customHeight="1">
      <c r="B91" s="68"/>
      <c r="C91" s="69"/>
      <c r="D91" s="69"/>
      <c r="E91" s="69"/>
      <c r="F91" s="69"/>
      <c r="G91" s="69"/>
      <c r="H91" s="69"/>
      <c r="I91" s="179"/>
      <c r="J91" s="69"/>
      <c r="K91" s="69"/>
      <c r="L91" s="73"/>
    </row>
  </sheetData>
  <sheetProtection password="CC35" sheet="1" objects="1" scenarios="1" formatColumns="0" formatRows="0" autoFilter="0"/>
  <autoFilter ref="C83:K90"/>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11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123</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1837</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2126</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ROUND(J92,2)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ROUND(SUM(BE92:BE117),2)</f>
        <v>0</v>
      </c>
      <c r="G32" s="48"/>
      <c r="H32" s="48"/>
      <c r="I32" s="171">
        <v>0.21</v>
      </c>
      <c r="J32" s="170">
        <f>ROUND(ROUND((SUM(BE92:BE117)),2)*I32,2)</f>
        <v>0</v>
      </c>
      <c r="K32" s="52"/>
    </row>
    <row r="33" spans="2:11" s="1" customFormat="1" ht="14.4" customHeight="1">
      <c r="B33" s="47"/>
      <c r="C33" s="48"/>
      <c r="D33" s="48"/>
      <c r="E33" s="56" t="s">
        <v>50</v>
      </c>
      <c r="F33" s="170">
        <f>ROUND(SUM(BF92:BF117),2)</f>
        <v>0</v>
      </c>
      <c r="G33" s="48"/>
      <c r="H33" s="48"/>
      <c r="I33" s="171">
        <v>0.15</v>
      </c>
      <c r="J33" s="170">
        <f>ROUND(ROUND((SUM(BF92:BF117)),2)*I33,2)</f>
        <v>0</v>
      </c>
      <c r="K33" s="52"/>
    </row>
    <row r="34" spans="2:11" s="1" customFormat="1" ht="14.4" customHeight="1" hidden="1">
      <c r="B34" s="47"/>
      <c r="C34" s="48"/>
      <c r="D34" s="48"/>
      <c r="E34" s="56" t="s">
        <v>51</v>
      </c>
      <c r="F34" s="170">
        <f>ROUND(SUM(BG92:BG117),2)</f>
        <v>0</v>
      </c>
      <c r="G34" s="48"/>
      <c r="H34" s="48"/>
      <c r="I34" s="171">
        <v>0.21</v>
      </c>
      <c r="J34" s="170">
        <v>0</v>
      </c>
      <c r="K34" s="52"/>
    </row>
    <row r="35" spans="2:11" s="1" customFormat="1" ht="14.4" customHeight="1" hidden="1">
      <c r="B35" s="47"/>
      <c r="C35" s="48"/>
      <c r="D35" s="48"/>
      <c r="E35" s="56" t="s">
        <v>52</v>
      </c>
      <c r="F35" s="170">
        <f>ROUND(SUM(BH92:BH117),2)</f>
        <v>0</v>
      </c>
      <c r="G35" s="48"/>
      <c r="H35" s="48"/>
      <c r="I35" s="171">
        <v>0.15</v>
      </c>
      <c r="J35" s="170">
        <v>0</v>
      </c>
      <c r="K35" s="52"/>
    </row>
    <row r="36" spans="2:11" s="1" customFormat="1" ht="14.4" customHeight="1" hidden="1">
      <c r="B36" s="47"/>
      <c r="C36" s="48"/>
      <c r="D36" s="48"/>
      <c r="E36" s="56" t="s">
        <v>53</v>
      </c>
      <c r="F36" s="170">
        <f>ROUND(SUM(BI92:BI117),2)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1837</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A5 - OBJEKT A - PŘEDÁVACÍ STANICE STAVEBNÍ PRÁCE</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J92</f>
        <v>0</v>
      </c>
      <c r="K60" s="52"/>
      <c r="AU60" s="24" t="s">
        <v>198</v>
      </c>
    </row>
    <row r="61" spans="2:11" s="8" customFormat="1" ht="24.95" customHeight="1">
      <c r="B61" s="190"/>
      <c r="C61" s="191"/>
      <c r="D61" s="192" t="s">
        <v>1619</v>
      </c>
      <c r="E61" s="193"/>
      <c r="F61" s="193"/>
      <c r="G61" s="193"/>
      <c r="H61" s="193"/>
      <c r="I61" s="194"/>
      <c r="J61" s="195">
        <f>J93</f>
        <v>0</v>
      </c>
      <c r="K61" s="196"/>
    </row>
    <row r="62" spans="2:11" s="8" customFormat="1" ht="24.95" customHeight="1">
      <c r="B62" s="190"/>
      <c r="C62" s="191"/>
      <c r="D62" s="192" t="s">
        <v>1620</v>
      </c>
      <c r="E62" s="193"/>
      <c r="F62" s="193"/>
      <c r="G62" s="193"/>
      <c r="H62" s="193"/>
      <c r="I62" s="194"/>
      <c r="J62" s="195">
        <f>J95</f>
        <v>0</v>
      </c>
      <c r="K62" s="196"/>
    </row>
    <row r="63" spans="2:11" s="8" customFormat="1" ht="24.95" customHeight="1">
      <c r="B63" s="190"/>
      <c r="C63" s="191"/>
      <c r="D63" s="192" t="s">
        <v>1623</v>
      </c>
      <c r="E63" s="193"/>
      <c r="F63" s="193"/>
      <c r="G63" s="193"/>
      <c r="H63" s="193"/>
      <c r="I63" s="194"/>
      <c r="J63" s="195">
        <f>J97</f>
        <v>0</v>
      </c>
      <c r="K63" s="196"/>
    </row>
    <row r="64" spans="2:11" s="8" customFormat="1" ht="24.95" customHeight="1">
      <c r="B64" s="190"/>
      <c r="C64" s="191"/>
      <c r="D64" s="192" t="s">
        <v>1625</v>
      </c>
      <c r="E64" s="193"/>
      <c r="F64" s="193"/>
      <c r="G64" s="193"/>
      <c r="H64" s="193"/>
      <c r="I64" s="194"/>
      <c r="J64" s="195">
        <f>J100</f>
        <v>0</v>
      </c>
      <c r="K64" s="196"/>
    </row>
    <row r="65" spans="2:11" s="8" customFormat="1" ht="24.95" customHeight="1">
      <c r="B65" s="190"/>
      <c r="C65" s="191"/>
      <c r="D65" s="192" t="s">
        <v>1626</v>
      </c>
      <c r="E65" s="193"/>
      <c r="F65" s="193"/>
      <c r="G65" s="193"/>
      <c r="H65" s="193"/>
      <c r="I65" s="194"/>
      <c r="J65" s="195">
        <f>J102</f>
        <v>0</v>
      </c>
      <c r="K65" s="196"/>
    </row>
    <row r="66" spans="2:11" s="8" customFormat="1" ht="24.95" customHeight="1">
      <c r="B66" s="190"/>
      <c r="C66" s="191"/>
      <c r="D66" s="192" t="s">
        <v>1629</v>
      </c>
      <c r="E66" s="193"/>
      <c r="F66" s="193"/>
      <c r="G66" s="193"/>
      <c r="H66" s="193"/>
      <c r="I66" s="194"/>
      <c r="J66" s="195">
        <f>J104</f>
        <v>0</v>
      </c>
      <c r="K66" s="196"/>
    </row>
    <row r="67" spans="2:11" s="8" customFormat="1" ht="24.95" customHeight="1">
      <c r="B67" s="190"/>
      <c r="C67" s="191"/>
      <c r="D67" s="192" t="s">
        <v>1630</v>
      </c>
      <c r="E67" s="193"/>
      <c r="F67" s="193"/>
      <c r="G67" s="193"/>
      <c r="H67" s="193"/>
      <c r="I67" s="194"/>
      <c r="J67" s="195">
        <f>J107</f>
        <v>0</v>
      </c>
      <c r="K67" s="196"/>
    </row>
    <row r="68" spans="2:11" s="8" customFormat="1" ht="24.95" customHeight="1">
      <c r="B68" s="190"/>
      <c r="C68" s="191"/>
      <c r="D68" s="192" t="s">
        <v>1631</v>
      </c>
      <c r="E68" s="193"/>
      <c r="F68" s="193"/>
      <c r="G68" s="193"/>
      <c r="H68" s="193"/>
      <c r="I68" s="194"/>
      <c r="J68" s="195">
        <f>J109</f>
        <v>0</v>
      </c>
      <c r="K68" s="196"/>
    </row>
    <row r="69" spans="2:11" s="8" customFormat="1" ht="24.95" customHeight="1">
      <c r="B69" s="190"/>
      <c r="C69" s="191"/>
      <c r="D69" s="192" t="s">
        <v>209</v>
      </c>
      <c r="E69" s="193"/>
      <c r="F69" s="193"/>
      <c r="G69" s="193"/>
      <c r="H69" s="193"/>
      <c r="I69" s="194"/>
      <c r="J69" s="195">
        <f>J115</f>
        <v>0</v>
      </c>
      <c r="K69" s="196"/>
    </row>
    <row r="70" spans="2:11" s="9" customFormat="1" ht="19.9" customHeight="1">
      <c r="B70" s="197"/>
      <c r="C70" s="198"/>
      <c r="D70" s="199" t="s">
        <v>213</v>
      </c>
      <c r="E70" s="200"/>
      <c r="F70" s="200"/>
      <c r="G70" s="200"/>
      <c r="H70" s="200"/>
      <c r="I70" s="201"/>
      <c r="J70" s="202">
        <f>J116</f>
        <v>0</v>
      </c>
      <c r="K70" s="203"/>
    </row>
    <row r="71" spans="2:11" s="1" customFormat="1" ht="21.8" customHeight="1">
      <c r="B71" s="47"/>
      <c r="C71" s="48"/>
      <c r="D71" s="48"/>
      <c r="E71" s="48"/>
      <c r="F71" s="48"/>
      <c r="G71" s="48"/>
      <c r="H71" s="48"/>
      <c r="I71" s="157"/>
      <c r="J71" s="48"/>
      <c r="K71" s="52"/>
    </row>
    <row r="72" spans="2:11" s="1" customFormat="1" ht="6.95" customHeight="1">
      <c r="B72" s="68"/>
      <c r="C72" s="69"/>
      <c r="D72" s="69"/>
      <c r="E72" s="69"/>
      <c r="F72" s="69"/>
      <c r="G72" s="69"/>
      <c r="H72" s="69"/>
      <c r="I72" s="179"/>
      <c r="J72" s="69"/>
      <c r="K72" s="70"/>
    </row>
    <row r="76" spans="2:12" s="1" customFormat="1" ht="6.95" customHeight="1">
      <c r="B76" s="71"/>
      <c r="C76" s="72"/>
      <c r="D76" s="72"/>
      <c r="E76" s="72"/>
      <c r="F76" s="72"/>
      <c r="G76" s="72"/>
      <c r="H76" s="72"/>
      <c r="I76" s="182"/>
      <c r="J76" s="72"/>
      <c r="K76" s="72"/>
      <c r="L76" s="73"/>
    </row>
    <row r="77" spans="2:12" s="1" customFormat="1" ht="36.95" customHeight="1">
      <c r="B77" s="47"/>
      <c r="C77" s="74" t="s">
        <v>214</v>
      </c>
      <c r="D77" s="75"/>
      <c r="E77" s="75"/>
      <c r="F77" s="75"/>
      <c r="G77" s="75"/>
      <c r="H77" s="75"/>
      <c r="I77" s="204"/>
      <c r="J77" s="75"/>
      <c r="K77" s="75"/>
      <c r="L77" s="73"/>
    </row>
    <row r="78" spans="2:12" s="1" customFormat="1" ht="6.95" customHeight="1">
      <c r="B78" s="47"/>
      <c r="C78" s="75"/>
      <c r="D78" s="75"/>
      <c r="E78" s="75"/>
      <c r="F78" s="75"/>
      <c r="G78" s="75"/>
      <c r="H78" s="75"/>
      <c r="I78" s="204"/>
      <c r="J78" s="75"/>
      <c r="K78" s="75"/>
      <c r="L78" s="73"/>
    </row>
    <row r="79" spans="2:12" s="1" customFormat="1" ht="14.4" customHeight="1">
      <c r="B79" s="47"/>
      <c r="C79" s="77" t="s">
        <v>18</v>
      </c>
      <c r="D79" s="75"/>
      <c r="E79" s="75"/>
      <c r="F79" s="75"/>
      <c r="G79" s="75"/>
      <c r="H79" s="75"/>
      <c r="I79" s="204"/>
      <c r="J79" s="75"/>
      <c r="K79" s="75"/>
      <c r="L79" s="73"/>
    </row>
    <row r="80" spans="2:12" s="1" customFormat="1" ht="16.5" customHeight="1">
      <c r="B80" s="47"/>
      <c r="C80" s="75"/>
      <c r="D80" s="75"/>
      <c r="E80" s="205" t="str">
        <f>E7</f>
        <v>REKONSTRUKCE PLYNOVÉ KOTELNY JAROV I.- OBJEKTY A-E</v>
      </c>
      <c r="F80" s="77"/>
      <c r="G80" s="77"/>
      <c r="H80" s="77"/>
      <c r="I80" s="204"/>
      <c r="J80" s="75"/>
      <c r="K80" s="75"/>
      <c r="L80" s="73"/>
    </row>
    <row r="81" spans="2:12" ht="13.5">
      <c r="B81" s="28"/>
      <c r="C81" s="77" t="s">
        <v>190</v>
      </c>
      <c r="D81" s="206"/>
      <c r="E81" s="206"/>
      <c r="F81" s="206"/>
      <c r="G81" s="206"/>
      <c r="H81" s="206"/>
      <c r="I81" s="149"/>
      <c r="J81" s="206"/>
      <c r="K81" s="206"/>
      <c r="L81" s="207"/>
    </row>
    <row r="82" spans="2:12" s="1" customFormat="1" ht="16.5" customHeight="1">
      <c r="B82" s="47"/>
      <c r="C82" s="75"/>
      <c r="D82" s="75"/>
      <c r="E82" s="205" t="s">
        <v>1837</v>
      </c>
      <c r="F82" s="75"/>
      <c r="G82" s="75"/>
      <c r="H82" s="75"/>
      <c r="I82" s="204"/>
      <c r="J82" s="75"/>
      <c r="K82" s="75"/>
      <c r="L82" s="73"/>
    </row>
    <row r="83" spans="2:12" s="1" customFormat="1" ht="14.4" customHeight="1">
      <c r="B83" s="47"/>
      <c r="C83" s="77" t="s">
        <v>192</v>
      </c>
      <c r="D83" s="75"/>
      <c r="E83" s="75"/>
      <c r="F83" s="75"/>
      <c r="G83" s="75"/>
      <c r="H83" s="75"/>
      <c r="I83" s="204"/>
      <c r="J83" s="75"/>
      <c r="K83" s="75"/>
      <c r="L83" s="73"/>
    </row>
    <row r="84" spans="2:12" s="1" customFormat="1" ht="17.25" customHeight="1">
      <c r="B84" s="47"/>
      <c r="C84" s="75"/>
      <c r="D84" s="75"/>
      <c r="E84" s="83" t="str">
        <f>E11</f>
        <v>A5 - OBJEKT A - PŘEDÁVACÍ STANICE STAVEBNÍ PRÁCE</v>
      </c>
      <c r="F84" s="75"/>
      <c r="G84" s="75"/>
      <c r="H84" s="75"/>
      <c r="I84" s="204"/>
      <c r="J84" s="75"/>
      <c r="K84" s="75"/>
      <c r="L84" s="73"/>
    </row>
    <row r="85" spans="2:12" s="1" customFormat="1" ht="6.95" customHeight="1">
      <c r="B85" s="47"/>
      <c r="C85" s="75"/>
      <c r="D85" s="75"/>
      <c r="E85" s="75"/>
      <c r="F85" s="75"/>
      <c r="G85" s="75"/>
      <c r="H85" s="75"/>
      <c r="I85" s="204"/>
      <c r="J85" s="75"/>
      <c r="K85" s="75"/>
      <c r="L85" s="73"/>
    </row>
    <row r="86" spans="2:12" s="1" customFormat="1" ht="18" customHeight="1">
      <c r="B86" s="47"/>
      <c r="C86" s="77" t="s">
        <v>24</v>
      </c>
      <c r="D86" s="75"/>
      <c r="E86" s="75"/>
      <c r="F86" s="208" t="str">
        <f>F14</f>
        <v xml:space="preserve"> 130 00 Praha 3</v>
      </c>
      <c r="G86" s="75"/>
      <c r="H86" s="75"/>
      <c r="I86" s="209" t="s">
        <v>26</v>
      </c>
      <c r="J86" s="86" t="str">
        <f>IF(J14="","",J14)</f>
        <v>24. 9. 2018</v>
      </c>
      <c r="K86" s="75"/>
      <c r="L86" s="73"/>
    </row>
    <row r="87" spans="2:12" s="1" customFormat="1" ht="6.95" customHeight="1">
      <c r="B87" s="47"/>
      <c r="C87" s="75"/>
      <c r="D87" s="75"/>
      <c r="E87" s="75"/>
      <c r="F87" s="75"/>
      <c r="G87" s="75"/>
      <c r="H87" s="75"/>
      <c r="I87" s="204"/>
      <c r="J87" s="75"/>
      <c r="K87" s="75"/>
      <c r="L87" s="73"/>
    </row>
    <row r="88" spans="2:12" s="1" customFormat="1" ht="13.5">
      <c r="B88" s="47"/>
      <c r="C88" s="77" t="s">
        <v>32</v>
      </c>
      <c r="D88" s="75"/>
      <c r="E88" s="75"/>
      <c r="F88" s="208" t="str">
        <f>E17</f>
        <v>VYSOKÁ ŠKOLA EKONOMICKÁ V PRAZE</v>
      </c>
      <c r="G88" s="75"/>
      <c r="H88" s="75"/>
      <c r="I88" s="209" t="s">
        <v>39</v>
      </c>
      <c r="J88" s="208" t="str">
        <f>E23</f>
        <v>ING.VÁCLAV PILÁT</v>
      </c>
      <c r="K88" s="75"/>
      <c r="L88" s="73"/>
    </row>
    <row r="89" spans="2:12" s="1" customFormat="1" ht="14.4" customHeight="1">
      <c r="B89" s="47"/>
      <c r="C89" s="77" t="s">
        <v>37</v>
      </c>
      <c r="D89" s="75"/>
      <c r="E89" s="75"/>
      <c r="F89" s="208" t="str">
        <f>IF(E20="","",E20)</f>
        <v/>
      </c>
      <c r="G89" s="75"/>
      <c r="H89" s="75"/>
      <c r="I89" s="204"/>
      <c r="J89" s="75"/>
      <c r="K89" s="75"/>
      <c r="L89" s="73"/>
    </row>
    <row r="90" spans="2:12" s="1" customFormat="1" ht="10.3" customHeight="1">
      <c r="B90" s="47"/>
      <c r="C90" s="75"/>
      <c r="D90" s="75"/>
      <c r="E90" s="75"/>
      <c r="F90" s="75"/>
      <c r="G90" s="75"/>
      <c r="H90" s="75"/>
      <c r="I90" s="204"/>
      <c r="J90" s="75"/>
      <c r="K90" s="75"/>
      <c r="L90" s="73"/>
    </row>
    <row r="91" spans="2:20" s="10" customFormat="1" ht="29.25" customHeight="1">
      <c r="B91" s="210"/>
      <c r="C91" s="211" t="s">
        <v>215</v>
      </c>
      <c r="D91" s="212" t="s">
        <v>63</v>
      </c>
      <c r="E91" s="212" t="s">
        <v>59</v>
      </c>
      <c r="F91" s="212" t="s">
        <v>216</v>
      </c>
      <c r="G91" s="212" t="s">
        <v>217</v>
      </c>
      <c r="H91" s="212" t="s">
        <v>218</v>
      </c>
      <c r="I91" s="213" t="s">
        <v>219</v>
      </c>
      <c r="J91" s="212" t="s">
        <v>196</v>
      </c>
      <c r="K91" s="214" t="s">
        <v>220</v>
      </c>
      <c r="L91" s="215"/>
      <c r="M91" s="103" t="s">
        <v>221</v>
      </c>
      <c r="N91" s="104" t="s">
        <v>48</v>
      </c>
      <c r="O91" s="104" t="s">
        <v>222</v>
      </c>
      <c r="P91" s="104" t="s">
        <v>223</v>
      </c>
      <c r="Q91" s="104" t="s">
        <v>224</v>
      </c>
      <c r="R91" s="104" t="s">
        <v>225</v>
      </c>
      <c r="S91" s="104" t="s">
        <v>226</v>
      </c>
      <c r="T91" s="105" t="s">
        <v>227</v>
      </c>
    </row>
    <row r="92" spans="2:63" s="1" customFormat="1" ht="29.25" customHeight="1">
      <c r="B92" s="47"/>
      <c r="C92" s="109" t="s">
        <v>197</v>
      </c>
      <c r="D92" s="75"/>
      <c r="E92" s="75"/>
      <c r="F92" s="75"/>
      <c r="G92" s="75"/>
      <c r="H92" s="75"/>
      <c r="I92" s="204"/>
      <c r="J92" s="216">
        <f>BK92</f>
        <v>0</v>
      </c>
      <c r="K92" s="75"/>
      <c r="L92" s="73"/>
      <c r="M92" s="106"/>
      <c r="N92" s="107"/>
      <c r="O92" s="107"/>
      <c r="P92" s="217">
        <f>P93+P95+P97+P100+P102+P104+P107+P109+P115</f>
        <v>0</v>
      </c>
      <c r="Q92" s="107"/>
      <c r="R92" s="217">
        <f>R93+R95+R97+R100+R102+R104+R107+R109+R115</f>
        <v>0</v>
      </c>
      <c r="S92" s="107"/>
      <c r="T92" s="218">
        <f>T93+T95+T97+T100+T102+T104+T107+T109+T115</f>
        <v>0</v>
      </c>
      <c r="AT92" s="24" t="s">
        <v>77</v>
      </c>
      <c r="AU92" s="24" t="s">
        <v>198</v>
      </c>
      <c r="BK92" s="219">
        <f>BK93+BK95+BK97+BK100+BK102+BK104+BK107+BK109+BK115</f>
        <v>0</v>
      </c>
    </row>
    <row r="93" spans="2:63" s="11" customFormat="1" ht="37.4" customHeight="1">
      <c r="B93" s="220"/>
      <c r="C93" s="221"/>
      <c r="D93" s="222" t="s">
        <v>77</v>
      </c>
      <c r="E93" s="223" t="s">
        <v>519</v>
      </c>
      <c r="F93" s="223" t="s">
        <v>1648</v>
      </c>
      <c r="G93" s="221"/>
      <c r="H93" s="221"/>
      <c r="I93" s="224"/>
      <c r="J93" s="225">
        <f>BK93</f>
        <v>0</v>
      </c>
      <c r="K93" s="221"/>
      <c r="L93" s="226"/>
      <c r="M93" s="227"/>
      <c r="N93" s="228"/>
      <c r="O93" s="228"/>
      <c r="P93" s="229">
        <f>P94</f>
        <v>0</v>
      </c>
      <c r="Q93" s="228"/>
      <c r="R93" s="229">
        <f>R94</f>
        <v>0</v>
      </c>
      <c r="S93" s="228"/>
      <c r="T93" s="230">
        <f>T94</f>
        <v>0</v>
      </c>
      <c r="AR93" s="231" t="s">
        <v>85</v>
      </c>
      <c r="AT93" s="232" t="s">
        <v>77</v>
      </c>
      <c r="AU93" s="232" t="s">
        <v>78</v>
      </c>
      <c r="AY93" s="231" t="s">
        <v>230</v>
      </c>
      <c r="BK93" s="233">
        <f>BK94</f>
        <v>0</v>
      </c>
    </row>
    <row r="94" spans="2:65" s="1" customFormat="1" ht="25.5" customHeight="1">
      <c r="B94" s="47"/>
      <c r="C94" s="236" t="s">
        <v>85</v>
      </c>
      <c r="D94" s="236" t="s">
        <v>233</v>
      </c>
      <c r="E94" s="237" t="s">
        <v>1653</v>
      </c>
      <c r="F94" s="238" t="s">
        <v>1654</v>
      </c>
      <c r="G94" s="239" t="s">
        <v>1594</v>
      </c>
      <c r="H94" s="240">
        <v>177</v>
      </c>
      <c r="I94" s="241"/>
      <c r="J94" s="242">
        <f>ROUND(I94*H94,2)</f>
        <v>0</v>
      </c>
      <c r="K94" s="238" t="s">
        <v>34</v>
      </c>
      <c r="L94" s="73"/>
      <c r="M94" s="243" t="s">
        <v>34</v>
      </c>
      <c r="N94" s="244" t="s">
        <v>49</v>
      </c>
      <c r="O94" s="48"/>
      <c r="P94" s="245">
        <f>O94*H94</f>
        <v>0</v>
      </c>
      <c r="Q94" s="245">
        <v>0</v>
      </c>
      <c r="R94" s="245">
        <f>Q94*H94</f>
        <v>0</v>
      </c>
      <c r="S94" s="245">
        <v>0</v>
      </c>
      <c r="T94" s="246">
        <f>S94*H94</f>
        <v>0</v>
      </c>
      <c r="AR94" s="24" t="s">
        <v>237</v>
      </c>
      <c r="AT94" s="24" t="s">
        <v>233</v>
      </c>
      <c r="AU94" s="24" t="s">
        <v>85</v>
      </c>
      <c r="AY94" s="24" t="s">
        <v>230</v>
      </c>
      <c r="BE94" s="247">
        <f>IF(N94="základní",J94,0)</f>
        <v>0</v>
      </c>
      <c r="BF94" s="247">
        <f>IF(N94="snížená",J94,0)</f>
        <v>0</v>
      </c>
      <c r="BG94" s="247">
        <f>IF(N94="zákl. přenesená",J94,0)</f>
        <v>0</v>
      </c>
      <c r="BH94" s="247">
        <f>IF(N94="sníž. přenesená",J94,0)</f>
        <v>0</v>
      </c>
      <c r="BI94" s="247">
        <f>IF(N94="nulová",J94,0)</f>
        <v>0</v>
      </c>
      <c r="BJ94" s="24" t="s">
        <v>85</v>
      </c>
      <c r="BK94" s="247">
        <f>ROUND(I94*H94,2)</f>
        <v>0</v>
      </c>
      <c r="BL94" s="24" t="s">
        <v>237</v>
      </c>
      <c r="BM94" s="24" t="s">
        <v>2127</v>
      </c>
    </row>
    <row r="95" spans="2:63" s="11" customFormat="1" ht="37.4" customHeight="1">
      <c r="B95" s="220"/>
      <c r="C95" s="221"/>
      <c r="D95" s="222" t="s">
        <v>77</v>
      </c>
      <c r="E95" s="223" t="s">
        <v>528</v>
      </c>
      <c r="F95" s="223" t="s">
        <v>1663</v>
      </c>
      <c r="G95" s="221"/>
      <c r="H95" s="221"/>
      <c r="I95" s="224"/>
      <c r="J95" s="225">
        <f>BK95</f>
        <v>0</v>
      </c>
      <c r="K95" s="221"/>
      <c r="L95" s="226"/>
      <c r="M95" s="227"/>
      <c r="N95" s="228"/>
      <c r="O95" s="228"/>
      <c r="P95" s="229">
        <f>P96</f>
        <v>0</v>
      </c>
      <c r="Q95" s="228"/>
      <c r="R95" s="229">
        <f>R96</f>
        <v>0</v>
      </c>
      <c r="S95" s="228"/>
      <c r="T95" s="230">
        <f>T96</f>
        <v>0</v>
      </c>
      <c r="AR95" s="231" t="s">
        <v>85</v>
      </c>
      <c r="AT95" s="232" t="s">
        <v>77</v>
      </c>
      <c r="AU95" s="232" t="s">
        <v>78</v>
      </c>
      <c r="AY95" s="231" t="s">
        <v>230</v>
      </c>
      <c r="BK95" s="233">
        <f>BK96</f>
        <v>0</v>
      </c>
    </row>
    <row r="96" spans="2:65" s="1" customFormat="1" ht="16.5" customHeight="1">
      <c r="B96" s="47"/>
      <c r="C96" s="236" t="s">
        <v>91</v>
      </c>
      <c r="D96" s="236" t="s">
        <v>233</v>
      </c>
      <c r="E96" s="237" t="s">
        <v>2128</v>
      </c>
      <c r="F96" s="238" t="s">
        <v>2129</v>
      </c>
      <c r="G96" s="239" t="s">
        <v>1594</v>
      </c>
      <c r="H96" s="240">
        <v>82</v>
      </c>
      <c r="I96" s="241"/>
      <c r="J96" s="242">
        <f>ROUND(I96*H96,2)</f>
        <v>0</v>
      </c>
      <c r="K96" s="238" t="s">
        <v>34</v>
      </c>
      <c r="L96" s="73"/>
      <c r="M96" s="243" t="s">
        <v>34</v>
      </c>
      <c r="N96" s="244" t="s">
        <v>49</v>
      </c>
      <c r="O96" s="48"/>
      <c r="P96" s="245">
        <f>O96*H96</f>
        <v>0</v>
      </c>
      <c r="Q96" s="245">
        <v>0</v>
      </c>
      <c r="R96" s="245">
        <f>Q96*H96</f>
        <v>0</v>
      </c>
      <c r="S96" s="245">
        <v>0</v>
      </c>
      <c r="T96" s="246">
        <f>S96*H96</f>
        <v>0</v>
      </c>
      <c r="AR96" s="24" t="s">
        <v>237</v>
      </c>
      <c r="AT96" s="24" t="s">
        <v>233</v>
      </c>
      <c r="AU96" s="24" t="s">
        <v>85</v>
      </c>
      <c r="AY96" s="24" t="s">
        <v>230</v>
      </c>
      <c r="BE96" s="247">
        <f>IF(N96="základní",J96,0)</f>
        <v>0</v>
      </c>
      <c r="BF96" s="247">
        <f>IF(N96="snížená",J96,0)</f>
        <v>0</v>
      </c>
      <c r="BG96" s="247">
        <f>IF(N96="zákl. přenesená",J96,0)</f>
        <v>0</v>
      </c>
      <c r="BH96" s="247">
        <f>IF(N96="sníž. přenesená",J96,0)</f>
        <v>0</v>
      </c>
      <c r="BI96" s="247">
        <f>IF(N96="nulová",J96,0)</f>
        <v>0</v>
      </c>
      <c r="BJ96" s="24" t="s">
        <v>85</v>
      </c>
      <c r="BK96" s="247">
        <f>ROUND(I96*H96,2)</f>
        <v>0</v>
      </c>
      <c r="BL96" s="24" t="s">
        <v>237</v>
      </c>
      <c r="BM96" s="24" t="s">
        <v>2130</v>
      </c>
    </row>
    <row r="97" spans="2:63" s="11" customFormat="1" ht="37.4" customHeight="1">
      <c r="B97" s="220"/>
      <c r="C97" s="221"/>
      <c r="D97" s="222" t="s">
        <v>77</v>
      </c>
      <c r="E97" s="223" t="s">
        <v>659</v>
      </c>
      <c r="F97" s="223" t="s">
        <v>1692</v>
      </c>
      <c r="G97" s="221"/>
      <c r="H97" s="221"/>
      <c r="I97" s="224"/>
      <c r="J97" s="225">
        <f>BK97</f>
        <v>0</v>
      </c>
      <c r="K97" s="221"/>
      <c r="L97" s="226"/>
      <c r="M97" s="227"/>
      <c r="N97" s="228"/>
      <c r="O97" s="228"/>
      <c r="P97" s="229">
        <f>SUM(P98:P99)</f>
        <v>0</v>
      </c>
      <c r="Q97" s="228"/>
      <c r="R97" s="229">
        <f>SUM(R98:R99)</f>
        <v>0</v>
      </c>
      <c r="S97" s="228"/>
      <c r="T97" s="230">
        <f>SUM(T98:T99)</f>
        <v>0</v>
      </c>
      <c r="AR97" s="231" t="s">
        <v>85</v>
      </c>
      <c r="AT97" s="232" t="s">
        <v>77</v>
      </c>
      <c r="AU97" s="232" t="s">
        <v>78</v>
      </c>
      <c r="AY97" s="231" t="s">
        <v>230</v>
      </c>
      <c r="BK97" s="233">
        <f>SUM(BK98:BK99)</f>
        <v>0</v>
      </c>
    </row>
    <row r="98" spans="2:65" s="1" customFormat="1" ht="16.5" customHeight="1">
      <c r="B98" s="47"/>
      <c r="C98" s="236" t="s">
        <v>242</v>
      </c>
      <c r="D98" s="236" t="s">
        <v>233</v>
      </c>
      <c r="E98" s="237" t="s">
        <v>1693</v>
      </c>
      <c r="F98" s="238" t="s">
        <v>1694</v>
      </c>
      <c r="G98" s="239" t="s">
        <v>1594</v>
      </c>
      <c r="H98" s="240">
        <v>82</v>
      </c>
      <c r="I98" s="241"/>
      <c r="J98" s="242">
        <f>ROUND(I98*H98,2)</f>
        <v>0</v>
      </c>
      <c r="K98" s="238" t="s">
        <v>34</v>
      </c>
      <c r="L98" s="73"/>
      <c r="M98" s="243" t="s">
        <v>34</v>
      </c>
      <c r="N98" s="244" t="s">
        <v>49</v>
      </c>
      <c r="O98" s="48"/>
      <c r="P98" s="245">
        <f>O98*H98</f>
        <v>0</v>
      </c>
      <c r="Q98" s="245">
        <v>0</v>
      </c>
      <c r="R98" s="245">
        <f>Q98*H98</f>
        <v>0</v>
      </c>
      <c r="S98" s="245">
        <v>0</v>
      </c>
      <c r="T98" s="246">
        <f>S98*H98</f>
        <v>0</v>
      </c>
      <c r="AR98" s="24" t="s">
        <v>237</v>
      </c>
      <c r="AT98" s="24" t="s">
        <v>233</v>
      </c>
      <c r="AU98" s="24" t="s">
        <v>85</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237</v>
      </c>
      <c r="BM98" s="24" t="s">
        <v>2131</v>
      </c>
    </row>
    <row r="99" spans="2:65" s="1" customFormat="1" ht="16.5" customHeight="1">
      <c r="B99" s="47"/>
      <c r="C99" s="236" t="s">
        <v>237</v>
      </c>
      <c r="D99" s="236" t="s">
        <v>233</v>
      </c>
      <c r="E99" s="237" t="s">
        <v>1697</v>
      </c>
      <c r="F99" s="238" t="s">
        <v>1698</v>
      </c>
      <c r="G99" s="239" t="s">
        <v>1594</v>
      </c>
      <c r="H99" s="240">
        <v>100</v>
      </c>
      <c r="I99" s="241"/>
      <c r="J99" s="242">
        <f>ROUND(I99*H99,2)</f>
        <v>0</v>
      </c>
      <c r="K99" s="238" t="s">
        <v>34</v>
      </c>
      <c r="L99" s="73"/>
      <c r="M99" s="243" t="s">
        <v>34</v>
      </c>
      <c r="N99" s="244" t="s">
        <v>49</v>
      </c>
      <c r="O99" s="48"/>
      <c r="P99" s="245">
        <f>O99*H99</f>
        <v>0</v>
      </c>
      <c r="Q99" s="245">
        <v>0</v>
      </c>
      <c r="R99" s="245">
        <f>Q99*H99</f>
        <v>0</v>
      </c>
      <c r="S99" s="245">
        <v>0</v>
      </c>
      <c r="T99" s="246">
        <f>S99*H99</f>
        <v>0</v>
      </c>
      <c r="AR99" s="24" t="s">
        <v>237</v>
      </c>
      <c r="AT99" s="24" t="s">
        <v>233</v>
      </c>
      <c r="AU99" s="24" t="s">
        <v>85</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237</v>
      </c>
      <c r="BM99" s="24" t="s">
        <v>2132</v>
      </c>
    </row>
    <row r="100" spans="2:63" s="11" customFormat="1" ht="37.4" customHeight="1">
      <c r="B100" s="220"/>
      <c r="C100" s="221"/>
      <c r="D100" s="222" t="s">
        <v>77</v>
      </c>
      <c r="E100" s="223" t="s">
        <v>667</v>
      </c>
      <c r="F100" s="223" t="s">
        <v>1724</v>
      </c>
      <c r="G100" s="221"/>
      <c r="H100" s="221"/>
      <c r="I100" s="224"/>
      <c r="J100" s="225">
        <f>BK100</f>
        <v>0</v>
      </c>
      <c r="K100" s="221"/>
      <c r="L100" s="226"/>
      <c r="M100" s="227"/>
      <c r="N100" s="228"/>
      <c r="O100" s="228"/>
      <c r="P100" s="229">
        <f>P101</f>
        <v>0</v>
      </c>
      <c r="Q100" s="228"/>
      <c r="R100" s="229">
        <f>R101</f>
        <v>0</v>
      </c>
      <c r="S100" s="228"/>
      <c r="T100" s="230">
        <f>T101</f>
        <v>0</v>
      </c>
      <c r="AR100" s="231" t="s">
        <v>85</v>
      </c>
      <c r="AT100" s="232" t="s">
        <v>77</v>
      </c>
      <c r="AU100" s="232" t="s">
        <v>78</v>
      </c>
      <c r="AY100" s="231" t="s">
        <v>230</v>
      </c>
      <c r="BK100" s="233">
        <f>BK101</f>
        <v>0</v>
      </c>
    </row>
    <row r="101" spans="2:65" s="1" customFormat="1" ht="16.5" customHeight="1">
      <c r="B101" s="47"/>
      <c r="C101" s="236" t="s">
        <v>255</v>
      </c>
      <c r="D101" s="236" t="s">
        <v>233</v>
      </c>
      <c r="E101" s="237" t="s">
        <v>2133</v>
      </c>
      <c r="F101" s="238" t="s">
        <v>2134</v>
      </c>
      <c r="G101" s="239" t="s">
        <v>1594</v>
      </c>
      <c r="H101" s="240">
        <v>177</v>
      </c>
      <c r="I101" s="241"/>
      <c r="J101" s="242">
        <f>ROUND(I101*H101,2)</f>
        <v>0</v>
      </c>
      <c r="K101" s="238" t="s">
        <v>34</v>
      </c>
      <c r="L101" s="73"/>
      <c r="M101" s="243" t="s">
        <v>34</v>
      </c>
      <c r="N101" s="244" t="s">
        <v>49</v>
      </c>
      <c r="O101" s="48"/>
      <c r="P101" s="245">
        <f>O101*H101</f>
        <v>0</v>
      </c>
      <c r="Q101" s="245">
        <v>0</v>
      </c>
      <c r="R101" s="245">
        <f>Q101*H101</f>
        <v>0</v>
      </c>
      <c r="S101" s="245">
        <v>0</v>
      </c>
      <c r="T101" s="246">
        <f>S101*H101</f>
        <v>0</v>
      </c>
      <c r="AR101" s="24" t="s">
        <v>237</v>
      </c>
      <c r="AT101" s="24" t="s">
        <v>233</v>
      </c>
      <c r="AU101" s="24" t="s">
        <v>85</v>
      </c>
      <c r="AY101" s="24" t="s">
        <v>230</v>
      </c>
      <c r="BE101" s="247">
        <f>IF(N101="základní",J101,0)</f>
        <v>0</v>
      </c>
      <c r="BF101" s="247">
        <f>IF(N101="snížená",J101,0)</f>
        <v>0</v>
      </c>
      <c r="BG101" s="247">
        <f>IF(N101="zákl. přenesená",J101,0)</f>
        <v>0</v>
      </c>
      <c r="BH101" s="247">
        <f>IF(N101="sníž. přenesená",J101,0)</f>
        <v>0</v>
      </c>
      <c r="BI101" s="247">
        <f>IF(N101="nulová",J101,0)</f>
        <v>0</v>
      </c>
      <c r="BJ101" s="24" t="s">
        <v>85</v>
      </c>
      <c r="BK101" s="247">
        <f>ROUND(I101*H101,2)</f>
        <v>0</v>
      </c>
      <c r="BL101" s="24" t="s">
        <v>237</v>
      </c>
      <c r="BM101" s="24" t="s">
        <v>2135</v>
      </c>
    </row>
    <row r="102" spans="2:63" s="11" customFormat="1" ht="37.4" customHeight="1">
      <c r="B102" s="220"/>
      <c r="C102" s="221"/>
      <c r="D102" s="222" t="s">
        <v>77</v>
      </c>
      <c r="E102" s="223" t="s">
        <v>675</v>
      </c>
      <c r="F102" s="223" t="s">
        <v>1734</v>
      </c>
      <c r="G102" s="221"/>
      <c r="H102" s="221"/>
      <c r="I102" s="224"/>
      <c r="J102" s="225">
        <f>BK102</f>
        <v>0</v>
      </c>
      <c r="K102" s="221"/>
      <c r="L102" s="226"/>
      <c r="M102" s="227"/>
      <c r="N102" s="228"/>
      <c r="O102" s="228"/>
      <c r="P102" s="229">
        <f>P103</f>
        <v>0</v>
      </c>
      <c r="Q102" s="228"/>
      <c r="R102" s="229">
        <f>R103</f>
        <v>0</v>
      </c>
      <c r="S102" s="228"/>
      <c r="T102" s="230">
        <f>T103</f>
        <v>0</v>
      </c>
      <c r="AR102" s="231" t="s">
        <v>85</v>
      </c>
      <c r="AT102" s="232" t="s">
        <v>77</v>
      </c>
      <c r="AU102" s="232" t="s">
        <v>78</v>
      </c>
      <c r="AY102" s="231" t="s">
        <v>230</v>
      </c>
      <c r="BK102" s="233">
        <f>BK103</f>
        <v>0</v>
      </c>
    </row>
    <row r="103" spans="2:65" s="1" customFormat="1" ht="16.5" customHeight="1">
      <c r="B103" s="47"/>
      <c r="C103" s="236" t="s">
        <v>266</v>
      </c>
      <c r="D103" s="236" t="s">
        <v>233</v>
      </c>
      <c r="E103" s="237" t="s">
        <v>1735</v>
      </c>
      <c r="F103" s="238" t="s">
        <v>1736</v>
      </c>
      <c r="G103" s="239" t="s">
        <v>236</v>
      </c>
      <c r="H103" s="240">
        <v>4.8</v>
      </c>
      <c r="I103" s="241"/>
      <c r="J103" s="242">
        <f>ROUND(I103*H103,2)</f>
        <v>0</v>
      </c>
      <c r="K103" s="238" t="s">
        <v>34</v>
      </c>
      <c r="L103" s="73"/>
      <c r="M103" s="243" t="s">
        <v>34</v>
      </c>
      <c r="N103" s="244" t="s">
        <v>49</v>
      </c>
      <c r="O103" s="48"/>
      <c r="P103" s="245">
        <f>O103*H103</f>
        <v>0</v>
      </c>
      <c r="Q103" s="245">
        <v>0</v>
      </c>
      <c r="R103" s="245">
        <f>Q103*H103</f>
        <v>0</v>
      </c>
      <c r="S103" s="245">
        <v>0</v>
      </c>
      <c r="T103" s="246">
        <f>S103*H103</f>
        <v>0</v>
      </c>
      <c r="AR103" s="24" t="s">
        <v>237</v>
      </c>
      <c r="AT103" s="24" t="s">
        <v>233</v>
      </c>
      <c r="AU103" s="24" t="s">
        <v>85</v>
      </c>
      <c r="AY103" s="24" t="s">
        <v>230</v>
      </c>
      <c r="BE103" s="247">
        <f>IF(N103="základní",J103,0)</f>
        <v>0</v>
      </c>
      <c r="BF103" s="247">
        <f>IF(N103="snížená",J103,0)</f>
        <v>0</v>
      </c>
      <c r="BG103" s="247">
        <f>IF(N103="zákl. přenesená",J103,0)</f>
        <v>0</v>
      </c>
      <c r="BH103" s="247">
        <f>IF(N103="sníž. přenesená",J103,0)</f>
        <v>0</v>
      </c>
      <c r="BI103" s="247">
        <f>IF(N103="nulová",J103,0)</f>
        <v>0</v>
      </c>
      <c r="BJ103" s="24" t="s">
        <v>85</v>
      </c>
      <c r="BK103" s="247">
        <f>ROUND(I103*H103,2)</f>
        <v>0</v>
      </c>
      <c r="BL103" s="24" t="s">
        <v>237</v>
      </c>
      <c r="BM103" s="24" t="s">
        <v>2136</v>
      </c>
    </row>
    <row r="104" spans="2:63" s="11" customFormat="1" ht="37.4" customHeight="1">
      <c r="B104" s="220"/>
      <c r="C104" s="221"/>
      <c r="D104" s="222" t="s">
        <v>77</v>
      </c>
      <c r="E104" s="223" t="s">
        <v>1798</v>
      </c>
      <c r="F104" s="223" t="s">
        <v>1799</v>
      </c>
      <c r="G104" s="221"/>
      <c r="H104" s="221"/>
      <c r="I104" s="224"/>
      <c r="J104" s="225">
        <f>BK104</f>
        <v>0</v>
      </c>
      <c r="K104" s="221"/>
      <c r="L104" s="226"/>
      <c r="M104" s="227"/>
      <c r="N104" s="228"/>
      <c r="O104" s="228"/>
      <c r="P104" s="229">
        <f>SUM(P105:P106)</f>
        <v>0</v>
      </c>
      <c r="Q104" s="228"/>
      <c r="R104" s="229">
        <f>SUM(R105:R106)</f>
        <v>0</v>
      </c>
      <c r="S104" s="228"/>
      <c r="T104" s="230">
        <f>SUM(T105:T106)</f>
        <v>0</v>
      </c>
      <c r="AR104" s="231" t="s">
        <v>91</v>
      </c>
      <c r="AT104" s="232" t="s">
        <v>77</v>
      </c>
      <c r="AU104" s="232" t="s">
        <v>78</v>
      </c>
      <c r="AY104" s="231" t="s">
        <v>230</v>
      </c>
      <c r="BK104" s="233">
        <f>SUM(BK105:BK106)</f>
        <v>0</v>
      </c>
    </row>
    <row r="105" spans="2:65" s="1" customFormat="1" ht="16.5" customHeight="1">
      <c r="B105" s="47"/>
      <c r="C105" s="236" t="s">
        <v>278</v>
      </c>
      <c r="D105" s="236" t="s">
        <v>233</v>
      </c>
      <c r="E105" s="237" t="s">
        <v>1800</v>
      </c>
      <c r="F105" s="238" t="s">
        <v>1801</v>
      </c>
      <c r="G105" s="239" t="s">
        <v>1594</v>
      </c>
      <c r="H105" s="240">
        <v>82</v>
      </c>
      <c r="I105" s="241"/>
      <c r="J105" s="242">
        <f>ROUND(I105*H105,2)</f>
        <v>0</v>
      </c>
      <c r="K105" s="238" t="s">
        <v>34</v>
      </c>
      <c r="L105" s="73"/>
      <c r="M105" s="243" t="s">
        <v>34</v>
      </c>
      <c r="N105" s="244" t="s">
        <v>49</v>
      </c>
      <c r="O105" s="48"/>
      <c r="P105" s="245">
        <f>O105*H105</f>
        <v>0</v>
      </c>
      <c r="Q105" s="245">
        <v>0</v>
      </c>
      <c r="R105" s="245">
        <f>Q105*H105</f>
        <v>0</v>
      </c>
      <c r="S105" s="245">
        <v>0</v>
      </c>
      <c r="T105" s="246">
        <f>S105*H105</f>
        <v>0</v>
      </c>
      <c r="AR105" s="24" t="s">
        <v>259</v>
      </c>
      <c r="AT105" s="24" t="s">
        <v>233</v>
      </c>
      <c r="AU105" s="24" t="s">
        <v>85</v>
      </c>
      <c r="AY105" s="24" t="s">
        <v>230</v>
      </c>
      <c r="BE105" s="247">
        <f>IF(N105="základní",J105,0)</f>
        <v>0</v>
      </c>
      <c r="BF105" s="247">
        <f>IF(N105="snížená",J105,0)</f>
        <v>0</v>
      </c>
      <c r="BG105" s="247">
        <f>IF(N105="zákl. přenesená",J105,0)</f>
        <v>0</v>
      </c>
      <c r="BH105" s="247">
        <f>IF(N105="sníž. přenesená",J105,0)</f>
        <v>0</v>
      </c>
      <c r="BI105" s="247">
        <f>IF(N105="nulová",J105,0)</f>
        <v>0</v>
      </c>
      <c r="BJ105" s="24" t="s">
        <v>85</v>
      </c>
      <c r="BK105" s="247">
        <f>ROUND(I105*H105,2)</f>
        <v>0</v>
      </c>
      <c r="BL105" s="24" t="s">
        <v>259</v>
      </c>
      <c r="BM105" s="24" t="s">
        <v>2137</v>
      </c>
    </row>
    <row r="106" spans="2:65" s="1" customFormat="1" ht="16.5" customHeight="1">
      <c r="B106" s="47"/>
      <c r="C106" s="236" t="s">
        <v>285</v>
      </c>
      <c r="D106" s="236" t="s">
        <v>233</v>
      </c>
      <c r="E106" s="237" t="s">
        <v>1803</v>
      </c>
      <c r="F106" s="238" t="s">
        <v>1804</v>
      </c>
      <c r="G106" s="239" t="s">
        <v>1594</v>
      </c>
      <c r="H106" s="240">
        <v>82</v>
      </c>
      <c r="I106" s="241"/>
      <c r="J106" s="242">
        <f>ROUND(I106*H106,2)</f>
        <v>0</v>
      </c>
      <c r="K106" s="238" t="s">
        <v>34</v>
      </c>
      <c r="L106" s="73"/>
      <c r="M106" s="243" t="s">
        <v>34</v>
      </c>
      <c r="N106" s="244" t="s">
        <v>49</v>
      </c>
      <c r="O106" s="48"/>
      <c r="P106" s="245">
        <f>O106*H106</f>
        <v>0</v>
      </c>
      <c r="Q106" s="245">
        <v>0</v>
      </c>
      <c r="R106" s="245">
        <f>Q106*H106</f>
        <v>0</v>
      </c>
      <c r="S106" s="245">
        <v>0</v>
      </c>
      <c r="T106" s="246">
        <f>S106*H106</f>
        <v>0</v>
      </c>
      <c r="AR106" s="24" t="s">
        <v>259</v>
      </c>
      <c r="AT106" s="24" t="s">
        <v>233</v>
      </c>
      <c r="AU106" s="24" t="s">
        <v>85</v>
      </c>
      <c r="AY106" s="24" t="s">
        <v>230</v>
      </c>
      <c r="BE106" s="247">
        <f>IF(N106="základní",J106,0)</f>
        <v>0</v>
      </c>
      <c r="BF106" s="247">
        <f>IF(N106="snížená",J106,0)</f>
        <v>0</v>
      </c>
      <c r="BG106" s="247">
        <f>IF(N106="zákl. přenesená",J106,0)</f>
        <v>0</v>
      </c>
      <c r="BH106" s="247">
        <f>IF(N106="sníž. přenesená",J106,0)</f>
        <v>0</v>
      </c>
      <c r="BI106" s="247">
        <f>IF(N106="nulová",J106,0)</f>
        <v>0</v>
      </c>
      <c r="BJ106" s="24" t="s">
        <v>85</v>
      </c>
      <c r="BK106" s="247">
        <f>ROUND(I106*H106,2)</f>
        <v>0</v>
      </c>
      <c r="BL106" s="24" t="s">
        <v>259</v>
      </c>
      <c r="BM106" s="24" t="s">
        <v>2138</v>
      </c>
    </row>
    <row r="107" spans="2:63" s="11" customFormat="1" ht="37.4" customHeight="1">
      <c r="B107" s="220"/>
      <c r="C107" s="221"/>
      <c r="D107" s="222" t="s">
        <v>77</v>
      </c>
      <c r="E107" s="223" t="s">
        <v>1806</v>
      </c>
      <c r="F107" s="223" t="s">
        <v>1807</v>
      </c>
      <c r="G107" s="221"/>
      <c r="H107" s="221"/>
      <c r="I107" s="224"/>
      <c r="J107" s="225">
        <f>BK107</f>
        <v>0</v>
      </c>
      <c r="K107" s="221"/>
      <c r="L107" s="226"/>
      <c r="M107" s="227"/>
      <c r="N107" s="228"/>
      <c r="O107" s="228"/>
      <c r="P107" s="229">
        <f>P108</f>
        <v>0</v>
      </c>
      <c r="Q107" s="228"/>
      <c r="R107" s="229">
        <f>R108</f>
        <v>0</v>
      </c>
      <c r="S107" s="228"/>
      <c r="T107" s="230">
        <f>T108</f>
        <v>0</v>
      </c>
      <c r="AR107" s="231" t="s">
        <v>91</v>
      </c>
      <c r="AT107" s="232" t="s">
        <v>77</v>
      </c>
      <c r="AU107" s="232" t="s">
        <v>78</v>
      </c>
      <c r="AY107" s="231" t="s">
        <v>230</v>
      </c>
      <c r="BK107" s="233">
        <f>BK108</f>
        <v>0</v>
      </c>
    </row>
    <row r="108" spans="2:65" s="1" customFormat="1" ht="16.5" customHeight="1">
      <c r="B108" s="47"/>
      <c r="C108" s="236" t="s">
        <v>289</v>
      </c>
      <c r="D108" s="236" t="s">
        <v>233</v>
      </c>
      <c r="E108" s="237" t="s">
        <v>1811</v>
      </c>
      <c r="F108" s="238" t="s">
        <v>1812</v>
      </c>
      <c r="G108" s="239" t="s">
        <v>1594</v>
      </c>
      <c r="H108" s="240">
        <v>177</v>
      </c>
      <c r="I108" s="241"/>
      <c r="J108" s="242">
        <f>ROUND(I108*H108,2)</f>
        <v>0</v>
      </c>
      <c r="K108" s="238" t="s">
        <v>34</v>
      </c>
      <c r="L108" s="73"/>
      <c r="M108" s="243" t="s">
        <v>34</v>
      </c>
      <c r="N108" s="244" t="s">
        <v>49</v>
      </c>
      <c r="O108" s="48"/>
      <c r="P108" s="245">
        <f>O108*H108</f>
        <v>0</v>
      </c>
      <c r="Q108" s="245">
        <v>0</v>
      </c>
      <c r="R108" s="245">
        <f>Q108*H108</f>
        <v>0</v>
      </c>
      <c r="S108" s="245">
        <v>0</v>
      </c>
      <c r="T108" s="246">
        <f>S108*H108</f>
        <v>0</v>
      </c>
      <c r="AR108" s="24" t="s">
        <v>259</v>
      </c>
      <c r="AT108" s="24" t="s">
        <v>233</v>
      </c>
      <c r="AU108" s="24" t="s">
        <v>85</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259</v>
      </c>
      <c r="BM108" s="24" t="s">
        <v>2139</v>
      </c>
    </row>
    <row r="109" spans="2:63" s="11" customFormat="1" ht="37.4" customHeight="1">
      <c r="B109" s="220"/>
      <c r="C109" s="221"/>
      <c r="D109" s="222" t="s">
        <v>77</v>
      </c>
      <c r="E109" s="223" t="s">
        <v>1817</v>
      </c>
      <c r="F109" s="223" t="s">
        <v>1818</v>
      </c>
      <c r="G109" s="221"/>
      <c r="H109" s="221"/>
      <c r="I109" s="224"/>
      <c r="J109" s="225">
        <f>BK109</f>
        <v>0</v>
      </c>
      <c r="K109" s="221"/>
      <c r="L109" s="226"/>
      <c r="M109" s="227"/>
      <c r="N109" s="228"/>
      <c r="O109" s="228"/>
      <c r="P109" s="229">
        <f>SUM(P110:P114)</f>
        <v>0</v>
      </c>
      <c r="Q109" s="228"/>
      <c r="R109" s="229">
        <f>SUM(R110:R114)</f>
        <v>0</v>
      </c>
      <c r="S109" s="228"/>
      <c r="T109" s="230">
        <f>SUM(T110:T114)</f>
        <v>0</v>
      </c>
      <c r="AR109" s="231" t="s">
        <v>85</v>
      </c>
      <c r="AT109" s="232" t="s">
        <v>77</v>
      </c>
      <c r="AU109" s="232" t="s">
        <v>78</v>
      </c>
      <c r="AY109" s="231" t="s">
        <v>230</v>
      </c>
      <c r="BK109" s="233">
        <f>SUM(BK110:BK114)</f>
        <v>0</v>
      </c>
    </row>
    <row r="110" spans="2:65" s="1" customFormat="1" ht="16.5" customHeight="1">
      <c r="B110" s="47"/>
      <c r="C110" s="236" t="s">
        <v>295</v>
      </c>
      <c r="D110" s="236" t="s">
        <v>233</v>
      </c>
      <c r="E110" s="237" t="s">
        <v>1822</v>
      </c>
      <c r="F110" s="238" t="s">
        <v>1823</v>
      </c>
      <c r="G110" s="239" t="s">
        <v>236</v>
      </c>
      <c r="H110" s="240">
        <v>0.71</v>
      </c>
      <c r="I110" s="241"/>
      <c r="J110" s="242">
        <f>ROUND(I110*H110,2)</f>
        <v>0</v>
      </c>
      <c r="K110" s="238" t="s">
        <v>34</v>
      </c>
      <c r="L110" s="73"/>
      <c r="M110" s="243" t="s">
        <v>34</v>
      </c>
      <c r="N110" s="244" t="s">
        <v>49</v>
      </c>
      <c r="O110" s="48"/>
      <c r="P110" s="245">
        <f>O110*H110</f>
        <v>0</v>
      </c>
      <c r="Q110" s="245">
        <v>0</v>
      </c>
      <c r="R110" s="245">
        <f>Q110*H110</f>
        <v>0</v>
      </c>
      <c r="S110" s="245">
        <v>0</v>
      </c>
      <c r="T110" s="246">
        <f>S110*H110</f>
        <v>0</v>
      </c>
      <c r="AR110" s="24" t="s">
        <v>237</v>
      </c>
      <c r="AT110" s="24" t="s">
        <v>233</v>
      </c>
      <c r="AU110" s="24" t="s">
        <v>85</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237</v>
      </c>
      <c r="BM110" s="24" t="s">
        <v>2140</v>
      </c>
    </row>
    <row r="111" spans="2:65" s="1" customFormat="1" ht="16.5" customHeight="1">
      <c r="B111" s="47"/>
      <c r="C111" s="236" t="s">
        <v>301</v>
      </c>
      <c r="D111" s="236" t="s">
        <v>233</v>
      </c>
      <c r="E111" s="237" t="s">
        <v>1825</v>
      </c>
      <c r="F111" s="238" t="s">
        <v>1826</v>
      </c>
      <c r="G111" s="239" t="s">
        <v>236</v>
      </c>
      <c r="H111" s="240">
        <v>20.53</v>
      </c>
      <c r="I111" s="241"/>
      <c r="J111" s="242">
        <f>ROUND(I111*H111,2)</f>
        <v>0</v>
      </c>
      <c r="K111" s="238" t="s">
        <v>34</v>
      </c>
      <c r="L111" s="73"/>
      <c r="M111" s="243" t="s">
        <v>34</v>
      </c>
      <c r="N111" s="244" t="s">
        <v>49</v>
      </c>
      <c r="O111" s="48"/>
      <c r="P111" s="245">
        <f>O111*H111</f>
        <v>0</v>
      </c>
      <c r="Q111" s="245">
        <v>0</v>
      </c>
      <c r="R111" s="245">
        <f>Q111*H111</f>
        <v>0</v>
      </c>
      <c r="S111" s="245">
        <v>0</v>
      </c>
      <c r="T111" s="246">
        <f>S111*H111</f>
        <v>0</v>
      </c>
      <c r="AR111" s="24" t="s">
        <v>237</v>
      </c>
      <c r="AT111" s="24" t="s">
        <v>233</v>
      </c>
      <c r="AU111" s="24" t="s">
        <v>85</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237</v>
      </c>
      <c r="BM111" s="24" t="s">
        <v>2141</v>
      </c>
    </row>
    <row r="112" spans="2:65" s="1" customFormat="1" ht="16.5" customHeight="1">
      <c r="B112" s="47"/>
      <c r="C112" s="236" t="s">
        <v>307</v>
      </c>
      <c r="D112" s="236" t="s">
        <v>233</v>
      </c>
      <c r="E112" s="237" t="s">
        <v>1828</v>
      </c>
      <c r="F112" s="238" t="s">
        <v>1829</v>
      </c>
      <c r="G112" s="239" t="s">
        <v>236</v>
      </c>
      <c r="H112" s="240">
        <v>0.71</v>
      </c>
      <c r="I112" s="241"/>
      <c r="J112" s="242">
        <f>ROUND(I112*H112,2)</f>
        <v>0</v>
      </c>
      <c r="K112" s="238" t="s">
        <v>34</v>
      </c>
      <c r="L112" s="73"/>
      <c r="M112" s="243" t="s">
        <v>34</v>
      </c>
      <c r="N112" s="244" t="s">
        <v>49</v>
      </c>
      <c r="O112" s="48"/>
      <c r="P112" s="245">
        <f>O112*H112</f>
        <v>0</v>
      </c>
      <c r="Q112" s="245">
        <v>0</v>
      </c>
      <c r="R112" s="245">
        <f>Q112*H112</f>
        <v>0</v>
      </c>
      <c r="S112" s="245">
        <v>0</v>
      </c>
      <c r="T112" s="246">
        <f>S112*H112</f>
        <v>0</v>
      </c>
      <c r="AR112" s="24" t="s">
        <v>237</v>
      </c>
      <c r="AT112" s="24" t="s">
        <v>233</v>
      </c>
      <c r="AU112" s="24" t="s">
        <v>85</v>
      </c>
      <c r="AY112" s="24" t="s">
        <v>230</v>
      </c>
      <c r="BE112" s="247">
        <f>IF(N112="základní",J112,0)</f>
        <v>0</v>
      </c>
      <c r="BF112" s="247">
        <f>IF(N112="snížená",J112,0)</f>
        <v>0</v>
      </c>
      <c r="BG112" s="247">
        <f>IF(N112="zákl. přenesená",J112,0)</f>
        <v>0</v>
      </c>
      <c r="BH112" s="247">
        <f>IF(N112="sníž. přenesená",J112,0)</f>
        <v>0</v>
      </c>
      <c r="BI112" s="247">
        <f>IF(N112="nulová",J112,0)</f>
        <v>0</v>
      </c>
      <c r="BJ112" s="24" t="s">
        <v>85</v>
      </c>
      <c r="BK112" s="247">
        <f>ROUND(I112*H112,2)</f>
        <v>0</v>
      </c>
      <c r="BL112" s="24" t="s">
        <v>237</v>
      </c>
      <c r="BM112" s="24" t="s">
        <v>2142</v>
      </c>
    </row>
    <row r="113" spans="2:65" s="1" customFormat="1" ht="16.5" customHeight="1">
      <c r="B113" s="47"/>
      <c r="C113" s="236" t="s">
        <v>311</v>
      </c>
      <c r="D113" s="236" t="s">
        <v>233</v>
      </c>
      <c r="E113" s="237" t="s">
        <v>1831</v>
      </c>
      <c r="F113" s="238" t="s">
        <v>1832</v>
      </c>
      <c r="G113" s="239" t="s">
        <v>236</v>
      </c>
      <c r="H113" s="240">
        <v>5.66</v>
      </c>
      <c r="I113" s="241"/>
      <c r="J113" s="242">
        <f>ROUND(I113*H113,2)</f>
        <v>0</v>
      </c>
      <c r="K113" s="238" t="s">
        <v>34</v>
      </c>
      <c r="L113" s="73"/>
      <c r="M113" s="243" t="s">
        <v>34</v>
      </c>
      <c r="N113" s="244" t="s">
        <v>49</v>
      </c>
      <c r="O113" s="48"/>
      <c r="P113" s="245">
        <f>O113*H113</f>
        <v>0</v>
      </c>
      <c r="Q113" s="245">
        <v>0</v>
      </c>
      <c r="R113" s="245">
        <f>Q113*H113</f>
        <v>0</v>
      </c>
      <c r="S113" s="245">
        <v>0</v>
      </c>
      <c r="T113" s="246">
        <f>S113*H113</f>
        <v>0</v>
      </c>
      <c r="AR113" s="24" t="s">
        <v>237</v>
      </c>
      <c r="AT113" s="24" t="s">
        <v>233</v>
      </c>
      <c r="AU113" s="24" t="s">
        <v>85</v>
      </c>
      <c r="AY113" s="24" t="s">
        <v>230</v>
      </c>
      <c r="BE113" s="247">
        <f>IF(N113="základní",J113,0)</f>
        <v>0</v>
      </c>
      <c r="BF113" s="247">
        <f>IF(N113="snížená",J113,0)</f>
        <v>0</v>
      </c>
      <c r="BG113" s="247">
        <f>IF(N113="zákl. přenesená",J113,0)</f>
        <v>0</v>
      </c>
      <c r="BH113" s="247">
        <f>IF(N113="sníž. přenesená",J113,0)</f>
        <v>0</v>
      </c>
      <c r="BI113" s="247">
        <f>IF(N113="nulová",J113,0)</f>
        <v>0</v>
      </c>
      <c r="BJ113" s="24" t="s">
        <v>85</v>
      </c>
      <c r="BK113" s="247">
        <f>ROUND(I113*H113,2)</f>
        <v>0</v>
      </c>
      <c r="BL113" s="24" t="s">
        <v>237</v>
      </c>
      <c r="BM113" s="24" t="s">
        <v>2143</v>
      </c>
    </row>
    <row r="114" spans="2:65" s="1" customFormat="1" ht="16.5" customHeight="1">
      <c r="B114" s="47"/>
      <c r="C114" s="236" t="s">
        <v>315</v>
      </c>
      <c r="D114" s="236" t="s">
        <v>233</v>
      </c>
      <c r="E114" s="237" t="s">
        <v>1834</v>
      </c>
      <c r="F114" s="238" t="s">
        <v>1835</v>
      </c>
      <c r="G114" s="239" t="s">
        <v>236</v>
      </c>
      <c r="H114" s="240">
        <v>0.71</v>
      </c>
      <c r="I114" s="241"/>
      <c r="J114" s="242">
        <f>ROUND(I114*H114,2)</f>
        <v>0</v>
      </c>
      <c r="K114" s="238" t="s">
        <v>34</v>
      </c>
      <c r="L114" s="73"/>
      <c r="M114" s="243" t="s">
        <v>34</v>
      </c>
      <c r="N114" s="244" t="s">
        <v>49</v>
      </c>
      <c r="O114" s="48"/>
      <c r="P114" s="245">
        <f>O114*H114</f>
        <v>0</v>
      </c>
      <c r="Q114" s="245">
        <v>0</v>
      </c>
      <c r="R114" s="245">
        <f>Q114*H114</f>
        <v>0</v>
      </c>
      <c r="S114" s="245">
        <v>0</v>
      </c>
      <c r="T114" s="246">
        <f>S114*H114</f>
        <v>0</v>
      </c>
      <c r="AR114" s="24" t="s">
        <v>237</v>
      </c>
      <c r="AT114" s="24" t="s">
        <v>233</v>
      </c>
      <c r="AU114" s="24" t="s">
        <v>85</v>
      </c>
      <c r="AY114" s="24" t="s">
        <v>230</v>
      </c>
      <c r="BE114" s="247">
        <f>IF(N114="základní",J114,0)</f>
        <v>0</v>
      </c>
      <c r="BF114" s="247">
        <f>IF(N114="snížená",J114,0)</f>
        <v>0</v>
      </c>
      <c r="BG114" s="247">
        <f>IF(N114="zákl. přenesená",J114,0)</f>
        <v>0</v>
      </c>
      <c r="BH114" s="247">
        <f>IF(N114="sníž. přenesená",J114,0)</f>
        <v>0</v>
      </c>
      <c r="BI114" s="247">
        <f>IF(N114="nulová",J114,0)</f>
        <v>0</v>
      </c>
      <c r="BJ114" s="24" t="s">
        <v>85</v>
      </c>
      <c r="BK114" s="247">
        <f>ROUND(I114*H114,2)</f>
        <v>0</v>
      </c>
      <c r="BL114" s="24" t="s">
        <v>237</v>
      </c>
      <c r="BM114" s="24" t="s">
        <v>2144</v>
      </c>
    </row>
    <row r="115" spans="2:63" s="11" customFormat="1" ht="37.4" customHeight="1">
      <c r="B115" s="220"/>
      <c r="C115" s="221"/>
      <c r="D115" s="222" t="s">
        <v>77</v>
      </c>
      <c r="E115" s="223" t="s">
        <v>772</v>
      </c>
      <c r="F115" s="223" t="s">
        <v>773</v>
      </c>
      <c r="G115" s="221"/>
      <c r="H115" s="221"/>
      <c r="I115" s="224"/>
      <c r="J115" s="225">
        <f>BK115</f>
        <v>0</v>
      </c>
      <c r="K115" s="221"/>
      <c r="L115" s="226"/>
      <c r="M115" s="227"/>
      <c r="N115" s="228"/>
      <c r="O115" s="228"/>
      <c r="P115" s="229">
        <f>P116</f>
        <v>0</v>
      </c>
      <c r="Q115" s="228"/>
      <c r="R115" s="229">
        <f>R116</f>
        <v>0</v>
      </c>
      <c r="S115" s="228"/>
      <c r="T115" s="230">
        <f>T116</f>
        <v>0</v>
      </c>
      <c r="AR115" s="231" t="s">
        <v>255</v>
      </c>
      <c r="AT115" s="232" t="s">
        <v>77</v>
      </c>
      <c r="AU115" s="232" t="s">
        <v>78</v>
      </c>
      <c r="AY115" s="231" t="s">
        <v>230</v>
      </c>
      <c r="BK115" s="233">
        <f>BK116</f>
        <v>0</v>
      </c>
    </row>
    <row r="116" spans="2:63" s="11" customFormat="1" ht="19.9" customHeight="1">
      <c r="B116" s="220"/>
      <c r="C116" s="221"/>
      <c r="D116" s="222" t="s">
        <v>77</v>
      </c>
      <c r="E116" s="234" t="s">
        <v>793</v>
      </c>
      <c r="F116" s="234" t="s">
        <v>794</v>
      </c>
      <c r="G116" s="221"/>
      <c r="H116" s="221"/>
      <c r="I116" s="224"/>
      <c r="J116" s="235">
        <f>BK116</f>
        <v>0</v>
      </c>
      <c r="K116" s="221"/>
      <c r="L116" s="226"/>
      <c r="M116" s="227"/>
      <c r="N116" s="228"/>
      <c r="O116" s="228"/>
      <c r="P116" s="229">
        <f>P117</f>
        <v>0</v>
      </c>
      <c r="Q116" s="228"/>
      <c r="R116" s="229">
        <f>R117</f>
        <v>0</v>
      </c>
      <c r="S116" s="228"/>
      <c r="T116" s="230">
        <f>T117</f>
        <v>0</v>
      </c>
      <c r="AR116" s="231" t="s">
        <v>255</v>
      </c>
      <c r="AT116" s="232" t="s">
        <v>77</v>
      </c>
      <c r="AU116" s="232" t="s">
        <v>85</v>
      </c>
      <c r="AY116" s="231" t="s">
        <v>230</v>
      </c>
      <c r="BK116" s="233">
        <f>BK117</f>
        <v>0</v>
      </c>
    </row>
    <row r="117" spans="2:65" s="1" customFormat="1" ht="16.5" customHeight="1">
      <c r="B117" s="47"/>
      <c r="C117" s="236" t="s">
        <v>10</v>
      </c>
      <c r="D117" s="236" t="s">
        <v>233</v>
      </c>
      <c r="E117" s="237" t="s">
        <v>2145</v>
      </c>
      <c r="F117" s="238" t="s">
        <v>2146</v>
      </c>
      <c r="G117" s="239" t="s">
        <v>304</v>
      </c>
      <c r="H117" s="293"/>
      <c r="I117" s="241"/>
      <c r="J117" s="242">
        <f>ROUND(I117*H117,2)</f>
        <v>0</v>
      </c>
      <c r="K117" s="238" t="s">
        <v>34</v>
      </c>
      <c r="L117" s="73"/>
      <c r="M117" s="243" t="s">
        <v>34</v>
      </c>
      <c r="N117" s="294" t="s">
        <v>49</v>
      </c>
      <c r="O117" s="295"/>
      <c r="P117" s="296">
        <f>O117*H117</f>
        <v>0</v>
      </c>
      <c r="Q117" s="296">
        <v>0</v>
      </c>
      <c r="R117" s="296">
        <f>Q117*H117</f>
        <v>0</v>
      </c>
      <c r="S117" s="296">
        <v>0</v>
      </c>
      <c r="T117" s="297">
        <f>S117*H117</f>
        <v>0</v>
      </c>
      <c r="AR117" s="24" t="s">
        <v>779</v>
      </c>
      <c r="AT117" s="24" t="s">
        <v>233</v>
      </c>
      <c r="AU117" s="24" t="s">
        <v>91</v>
      </c>
      <c r="AY117" s="24" t="s">
        <v>230</v>
      </c>
      <c r="BE117" s="247">
        <f>IF(N117="základní",J117,0)</f>
        <v>0</v>
      </c>
      <c r="BF117" s="247">
        <f>IF(N117="snížená",J117,0)</f>
        <v>0</v>
      </c>
      <c r="BG117" s="247">
        <f>IF(N117="zákl. přenesená",J117,0)</f>
        <v>0</v>
      </c>
      <c r="BH117" s="247">
        <f>IF(N117="sníž. přenesená",J117,0)</f>
        <v>0</v>
      </c>
      <c r="BI117" s="247">
        <f>IF(N117="nulová",J117,0)</f>
        <v>0</v>
      </c>
      <c r="BJ117" s="24" t="s">
        <v>85</v>
      </c>
      <c r="BK117" s="247">
        <f>ROUND(I117*H117,2)</f>
        <v>0</v>
      </c>
      <c r="BL117" s="24" t="s">
        <v>779</v>
      </c>
      <c r="BM117" s="24" t="s">
        <v>2147</v>
      </c>
    </row>
    <row r="118" spans="2:12" s="1" customFormat="1" ht="6.95" customHeight="1">
      <c r="B118" s="68"/>
      <c r="C118" s="69"/>
      <c r="D118" s="69"/>
      <c r="E118" s="69"/>
      <c r="F118" s="69"/>
      <c r="G118" s="69"/>
      <c r="H118" s="69"/>
      <c r="I118" s="179"/>
      <c r="J118" s="69"/>
      <c r="K118" s="69"/>
      <c r="L118" s="73"/>
    </row>
  </sheetData>
  <sheetProtection password="CC35" sheet="1" objects="1" scenarios="1" formatColumns="0" formatRows="0" autoFilter="0"/>
  <autoFilter ref="C91:K117"/>
  <mergeCells count="13">
    <mergeCell ref="E7:H7"/>
    <mergeCell ref="E9:H9"/>
    <mergeCell ref="E11:H11"/>
    <mergeCell ref="E26:H26"/>
    <mergeCell ref="E47:H47"/>
    <mergeCell ref="E49:H49"/>
    <mergeCell ref="E51:H51"/>
    <mergeCell ref="J55:J56"/>
    <mergeCell ref="E80:H80"/>
    <mergeCell ref="E82:H82"/>
    <mergeCell ref="E84:H84"/>
    <mergeCell ref="G1:H1"/>
    <mergeCell ref="L2:V2"/>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17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128</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2148</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2149</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ROUND(J95,2)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ROUND(SUM(BE95:BE173),2)</f>
        <v>0</v>
      </c>
      <c r="G32" s="48"/>
      <c r="H32" s="48"/>
      <c r="I32" s="171">
        <v>0.21</v>
      </c>
      <c r="J32" s="170">
        <f>ROUND(ROUND((SUM(BE95:BE173)),2)*I32,2)</f>
        <v>0</v>
      </c>
      <c r="K32" s="52"/>
    </row>
    <row r="33" spans="2:11" s="1" customFormat="1" ht="14.4" customHeight="1">
      <c r="B33" s="47"/>
      <c r="C33" s="48"/>
      <c r="D33" s="48"/>
      <c r="E33" s="56" t="s">
        <v>50</v>
      </c>
      <c r="F33" s="170">
        <f>ROUND(SUM(BF95:BF173),2)</f>
        <v>0</v>
      </c>
      <c r="G33" s="48"/>
      <c r="H33" s="48"/>
      <c r="I33" s="171">
        <v>0.15</v>
      </c>
      <c r="J33" s="170">
        <f>ROUND(ROUND((SUM(BF95:BF173)),2)*I33,2)</f>
        <v>0</v>
      </c>
      <c r="K33" s="52"/>
    </row>
    <row r="34" spans="2:11" s="1" customFormat="1" ht="14.4" customHeight="1" hidden="1">
      <c r="B34" s="47"/>
      <c r="C34" s="48"/>
      <c r="D34" s="48"/>
      <c r="E34" s="56" t="s">
        <v>51</v>
      </c>
      <c r="F34" s="170">
        <f>ROUND(SUM(BG95:BG173),2)</f>
        <v>0</v>
      </c>
      <c r="G34" s="48"/>
      <c r="H34" s="48"/>
      <c r="I34" s="171">
        <v>0.21</v>
      </c>
      <c r="J34" s="170">
        <v>0</v>
      </c>
      <c r="K34" s="52"/>
    </row>
    <row r="35" spans="2:11" s="1" customFormat="1" ht="14.4" customHeight="1" hidden="1">
      <c r="B35" s="47"/>
      <c r="C35" s="48"/>
      <c r="D35" s="48"/>
      <c r="E35" s="56" t="s">
        <v>52</v>
      </c>
      <c r="F35" s="170">
        <f>ROUND(SUM(BH95:BH173),2)</f>
        <v>0</v>
      </c>
      <c r="G35" s="48"/>
      <c r="H35" s="48"/>
      <c r="I35" s="171">
        <v>0.15</v>
      </c>
      <c r="J35" s="170">
        <v>0</v>
      </c>
      <c r="K35" s="52"/>
    </row>
    <row r="36" spans="2:11" s="1" customFormat="1" ht="14.4" customHeight="1" hidden="1">
      <c r="B36" s="47"/>
      <c r="C36" s="48"/>
      <c r="D36" s="48"/>
      <c r="E36" s="56" t="s">
        <v>53</v>
      </c>
      <c r="F36" s="170">
        <f>ROUND(SUM(BI95:BI173),2)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2148</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A1 - OBJEKT B - PŘEDÁVACÍ STANICE VYTÁPĚNÍ</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J95</f>
        <v>0</v>
      </c>
      <c r="K60" s="52"/>
      <c r="AU60" s="24" t="s">
        <v>198</v>
      </c>
    </row>
    <row r="61" spans="2:11" s="8" customFormat="1" ht="24.95" customHeight="1">
      <c r="B61" s="190"/>
      <c r="C61" s="191"/>
      <c r="D61" s="192" t="s">
        <v>199</v>
      </c>
      <c r="E61" s="193"/>
      <c r="F61" s="193"/>
      <c r="G61" s="193"/>
      <c r="H61" s="193"/>
      <c r="I61" s="194"/>
      <c r="J61" s="195">
        <f>J96</f>
        <v>0</v>
      </c>
      <c r="K61" s="196"/>
    </row>
    <row r="62" spans="2:11" s="9" customFormat="1" ht="19.9" customHeight="1">
      <c r="B62" s="197"/>
      <c r="C62" s="198"/>
      <c r="D62" s="199" t="s">
        <v>200</v>
      </c>
      <c r="E62" s="200"/>
      <c r="F62" s="200"/>
      <c r="G62" s="200"/>
      <c r="H62" s="200"/>
      <c r="I62" s="201"/>
      <c r="J62" s="202">
        <f>J97</f>
        <v>0</v>
      </c>
      <c r="K62" s="203"/>
    </row>
    <row r="63" spans="2:11" s="8" customFormat="1" ht="24.95" customHeight="1">
      <c r="B63" s="190"/>
      <c r="C63" s="191"/>
      <c r="D63" s="192" t="s">
        <v>201</v>
      </c>
      <c r="E63" s="193"/>
      <c r="F63" s="193"/>
      <c r="G63" s="193"/>
      <c r="H63" s="193"/>
      <c r="I63" s="194"/>
      <c r="J63" s="195">
        <f>J104</f>
        <v>0</v>
      </c>
      <c r="K63" s="196"/>
    </row>
    <row r="64" spans="2:11" s="9" customFormat="1" ht="19.9" customHeight="1">
      <c r="B64" s="197"/>
      <c r="C64" s="198"/>
      <c r="D64" s="199" t="s">
        <v>202</v>
      </c>
      <c r="E64" s="200"/>
      <c r="F64" s="200"/>
      <c r="G64" s="200"/>
      <c r="H64" s="200"/>
      <c r="I64" s="201"/>
      <c r="J64" s="202">
        <f>J105</f>
        <v>0</v>
      </c>
      <c r="K64" s="203"/>
    </row>
    <row r="65" spans="2:11" s="9" customFormat="1" ht="19.9" customHeight="1">
      <c r="B65" s="197"/>
      <c r="C65" s="198"/>
      <c r="D65" s="199" t="s">
        <v>204</v>
      </c>
      <c r="E65" s="200"/>
      <c r="F65" s="200"/>
      <c r="G65" s="200"/>
      <c r="H65" s="200"/>
      <c r="I65" s="201"/>
      <c r="J65" s="202">
        <f>J112</f>
        <v>0</v>
      </c>
      <c r="K65" s="203"/>
    </row>
    <row r="66" spans="2:11" s="9" customFormat="1" ht="19.9" customHeight="1">
      <c r="B66" s="197"/>
      <c r="C66" s="198"/>
      <c r="D66" s="199" t="s">
        <v>205</v>
      </c>
      <c r="E66" s="200"/>
      <c r="F66" s="200"/>
      <c r="G66" s="200"/>
      <c r="H66" s="200"/>
      <c r="I66" s="201"/>
      <c r="J66" s="202">
        <f>J119</f>
        <v>0</v>
      </c>
      <c r="K66" s="203"/>
    </row>
    <row r="67" spans="2:11" s="9" customFormat="1" ht="19.9" customHeight="1">
      <c r="B67" s="197"/>
      <c r="C67" s="198"/>
      <c r="D67" s="199" t="s">
        <v>206</v>
      </c>
      <c r="E67" s="200"/>
      <c r="F67" s="200"/>
      <c r="G67" s="200"/>
      <c r="H67" s="200"/>
      <c r="I67" s="201"/>
      <c r="J67" s="202">
        <f>J127</f>
        <v>0</v>
      </c>
      <c r="K67" s="203"/>
    </row>
    <row r="68" spans="2:11" s="9" customFormat="1" ht="19.9" customHeight="1">
      <c r="B68" s="197"/>
      <c r="C68" s="198"/>
      <c r="D68" s="199" t="s">
        <v>207</v>
      </c>
      <c r="E68" s="200"/>
      <c r="F68" s="200"/>
      <c r="G68" s="200"/>
      <c r="H68" s="200"/>
      <c r="I68" s="201"/>
      <c r="J68" s="202">
        <f>J149</f>
        <v>0</v>
      </c>
      <c r="K68" s="203"/>
    </row>
    <row r="69" spans="2:11" s="8" customFormat="1" ht="24.95" customHeight="1">
      <c r="B69" s="190"/>
      <c r="C69" s="191"/>
      <c r="D69" s="192" t="s">
        <v>209</v>
      </c>
      <c r="E69" s="193"/>
      <c r="F69" s="193"/>
      <c r="G69" s="193"/>
      <c r="H69" s="193"/>
      <c r="I69" s="194"/>
      <c r="J69" s="195">
        <f>J165</f>
        <v>0</v>
      </c>
      <c r="K69" s="196"/>
    </row>
    <row r="70" spans="2:11" s="9" customFormat="1" ht="19.9" customHeight="1">
      <c r="B70" s="197"/>
      <c r="C70" s="198"/>
      <c r="D70" s="199" t="s">
        <v>210</v>
      </c>
      <c r="E70" s="200"/>
      <c r="F70" s="200"/>
      <c r="G70" s="200"/>
      <c r="H70" s="200"/>
      <c r="I70" s="201"/>
      <c r="J70" s="202">
        <f>J166</f>
        <v>0</v>
      </c>
      <c r="K70" s="203"/>
    </row>
    <row r="71" spans="2:11" s="9" customFormat="1" ht="19.9" customHeight="1">
      <c r="B71" s="197"/>
      <c r="C71" s="198"/>
      <c r="D71" s="199" t="s">
        <v>211</v>
      </c>
      <c r="E71" s="200"/>
      <c r="F71" s="200"/>
      <c r="G71" s="200"/>
      <c r="H71" s="200"/>
      <c r="I71" s="201"/>
      <c r="J71" s="202">
        <f>J168</f>
        <v>0</v>
      </c>
      <c r="K71" s="203"/>
    </row>
    <row r="72" spans="2:11" s="9" customFormat="1" ht="19.9" customHeight="1">
      <c r="B72" s="197"/>
      <c r="C72" s="198"/>
      <c r="D72" s="199" t="s">
        <v>212</v>
      </c>
      <c r="E72" s="200"/>
      <c r="F72" s="200"/>
      <c r="G72" s="200"/>
      <c r="H72" s="200"/>
      <c r="I72" s="201"/>
      <c r="J72" s="202">
        <f>J170</f>
        <v>0</v>
      </c>
      <c r="K72" s="203"/>
    </row>
    <row r="73" spans="2:11" s="9" customFormat="1" ht="19.9" customHeight="1">
      <c r="B73" s="197"/>
      <c r="C73" s="198"/>
      <c r="D73" s="199" t="s">
        <v>213</v>
      </c>
      <c r="E73" s="200"/>
      <c r="F73" s="200"/>
      <c r="G73" s="200"/>
      <c r="H73" s="200"/>
      <c r="I73" s="201"/>
      <c r="J73" s="202">
        <f>J172</f>
        <v>0</v>
      </c>
      <c r="K73" s="203"/>
    </row>
    <row r="74" spans="2:11" s="1" customFormat="1" ht="21.8" customHeight="1">
      <c r="B74" s="47"/>
      <c r="C74" s="48"/>
      <c r="D74" s="48"/>
      <c r="E74" s="48"/>
      <c r="F74" s="48"/>
      <c r="G74" s="48"/>
      <c r="H74" s="48"/>
      <c r="I74" s="157"/>
      <c r="J74" s="48"/>
      <c r="K74" s="52"/>
    </row>
    <row r="75" spans="2:11" s="1" customFormat="1" ht="6.95" customHeight="1">
      <c r="B75" s="68"/>
      <c r="C75" s="69"/>
      <c r="D75" s="69"/>
      <c r="E75" s="69"/>
      <c r="F75" s="69"/>
      <c r="G75" s="69"/>
      <c r="H75" s="69"/>
      <c r="I75" s="179"/>
      <c r="J75" s="69"/>
      <c r="K75" s="70"/>
    </row>
    <row r="79" spans="2:12" s="1" customFormat="1" ht="6.95" customHeight="1">
      <c r="B79" s="71"/>
      <c r="C79" s="72"/>
      <c r="D79" s="72"/>
      <c r="E79" s="72"/>
      <c r="F79" s="72"/>
      <c r="G79" s="72"/>
      <c r="H79" s="72"/>
      <c r="I79" s="182"/>
      <c r="J79" s="72"/>
      <c r="K79" s="72"/>
      <c r="L79" s="73"/>
    </row>
    <row r="80" spans="2:12" s="1" customFormat="1" ht="36.95" customHeight="1">
      <c r="B80" s="47"/>
      <c r="C80" s="74" t="s">
        <v>214</v>
      </c>
      <c r="D80" s="75"/>
      <c r="E80" s="75"/>
      <c r="F80" s="75"/>
      <c r="G80" s="75"/>
      <c r="H80" s="75"/>
      <c r="I80" s="204"/>
      <c r="J80" s="75"/>
      <c r="K80" s="75"/>
      <c r="L80" s="73"/>
    </row>
    <row r="81" spans="2:12" s="1" customFormat="1" ht="6.95" customHeight="1">
      <c r="B81" s="47"/>
      <c r="C81" s="75"/>
      <c r="D81" s="75"/>
      <c r="E81" s="75"/>
      <c r="F81" s="75"/>
      <c r="G81" s="75"/>
      <c r="H81" s="75"/>
      <c r="I81" s="204"/>
      <c r="J81" s="75"/>
      <c r="K81" s="75"/>
      <c r="L81" s="73"/>
    </row>
    <row r="82" spans="2:12" s="1" customFormat="1" ht="14.4" customHeight="1">
      <c r="B82" s="47"/>
      <c r="C82" s="77" t="s">
        <v>18</v>
      </c>
      <c r="D82" s="75"/>
      <c r="E82" s="75"/>
      <c r="F82" s="75"/>
      <c r="G82" s="75"/>
      <c r="H82" s="75"/>
      <c r="I82" s="204"/>
      <c r="J82" s="75"/>
      <c r="K82" s="75"/>
      <c r="L82" s="73"/>
    </row>
    <row r="83" spans="2:12" s="1" customFormat="1" ht="16.5" customHeight="1">
      <c r="B83" s="47"/>
      <c r="C83" s="75"/>
      <c r="D83" s="75"/>
      <c r="E83" s="205" t="str">
        <f>E7</f>
        <v>REKONSTRUKCE PLYNOVÉ KOTELNY JAROV I.- OBJEKTY A-E</v>
      </c>
      <c r="F83" s="77"/>
      <c r="G83" s="77"/>
      <c r="H83" s="77"/>
      <c r="I83" s="204"/>
      <c r="J83" s="75"/>
      <c r="K83" s="75"/>
      <c r="L83" s="73"/>
    </row>
    <row r="84" spans="2:12" ht="13.5">
      <c r="B84" s="28"/>
      <c r="C84" s="77" t="s">
        <v>190</v>
      </c>
      <c r="D84" s="206"/>
      <c r="E84" s="206"/>
      <c r="F84" s="206"/>
      <c r="G84" s="206"/>
      <c r="H84" s="206"/>
      <c r="I84" s="149"/>
      <c r="J84" s="206"/>
      <c r="K84" s="206"/>
      <c r="L84" s="207"/>
    </row>
    <row r="85" spans="2:12" s="1" customFormat="1" ht="16.5" customHeight="1">
      <c r="B85" s="47"/>
      <c r="C85" s="75"/>
      <c r="D85" s="75"/>
      <c r="E85" s="205" t="s">
        <v>2148</v>
      </c>
      <c r="F85" s="75"/>
      <c r="G85" s="75"/>
      <c r="H85" s="75"/>
      <c r="I85" s="204"/>
      <c r="J85" s="75"/>
      <c r="K85" s="75"/>
      <c r="L85" s="73"/>
    </row>
    <row r="86" spans="2:12" s="1" customFormat="1" ht="14.4" customHeight="1">
      <c r="B86" s="47"/>
      <c r="C86" s="77" t="s">
        <v>192</v>
      </c>
      <c r="D86" s="75"/>
      <c r="E86" s="75"/>
      <c r="F86" s="75"/>
      <c r="G86" s="75"/>
      <c r="H86" s="75"/>
      <c r="I86" s="204"/>
      <c r="J86" s="75"/>
      <c r="K86" s="75"/>
      <c r="L86" s="73"/>
    </row>
    <row r="87" spans="2:12" s="1" customFormat="1" ht="17.25" customHeight="1">
      <c r="B87" s="47"/>
      <c r="C87" s="75"/>
      <c r="D87" s="75"/>
      <c r="E87" s="83" t="str">
        <f>E11</f>
        <v>A1 - OBJEKT B - PŘEDÁVACÍ STANICE VYTÁPĚNÍ</v>
      </c>
      <c r="F87" s="75"/>
      <c r="G87" s="75"/>
      <c r="H87" s="75"/>
      <c r="I87" s="204"/>
      <c r="J87" s="75"/>
      <c r="K87" s="75"/>
      <c r="L87" s="73"/>
    </row>
    <row r="88" spans="2:12" s="1" customFormat="1" ht="6.95" customHeight="1">
      <c r="B88" s="47"/>
      <c r="C88" s="75"/>
      <c r="D88" s="75"/>
      <c r="E88" s="75"/>
      <c r="F88" s="75"/>
      <c r="G88" s="75"/>
      <c r="H88" s="75"/>
      <c r="I88" s="204"/>
      <c r="J88" s="75"/>
      <c r="K88" s="75"/>
      <c r="L88" s="73"/>
    </row>
    <row r="89" spans="2:12" s="1" customFormat="1" ht="18" customHeight="1">
      <c r="B89" s="47"/>
      <c r="C89" s="77" t="s">
        <v>24</v>
      </c>
      <c r="D89" s="75"/>
      <c r="E89" s="75"/>
      <c r="F89" s="208" t="str">
        <f>F14</f>
        <v xml:space="preserve"> 130 00 Praha 3</v>
      </c>
      <c r="G89" s="75"/>
      <c r="H89" s="75"/>
      <c r="I89" s="209" t="s">
        <v>26</v>
      </c>
      <c r="J89" s="86" t="str">
        <f>IF(J14="","",J14)</f>
        <v>24. 9. 2018</v>
      </c>
      <c r="K89" s="75"/>
      <c r="L89" s="73"/>
    </row>
    <row r="90" spans="2:12" s="1" customFormat="1" ht="6.95" customHeight="1">
      <c r="B90" s="47"/>
      <c r="C90" s="75"/>
      <c r="D90" s="75"/>
      <c r="E90" s="75"/>
      <c r="F90" s="75"/>
      <c r="G90" s="75"/>
      <c r="H90" s="75"/>
      <c r="I90" s="204"/>
      <c r="J90" s="75"/>
      <c r="K90" s="75"/>
      <c r="L90" s="73"/>
    </row>
    <row r="91" spans="2:12" s="1" customFormat="1" ht="13.5">
      <c r="B91" s="47"/>
      <c r="C91" s="77" t="s">
        <v>32</v>
      </c>
      <c r="D91" s="75"/>
      <c r="E91" s="75"/>
      <c r="F91" s="208" t="str">
        <f>E17</f>
        <v>VYSOKÁ ŠKOLA EKONOMICKÁ V PRAZE</v>
      </c>
      <c r="G91" s="75"/>
      <c r="H91" s="75"/>
      <c r="I91" s="209" t="s">
        <v>39</v>
      </c>
      <c r="J91" s="208" t="str">
        <f>E23</f>
        <v>ING.VÁCLAV PILÁT</v>
      </c>
      <c r="K91" s="75"/>
      <c r="L91" s="73"/>
    </row>
    <row r="92" spans="2:12" s="1" customFormat="1" ht="14.4" customHeight="1">
      <c r="B92" s="47"/>
      <c r="C92" s="77" t="s">
        <v>37</v>
      </c>
      <c r="D92" s="75"/>
      <c r="E92" s="75"/>
      <c r="F92" s="208" t="str">
        <f>IF(E20="","",E20)</f>
        <v/>
      </c>
      <c r="G92" s="75"/>
      <c r="H92" s="75"/>
      <c r="I92" s="204"/>
      <c r="J92" s="75"/>
      <c r="K92" s="75"/>
      <c r="L92" s="73"/>
    </row>
    <row r="93" spans="2:12" s="1" customFormat="1" ht="10.3" customHeight="1">
      <c r="B93" s="47"/>
      <c r="C93" s="75"/>
      <c r="D93" s="75"/>
      <c r="E93" s="75"/>
      <c r="F93" s="75"/>
      <c r="G93" s="75"/>
      <c r="H93" s="75"/>
      <c r="I93" s="204"/>
      <c r="J93" s="75"/>
      <c r="K93" s="75"/>
      <c r="L93" s="73"/>
    </row>
    <row r="94" spans="2:20" s="10" customFormat="1" ht="29.25" customHeight="1">
      <c r="B94" s="210"/>
      <c r="C94" s="211" t="s">
        <v>215</v>
      </c>
      <c r="D94" s="212" t="s">
        <v>63</v>
      </c>
      <c r="E94" s="212" t="s">
        <v>59</v>
      </c>
      <c r="F94" s="212" t="s">
        <v>216</v>
      </c>
      <c r="G94" s="212" t="s">
        <v>217</v>
      </c>
      <c r="H94" s="212" t="s">
        <v>218</v>
      </c>
      <c r="I94" s="213" t="s">
        <v>219</v>
      </c>
      <c r="J94" s="212" t="s">
        <v>196</v>
      </c>
      <c r="K94" s="214" t="s">
        <v>220</v>
      </c>
      <c r="L94" s="215"/>
      <c r="M94" s="103" t="s">
        <v>221</v>
      </c>
      <c r="N94" s="104" t="s">
        <v>48</v>
      </c>
      <c r="O94" s="104" t="s">
        <v>222</v>
      </c>
      <c r="P94" s="104" t="s">
        <v>223</v>
      </c>
      <c r="Q94" s="104" t="s">
        <v>224</v>
      </c>
      <c r="R94" s="104" t="s">
        <v>225</v>
      </c>
      <c r="S94" s="104" t="s">
        <v>226</v>
      </c>
      <c r="T94" s="105" t="s">
        <v>227</v>
      </c>
    </row>
    <row r="95" spans="2:63" s="1" customFormat="1" ht="29.25" customHeight="1">
      <c r="B95" s="47"/>
      <c r="C95" s="109" t="s">
        <v>197</v>
      </c>
      <c r="D95" s="75"/>
      <c r="E95" s="75"/>
      <c r="F95" s="75"/>
      <c r="G95" s="75"/>
      <c r="H95" s="75"/>
      <c r="I95" s="204"/>
      <c r="J95" s="216">
        <f>BK95</f>
        <v>0</v>
      </c>
      <c r="K95" s="75"/>
      <c r="L95" s="73"/>
      <c r="M95" s="106"/>
      <c r="N95" s="107"/>
      <c r="O95" s="107"/>
      <c r="P95" s="217">
        <f>P96+P104+P165</f>
        <v>0</v>
      </c>
      <c r="Q95" s="107"/>
      <c r="R95" s="217">
        <f>R96+R104+R165</f>
        <v>0.74098</v>
      </c>
      <c r="S95" s="107"/>
      <c r="T95" s="218">
        <f>T96+T104+T165</f>
        <v>0.84698</v>
      </c>
      <c r="AT95" s="24" t="s">
        <v>77</v>
      </c>
      <c r="AU95" s="24" t="s">
        <v>198</v>
      </c>
      <c r="BK95" s="219">
        <f>BK96+BK104+BK165</f>
        <v>0</v>
      </c>
    </row>
    <row r="96" spans="2:63" s="11" customFormat="1" ht="37.4" customHeight="1">
      <c r="B96" s="220"/>
      <c r="C96" s="221"/>
      <c r="D96" s="222" t="s">
        <v>77</v>
      </c>
      <c r="E96" s="223" t="s">
        <v>228</v>
      </c>
      <c r="F96" s="223" t="s">
        <v>229</v>
      </c>
      <c r="G96" s="221"/>
      <c r="H96" s="221"/>
      <c r="I96" s="224"/>
      <c r="J96" s="225">
        <f>BK96</f>
        <v>0</v>
      </c>
      <c r="K96" s="221"/>
      <c r="L96" s="226"/>
      <c r="M96" s="227"/>
      <c r="N96" s="228"/>
      <c r="O96" s="228"/>
      <c r="P96" s="229">
        <f>P97</f>
        <v>0</v>
      </c>
      <c r="Q96" s="228"/>
      <c r="R96" s="229">
        <f>R97</f>
        <v>0</v>
      </c>
      <c r="S96" s="228"/>
      <c r="T96" s="230">
        <f>T97</f>
        <v>0</v>
      </c>
      <c r="AR96" s="231" t="s">
        <v>85</v>
      </c>
      <c r="AT96" s="232" t="s">
        <v>77</v>
      </c>
      <c r="AU96" s="232" t="s">
        <v>78</v>
      </c>
      <c r="AY96" s="231" t="s">
        <v>230</v>
      </c>
      <c r="BK96" s="233">
        <f>BK97</f>
        <v>0</v>
      </c>
    </row>
    <row r="97" spans="2:63" s="11" customFormat="1" ht="19.9" customHeight="1">
      <c r="B97" s="220"/>
      <c r="C97" s="221"/>
      <c r="D97" s="222" t="s">
        <v>77</v>
      </c>
      <c r="E97" s="234" t="s">
        <v>231</v>
      </c>
      <c r="F97" s="234" t="s">
        <v>232</v>
      </c>
      <c r="G97" s="221"/>
      <c r="H97" s="221"/>
      <c r="I97" s="224"/>
      <c r="J97" s="235">
        <f>BK97</f>
        <v>0</v>
      </c>
      <c r="K97" s="221"/>
      <c r="L97" s="226"/>
      <c r="M97" s="227"/>
      <c r="N97" s="228"/>
      <c r="O97" s="228"/>
      <c r="P97" s="229">
        <f>SUM(P98:P103)</f>
        <v>0</v>
      </c>
      <c r="Q97" s="228"/>
      <c r="R97" s="229">
        <f>SUM(R98:R103)</f>
        <v>0</v>
      </c>
      <c r="S97" s="228"/>
      <c r="T97" s="230">
        <f>SUM(T98:T103)</f>
        <v>0</v>
      </c>
      <c r="AR97" s="231" t="s">
        <v>85</v>
      </c>
      <c r="AT97" s="232" t="s">
        <v>77</v>
      </c>
      <c r="AU97" s="232" t="s">
        <v>85</v>
      </c>
      <c r="AY97" s="231" t="s">
        <v>230</v>
      </c>
      <c r="BK97" s="233">
        <f>SUM(BK98:BK103)</f>
        <v>0</v>
      </c>
    </row>
    <row r="98" spans="2:65" s="1" customFormat="1" ht="25.5" customHeight="1">
      <c r="B98" s="47"/>
      <c r="C98" s="236" t="s">
        <v>85</v>
      </c>
      <c r="D98" s="236" t="s">
        <v>233</v>
      </c>
      <c r="E98" s="237" t="s">
        <v>234</v>
      </c>
      <c r="F98" s="238" t="s">
        <v>235</v>
      </c>
      <c r="G98" s="239" t="s">
        <v>236</v>
      </c>
      <c r="H98" s="240">
        <v>0.847</v>
      </c>
      <c r="I98" s="241"/>
      <c r="J98" s="242">
        <f>ROUND(I98*H98,2)</f>
        <v>0</v>
      </c>
      <c r="K98" s="238" t="s">
        <v>34</v>
      </c>
      <c r="L98" s="73"/>
      <c r="M98" s="243" t="s">
        <v>34</v>
      </c>
      <c r="N98" s="244" t="s">
        <v>49</v>
      </c>
      <c r="O98" s="48"/>
      <c r="P98" s="245">
        <f>O98*H98</f>
        <v>0</v>
      </c>
      <c r="Q98" s="245">
        <v>0</v>
      </c>
      <c r="R98" s="245">
        <f>Q98*H98</f>
        <v>0</v>
      </c>
      <c r="S98" s="245">
        <v>0</v>
      </c>
      <c r="T98" s="246">
        <f>S98*H98</f>
        <v>0</v>
      </c>
      <c r="AR98" s="24" t="s">
        <v>237</v>
      </c>
      <c r="AT98" s="24" t="s">
        <v>233</v>
      </c>
      <c r="AU98" s="24" t="s">
        <v>91</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237</v>
      </c>
      <c r="BM98" s="24" t="s">
        <v>2150</v>
      </c>
    </row>
    <row r="99" spans="2:65" s="1" customFormat="1" ht="25.5" customHeight="1">
      <c r="B99" s="47"/>
      <c r="C99" s="236" t="s">
        <v>91</v>
      </c>
      <c r="D99" s="236" t="s">
        <v>233</v>
      </c>
      <c r="E99" s="237" t="s">
        <v>239</v>
      </c>
      <c r="F99" s="238" t="s">
        <v>240</v>
      </c>
      <c r="G99" s="239" t="s">
        <v>236</v>
      </c>
      <c r="H99" s="240">
        <v>0.847</v>
      </c>
      <c r="I99" s="241"/>
      <c r="J99" s="242">
        <f>ROUND(I99*H99,2)</f>
        <v>0</v>
      </c>
      <c r="K99" s="238" t="s">
        <v>34</v>
      </c>
      <c r="L99" s="73"/>
      <c r="M99" s="243" t="s">
        <v>34</v>
      </c>
      <c r="N99" s="244" t="s">
        <v>49</v>
      </c>
      <c r="O99" s="48"/>
      <c r="P99" s="245">
        <f>O99*H99</f>
        <v>0</v>
      </c>
      <c r="Q99" s="245">
        <v>0</v>
      </c>
      <c r="R99" s="245">
        <f>Q99*H99</f>
        <v>0</v>
      </c>
      <c r="S99" s="245">
        <v>0</v>
      </c>
      <c r="T99" s="246">
        <f>S99*H99</f>
        <v>0</v>
      </c>
      <c r="AR99" s="24" t="s">
        <v>237</v>
      </c>
      <c r="AT99" s="24" t="s">
        <v>233</v>
      </c>
      <c r="AU99" s="24" t="s">
        <v>91</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237</v>
      </c>
      <c r="BM99" s="24" t="s">
        <v>2151</v>
      </c>
    </row>
    <row r="100" spans="2:65" s="1" customFormat="1" ht="25.5" customHeight="1">
      <c r="B100" s="47"/>
      <c r="C100" s="236" t="s">
        <v>242</v>
      </c>
      <c r="D100" s="236" t="s">
        <v>233</v>
      </c>
      <c r="E100" s="237" t="s">
        <v>243</v>
      </c>
      <c r="F100" s="238" t="s">
        <v>244</v>
      </c>
      <c r="G100" s="239" t="s">
        <v>236</v>
      </c>
      <c r="H100" s="240">
        <v>21.175</v>
      </c>
      <c r="I100" s="241"/>
      <c r="J100" s="242">
        <f>ROUND(I100*H100,2)</f>
        <v>0</v>
      </c>
      <c r="K100" s="238" t="s">
        <v>34</v>
      </c>
      <c r="L100" s="73"/>
      <c r="M100" s="243" t="s">
        <v>34</v>
      </c>
      <c r="N100" s="244" t="s">
        <v>49</v>
      </c>
      <c r="O100" s="48"/>
      <c r="P100" s="245">
        <f>O100*H100</f>
        <v>0</v>
      </c>
      <c r="Q100" s="245">
        <v>0</v>
      </c>
      <c r="R100" s="245">
        <f>Q100*H100</f>
        <v>0</v>
      </c>
      <c r="S100" s="245">
        <v>0</v>
      </c>
      <c r="T100" s="246">
        <f>S100*H100</f>
        <v>0</v>
      </c>
      <c r="AR100" s="24" t="s">
        <v>237</v>
      </c>
      <c r="AT100" s="24" t="s">
        <v>233</v>
      </c>
      <c r="AU100" s="24" t="s">
        <v>91</v>
      </c>
      <c r="AY100" s="24" t="s">
        <v>230</v>
      </c>
      <c r="BE100" s="247">
        <f>IF(N100="základní",J100,0)</f>
        <v>0</v>
      </c>
      <c r="BF100" s="247">
        <f>IF(N100="snížená",J100,0)</f>
        <v>0</v>
      </c>
      <c r="BG100" s="247">
        <f>IF(N100="zákl. přenesená",J100,0)</f>
        <v>0</v>
      </c>
      <c r="BH100" s="247">
        <f>IF(N100="sníž. přenesená",J100,0)</f>
        <v>0</v>
      </c>
      <c r="BI100" s="247">
        <f>IF(N100="nulová",J100,0)</f>
        <v>0</v>
      </c>
      <c r="BJ100" s="24" t="s">
        <v>85</v>
      </c>
      <c r="BK100" s="247">
        <f>ROUND(I100*H100,2)</f>
        <v>0</v>
      </c>
      <c r="BL100" s="24" t="s">
        <v>237</v>
      </c>
      <c r="BM100" s="24" t="s">
        <v>2152</v>
      </c>
    </row>
    <row r="101" spans="2:51" s="12" customFormat="1" ht="13.5">
      <c r="B101" s="248"/>
      <c r="C101" s="249"/>
      <c r="D101" s="250" t="s">
        <v>246</v>
      </c>
      <c r="E101" s="251" t="s">
        <v>34</v>
      </c>
      <c r="F101" s="252" t="s">
        <v>2153</v>
      </c>
      <c r="G101" s="249"/>
      <c r="H101" s="253">
        <v>21.175</v>
      </c>
      <c r="I101" s="254"/>
      <c r="J101" s="249"/>
      <c r="K101" s="249"/>
      <c r="L101" s="255"/>
      <c r="M101" s="256"/>
      <c r="N101" s="257"/>
      <c r="O101" s="257"/>
      <c r="P101" s="257"/>
      <c r="Q101" s="257"/>
      <c r="R101" s="257"/>
      <c r="S101" s="257"/>
      <c r="T101" s="258"/>
      <c r="AT101" s="259" t="s">
        <v>246</v>
      </c>
      <c r="AU101" s="259" t="s">
        <v>91</v>
      </c>
      <c r="AV101" s="12" t="s">
        <v>91</v>
      </c>
      <c r="AW101" s="12" t="s">
        <v>41</v>
      </c>
      <c r="AX101" s="12" t="s">
        <v>78</v>
      </c>
      <c r="AY101" s="259" t="s">
        <v>230</v>
      </c>
    </row>
    <row r="102" spans="2:51" s="14" customFormat="1" ht="13.5">
      <c r="B102" s="270"/>
      <c r="C102" s="271"/>
      <c r="D102" s="250" t="s">
        <v>246</v>
      </c>
      <c r="E102" s="272" t="s">
        <v>34</v>
      </c>
      <c r="F102" s="273" t="s">
        <v>265</v>
      </c>
      <c r="G102" s="271"/>
      <c r="H102" s="274">
        <v>21.175</v>
      </c>
      <c r="I102" s="275"/>
      <c r="J102" s="271"/>
      <c r="K102" s="271"/>
      <c r="L102" s="276"/>
      <c r="M102" s="277"/>
      <c r="N102" s="278"/>
      <c r="O102" s="278"/>
      <c r="P102" s="278"/>
      <c r="Q102" s="278"/>
      <c r="R102" s="278"/>
      <c r="S102" s="278"/>
      <c r="T102" s="279"/>
      <c r="AT102" s="280" t="s">
        <v>246</v>
      </c>
      <c r="AU102" s="280" t="s">
        <v>91</v>
      </c>
      <c r="AV102" s="14" t="s">
        <v>237</v>
      </c>
      <c r="AW102" s="14" t="s">
        <v>41</v>
      </c>
      <c r="AX102" s="14" t="s">
        <v>85</v>
      </c>
      <c r="AY102" s="280" t="s">
        <v>230</v>
      </c>
    </row>
    <row r="103" spans="2:65" s="1" customFormat="1" ht="25.5" customHeight="1">
      <c r="B103" s="47"/>
      <c r="C103" s="236" t="s">
        <v>237</v>
      </c>
      <c r="D103" s="236" t="s">
        <v>233</v>
      </c>
      <c r="E103" s="237" t="s">
        <v>248</v>
      </c>
      <c r="F103" s="238" t="s">
        <v>249</v>
      </c>
      <c r="G103" s="239" t="s">
        <v>236</v>
      </c>
      <c r="H103" s="240">
        <v>0.847</v>
      </c>
      <c r="I103" s="241"/>
      <c r="J103" s="242">
        <f>ROUND(I103*H103,2)</f>
        <v>0</v>
      </c>
      <c r="K103" s="238" t="s">
        <v>34</v>
      </c>
      <c r="L103" s="73"/>
      <c r="M103" s="243" t="s">
        <v>34</v>
      </c>
      <c r="N103" s="244" t="s">
        <v>49</v>
      </c>
      <c r="O103" s="48"/>
      <c r="P103" s="245">
        <f>O103*H103</f>
        <v>0</v>
      </c>
      <c r="Q103" s="245">
        <v>0</v>
      </c>
      <c r="R103" s="245">
        <f>Q103*H103</f>
        <v>0</v>
      </c>
      <c r="S103" s="245">
        <v>0</v>
      </c>
      <c r="T103" s="246">
        <f>S103*H103</f>
        <v>0</v>
      </c>
      <c r="AR103" s="24" t="s">
        <v>237</v>
      </c>
      <c r="AT103" s="24" t="s">
        <v>233</v>
      </c>
      <c r="AU103" s="24" t="s">
        <v>91</v>
      </c>
      <c r="AY103" s="24" t="s">
        <v>230</v>
      </c>
      <c r="BE103" s="247">
        <f>IF(N103="základní",J103,0)</f>
        <v>0</v>
      </c>
      <c r="BF103" s="247">
        <f>IF(N103="snížená",J103,0)</f>
        <v>0</v>
      </c>
      <c r="BG103" s="247">
        <f>IF(N103="zákl. přenesená",J103,0)</f>
        <v>0</v>
      </c>
      <c r="BH103" s="247">
        <f>IF(N103="sníž. přenesená",J103,0)</f>
        <v>0</v>
      </c>
      <c r="BI103" s="247">
        <f>IF(N103="nulová",J103,0)</f>
        <v>0</v>
      </c>
      <c r="BJ103" s="24" t="s">
        <v>85</v>
      </c>
      <c r="BK103" s="247">
        <f>ROUND(I103*H103,2)</f>
        <v>0</v>
      </c>
      <c r="BL103" s="24" t="s">
        <v>237</v>
      </c>
      <c r="BM103" s="24" t="s">
        <v>2154</v>
      </c>
    </row>
    <row r="104" spans="2:63" s="11" customFormat="1" ht="37.4" customHeight="1">
      <c r="B104" s="220"/>
      <c r="C104" s="221"/>
      <c r="D104" s="222" t="s">
        <v>77</v>
      </c>
      <c r="E104" s="223" t="s">
        <v>251</v>
      </c>
      <c r="F104" s="223" t="s">
        <v>252</v>
      </c>
      <c r="G104" s="221"/>
      <c r="H104" s="221"/>
      <c r="I104" s="224"/>
      <c r="J104" s="225">
        <f>BK104</f>
        <v>0</v>
      </c>
      <c r="K104" s="221"/>
      <c r="L104" s="226"/>
      <c r="M104" s="227"/>
      <c r="N104" s="228"/>
      <c r="O104" s="228"/>
      <c r="P104" s="229">
        <f>P105+P112+P119+P127+P149</f>
        <v>0</v>
      </c>
      <c r="Q104" s="228"/>
      <c r="R104" s="229">
        <f>R105+R112+R119+R127+R149</f>
        <v>0.74098</v>
      </c>
      <c r="S104" s="228"/>
      <c r="T104" s="230">
        <f>T105+T112+T119+T127+T149</f>
        <v>0.84698</v>
      </c>
      <c r="AR104" s="231" t="s">
        <v>91</v>
      </c>
      <c r="AT104" s="232" t="s">
        <v>77</v>
      </c>
      <c r="AU104" s="232" t="s">
        <v>78</v>
      </c>
      <c r="AY104" s="231" t="s">
        <v>230</v>
      </c>
      <c r="BK104" s="233">
        <f>BK105+BK112+BK119+BK127+BK149</f>
        <v>0</v>
      </c>
    </row>
    <row r="105" spans="2:63" s="11" customFormat="1" ht="19.9" customHeight="1">
      <c r="B105" s="220"/>
      <c r="C105" s="221"/>
      <c r="D105" s="222" t="s">
        <v>77</v>
      </c>
      <c r="E105" s="234" t="s">
        <v>253</v>
      </c>
      <c r="F105" s="234" t="s">
        <v>254</v>
      </c>
      <c r="G105" s="221"/>
      <c r="H105" s="221"/>
      <c r="I105" s="224"/>
      <c r="J105" s="235">
        <f>BK105</f>
        <v>0</v>
      </c>
      <c r="K105" s="221"/>
      <c r="L105" s="226"/>
      <c r="M105" s="227"/>
      <c r="N105" s="228"/>
      <c r="O105" s="228"/>
      <c r="P105" s="229">
        <f>SUM(P106:P111)</f>
        <v>0</v>
      </c>
      <c r="Q105" s="228"/>
      <c r="R105" s="229">
        <f>SUM(R106:R111)</f>
        <v>0.021419999999999998</v>
      </c>
      <c r="S105" s="228"/>
      <c r="T105" s="230">
        <f>SUM(T106:T111)</f>
        <v>0.19549999999999998</v>
      </c>
      <c r="AR105" s="231" t="s">
        <v>91</v>
      </c>
      <c r="AT105" s="232" t="s">
        <v>77</v>
      </c>
      <c r="AU105" s="232" t="s">
        <v>85</v>
      </c>
      <c r="AY105" s="231" t="s">
        <v>230</v>
      </c>
      <c r="BK105" s="233">
        <f>SUM(BK106:BK111)</f>
        <v>0</v>
      </c>
    </row>
    <row r="106" spans="2:65" s="1" customFormat="1" ht="16.5" customHeight="1">
      <c r="B106" s="47"/>
      <c r="C106" s="236" t="s">
        <v>255</v>
      </c>
      <c r="D106" s="236" t="s">
        <v>233</v>
      </c>
      <c r="E106" s="237" t="s">
        <v>256</v>
      </c>
      <c r="F106" s="238" t="s">
        <v>257</v>
      </c>
      <c r="G106" s="239" t="s">
        <v>258</v>
      </c>
      <c r="H106" s="240">
        <v>10</v>
      </c>
      <c r="I106" s="241"/>
      <c r="J106" s="242">
        <f>ROUND(I106*H106,2)</f>
        <v>0</v>
      </c>
      <c r="K106" s="238" t="s">
        <v>34</v>
      </c>
      <c r="L106" s="73"/>
      <c r="M106" s="243" t="s">
        <v>34</v>
      </c>
      <c r="N106" s="244" t="s">
        <v>49</v>
      </c>
      <c r="O106" s="48"/>
      <c r="P106" s="245">
        <f>O106*H106</f>
        <v>0</v>
      </c>
      <c r="Q106" s="245">
        <v>0</v>
      </c>
      <c r="R106" s="245">
        <f>Q106*H106</f>
        <v>0</v>
      </c>
      <c r="S106" s="245">
        <v>0.0053</v>
      </c>
      <c r="T106" s="246">
        <f>S106*H106</f>
        <v>0.053</v>
      </c>
      <c r="AR106" s="24" t="s">
        <v>259</v>
      </c>
      <c r="AT106" s="24" t="s">
        <v>233</v>
      </c>
      <c r="AU106" s="24" t="s">
        <v>91</v>
      </c>
      <c r="AY106" s="24" t="s">
        <v>230</v>
      </c>
      <c r="BE106" s="247">
        <f>IF(N106="základní",J106,0)</f>
        <v>0</v>
      </c>
      <c r="BF106" s="247">
        <f>IF(N106="snížená",J106,0)</f>
        <v>0</v>
      </c>
      <c r="BG106" s="247">
        <f>IF(N106="zákl. přenesená",J106,0)</f>
        <v>0</v>
      </c>
      <c r="BH106" s="247">
        <f>IF(N106="sníž. přenesená",J106,0)</f>
        <v>0</v>
      </c>
      <c r="BI106" s="247">
        <f>IF(N106="nulová",J106,0)</f>
        <v>0</v>
      </c>
      <c r="BJ106" s="24" t="s">
        <v>85</v>
      </c>
      <c r="BK106" s="247">
        <f>ROUND(I106*H106,2)</f>
        <v>0</v>
      </c>
      <c r="BL106" s="24" t="s">
        <v>259</v>
      </c>
      <c r="BM106" s="24" t="s">
        <v>2155</v>
      </c>
    </row>
    <row r="107" spans="2:65" s="1" customFormat="1" ht="25.5" customHeight="1">
      <c r="B107" s="47"/>
      <c r="C107" s="236" t="s">
        <v>266</v>
      </c>
      <c r="D107" s="236" t="s">
        <v>233</v>
      </c>
      <c r="E107" s="237" t="s">
        <v>267</v>
      </c>
      <c r="F107" s="238" t="s">
        <v>268</v>
      </c>
      <c r="G107" s="239" t="s">
        <v>258</v>
      </c>
      <c r="H107" s="240">
        <v>15</v>
      </c>
      <c r="I107" s="241"/>
      <c r="J107" s="242">
        <f>ROUND(I107*H107,2)</f>
        <v>0</v>
      </c>
      <c r="K107" s="238" t="s">
        <v>34</v>
      </c>
      <c r="L107" s="73"/>
      <c r="M107" s="243" t="s">
        <v>34</v>
      </c>
      <c r="N107" s="244" t="s">
        <v>49</v>
      </c>
      <c r="O107" s="48"/>
      <c r="P107" s="245">
        <f>O107*H107</f>
        <v>0</v>
      </c>
      <c r="Q107" s="245">
        <v>0</v>
      </c>
      <c r="R107" s="245">
        <f>Q107*H107</f>
        <v>0</v>
      </c>
      <c r="S107" s="245">
        <v>0.0095</v>
      </c>
      <c r="T107" s="246">
        <f>S107*H107</f>
        <v>0.1425</v>
      </c>
      <c r="AR107" s="24" t="s">
        <v>259</v>
      </c>
      <c r="AT107" s="24" t="s">
        <v>233</v>
      </c>
      <c r="AU107" s="24" t="s">
        <v>91</v>
      </c>
      <c r="AY107" s="24" t="s">
        <v>230</v>
      </c>
      <c r="BE107" s="247">
        <f>IF(N107="základní",J107,0)</f>
        <v>0</v>
      </c>
      <c r="BF107" s="247">
        <f>IF(N107="snížená",J107,0)</f>
        <v>0</v>
      </c>
      <c r="BG107" s="247">
        <f>IF(N107="zákl. přenesená",J107,0)</f>
        <v>0</v>
      </c>
      <c r="BH107" s="247">
        <f>IF(N107="sníž. přenesená",J107,0)</f>
        <v>0</v>
      </c>
      <c r="BI107" s="247">
        <f>IF(N107="nulová",J107,0)</f>
        <v>0</v>
      </c>
      <c r="BJ107" s="24" t="s">
        <v>85</v>
      </c>
      <c r="BK107" s="247">
        <f>ROUND(I107*H107,2)</f>
        <v>0</v>
      </c>
      <c r="BL107" s="24" t="s">
        <v>259</v>
      </c>
      <c r="BM107" s="24" t="s">
        <v>2156</v>
      </c>
    </row>
    <row r="108" spans="2:65" s="1" customFormat="1" ht="25.5" customHeight="1">
      <c r="B108" s="47"/>
      <c r="C108" s="236" t="s">
        <v>278</v>
      </c>
      <c r="D108" s="236" t="s">
        <v>233</v>
      </c>
      <c r="E108" s="237" t="s">
        <v>2157</v>
      </c>
      <c r="F108" s="238" t="s">
        <v>2158</v>
      </c>
      <c r="G108" s="239" t="s">
        <v>281</v>
      </c>
      <c r="H108" s="240">
        <v>3</v>
      </c>
      <c r="I108" s="241"/>
      <c r="J108" s="242">
        <f>ROUND(I108*H108,2)</f>
        <v>0</v>
      </c>
      <c r="K108" s="238" t="s">
        <v>34</v>
      </c>
      <c r="L108" s="73"/>
      <c r="M108" s="243" t="s">
        <v>34</v>
      </c>
      <c r="N108" s="244" t="s">
        <v>49</v>
      </c>
      <c r="O108" s="48"/>
      <c r="P108" s="245">
        <f>O108*H108</f>
        <v>0</v>
      </c>
      <c r="Q108" s="245">
        <v>0.00153</v>
      </c>
      <c r="R108" s="245">
        <f>Q108*H108</f>
        <v>0.0045899999999999995</v>
      </c>
      <c r="S108" s="245">
        <v>0</v>
      </c>
      <c r="T108" s="246">
        <f>S108*H108</f>
        <v>0</v>
      </c>
      <c r="AR108" s="24" t="s">
        <v>259</v>
      </c>
      <c r="AT108" s="24" t="s">
        <v>233</v>
      </c>
      <c r="AU108" s="24" t="s">
        <v>91</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259</v>
      </c>
      <c r="BM108" s="24" t="s">
        <v>2159</v>
      </c>
    </row>
    <row r="109" spans="2:65" s="1" customFormat="1" ht="25.5" customHeight="1">
      <c r="B109" s="47"/>
      <c r="C109" s="236" t="s">
        <v>285</v>
      </c>
      <c r="D109" s="236" t="s">
        <v>233</v>
      </c>
      <c r="E109" s="237" t="s">
        <v>1851</v>
      </c>
      <c r="F109" s="238" t="s">
        <v>1852</v>
      </c>
      <c r="G109" s="239" t="s">
        <v>281</v>
      </c>
      <c r="H109" s="240">
        <v>2</v>
      </c>
      <c r="I109" s="241"/>
      <c r="J109" s="242">
        <f>ROUND(I109*H109,2)</f>
        <v>0</v>
      </c>
      <c r="K109" s="238" t="s">
        <v>34</v>
      </c>
      <c r="L109" s="73"/>
      <c r="M109" s="243" t="s">
        <v>34</v>
      </c>
      <c r="N109" s="244" t="s">
        <v>49</v>
      </c>
      <c r="O109" s="48"/>
      <c r="P109" s="245">
        <f>O109*H109</f>
        <v>0</v>
      </c>
      <c r="Q109" s="245">
        <v>0.00153</v>
      </c>
      <c r="R109" s="245">
        <f>Q109*H109</f>
        <v>0.00306</v>
      </c>
      <c r="S109" s="245">
        <v>0</v>
      </c>
      <c r="T109" s="246">
        <f>S109*H109</f>
        <v>0</v>
      </c>
      <c r="AR109" s="24" t="s">
        <v>259</v>
      </c>
      <c r="AT109" s="24" t="s">
        <v>233</v>
      </c>
      <c r="AU109" s="24" t="s">
        <v>91</v>
      </c>
      <c r="AY109" s="24" t="s">
        <v>230</v>
      </c>
      <c r="BE109" s="247">
        <f>IF(N109="základní",J109,0)</f>
        <v>0</v>
      </c>
      <c r="BF109" s="247">
        <f>IF(N109="snížená",J109,0)</f>
        <v>0</v>
      </c>
      <c r="BG109" s="247">
        <f>IF(N109="zákl. přenesená",J109,0)</f>
        <v>0</v>
      </c>
      <c r="BH109" s="247">
        <f>IF(N109="sníž. přenesená",J109,0)</f>
        <v>0</v>
      </c>
      <c r="BI109" s="247">
        <f>IF(N109="nulová",J109,0)</f>
        <v>0</v>
      </c>
      <c r="BJ109" s="24" t="s">
        <v>85</v>
      </c>
      <c r="BK109" s="247">
        <f>ROUND(I109*H109,2)</f>
        <v>0</v>
      </c>
      <c r="BL109" s="24" t="s">
        <v>259</v>
      </c>
      <c r="BM109" s="24" t="s">
        <v>2160</v>
      </c>
    </row>
    <row r="110" spans="2:65" s="1" customFormat="1" ht="25.5" customHeight="1">
      <c r="B110" s="47"/>
      <c r="C110" s="236" t="s">
        <v>289</v>
      </c>
      <c r="D110" s="236" t="s">
        <v>233</v>
      </c>
      <c r="E110" s="237" t="s">
        <v>1854</v>
      </c>
      <c r="F110" s="238" t="s">
        <v>1855</v>
      </c>
      <c r="G110" s="239" t="s">
        <v>281</v>
      </c>
      <c r="H110" s="240">
        <v>9</v>
      </c>
      <c r="I110" s="241"/>
      <c r="J110" s="242">
        <f>ROUND(I110*H110,2)</f>
        <v>0</v>
      </c>
      <c r="K110" s="238" t="s">
        <v>34</v>
      </c>
      <c r="L110" s="73"/>
      <c r="M110" s="243" t="s">
        <v>34</v>
      </c>
      <c r="N110" s="244" t="s">
        <v>49</v>
      </c>
      <c r="O110" s="48"/>
      <c r="P110" s="245">
        <f>O110*H110</f>
        <v>0</v>
      </c>
      <c r="Q110" s="245">
        <v>0.00153</v>
      </c>
      <c r="R110" s="245">
        <f>Q110*H110</f>
        <v>0.01377</v>
      </c>
      <c r="S110" s="245">
        <v>0</v>
      </c>
      <c r="T110" s="246">
        <f>S110*H110</f>
        <v>0</v>
      </c>
      <c r="AR110" s="24" t="s">
        <v>259</v>
      </c>
      <c r="AT110" s="24" t="s">
        <v>233</v>
      </c>
      <c r="AU110" s="24" t="s">
        <v>91</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259</v>
      </c>
      <c r="BM110" s="24" t="s">
        <v>2161</v>
      </c>
    </row>
    <row r="111" spans="2:65" s="1" customFormat="1" ht="16.5" customHeight="1">
      <c r="B111" s="47"/>
      <c r="C111" s="236" t="s">
        <v>295</v>
      </c>
      <c r="D111" s="236" t="s">
        <v>233</v>
      </c>
      <c r="E111" s="237" t="s">
        <v>1857</v>
      </c>
      <c r="F111" s="238" t="s">
        <v>1858</v>
      </c>
      <c r="G111" s="239" t="s">
        <v>304</v>
      </c>
      <c r="H111" s="293"/>
      <c r="I111" s="241"/>
      <c r="J111" s="242">
        <f>ROUND(I111*H111,2)</f>
        <v>0</v>
      </c>
      <c r="K111" s="238" t="s">
        <v>34</v>
      </c>
      <c r="L111" s="73"/>
      <c r="M111" s="243" t="s">
        <v>34</v>
      </c>
      <c r="N111" s="244" t="s">
        <v>49</v>
      </c>
      <c r="O111" s="48"/>
      <c r="P111" s="245">
        <f>O111*H111</f>
        <v>0</v>
      </c>
      <c r="Q111" s="245">
        <v>0</v>
      </c>
      <c r="R111" s="245">
        <f>Q111*H111</f>
        <v>0</v>
      </c>
      <c r="S111" s="245">
        <v>0</v>
      </c>
      <c r="T111" s="246">
        <f>S111*H111</f>
        <v>0</v>
      </c>
      <c r="AR111" s="24" t="s">
        <v>259</v>
      </c>
      <c r="AT111" s="24" t="s">
        <v>233</v>
      </c>
      <c r="AU111" s="24" t="s">
        <v>91</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259</v>
      </c>
      <c r="BM111" s="24" t="s">
        <v>2162</v>
      </c>
    </row>
    <row r="112" spans="2:63" s="11" customFormat="1" ht="29.85" customHeight="1">
      <c r="B112" s="220"/>
      <c r="C112" s="221"/>
      <c r="D112" s="222" t="s">
        <v>77</v>
      </c>
      <c r="E112" s="234" t="s">
        <v>306</v>
      </c>
      <c r="F112" s="234" t="s">
        <v>277</v>
      </c>
      <c r="G112" s="221"/>
      <c r="H112" s="221"/>
      <c r="I112" s="224"/>
      <c r="J112" s="235">
        <f>BK112</f>
        <v>0</v>
      </c>
      <c r="K112" s="221"/>
      <c r="L112" s="226"/>
      <c r="M112" s="227"/>
      <c r="N112" s="228"/>
      <c r="O112" s="228"/>
      <c r="P112" s="229">
        <f>SUM(P113:P118)</f>
        <v>0</v>
      </c>
      <c r="Q112" s="228"/>
      <c r="R112" s="229">
        <f>SUM(R113:R118)</f>
        <v>0.33912</v>
      </c>
      <c r="S112" s="228"/>
      <c r="T112" s="230">
        <f>SUM(T113:T118)</f>
        <v>0.27689</v>
      </c>
      <c r="AR112" s="231" t="s">
        <v>91</v>
      </c>
      <c r="AT112" s="232" t="s">
        <v>77</v>
      </c>
      <c r="AU112" s="232" t="s">
        <v>85</v>
      </c>
      <c r="AY112" s="231" t="s">
        <v>230</v>
      </c>
      <c r="BK112" s="233">
        <f>SUM(BK113:BK118)</f>
        <v>0</v>
      </c>
    </row>
    <row r="113" spans="2:65" s="1" customFormat="1" ht="16.5" customHeight="1">
      <c r="B113" s="47"/>
      <c r="C113" s="236" t="s">
        <v>301</v>
      </c>
      <c r="D113" s="236" t="s">
        <v>233</v>
      </c>
      <c r="E113" s="237" t="s">
        <v>2163</v>
      </c>
      <c r="F113" s="238" t="s">
        <v>309</v>
      </c>
      <c r="G113" s="239" t="s">
        <v>292</v>
      </c>
      <c r="H113" s="240">
        <v>1</v>
      </c>
      <c r="I113" s="241"/>
      <c r="J113" s="242">
        <f>ROUND(I113*H113,2)</f>
        <v>0</v>
      </c>
      <c r="K113" s="238" t="s">
        <v>34</v>
      </c>
      <c r="L113" s="73"/>
      <c r="M113" s="243" t="s">
        <v>34</v>
      </c>
      <c r="N113" s="244" t="s">
        <v>49</v>
      </c>
      <c r="O113" s="48"/>
      <c r="P113" s="245">
        <f>O113*H113</f>
        <v>0</v>
      </c>
      <c r="Q113" s="245">
        <v>0</v>
      </c>
      <c r="R113" s="245">
        <f>Q113*H113</f>
        <v>0</v>
      </c>
      <c r="S113" s="245">
        <v>0.27689</v>
      </c>
      <c r="T113" s="246">
        <f>S113*H113</f>
        <v>0.27689</v>
      </c>
      <c r="AR113" s="24" t="s">
        <v>259</v>
      </c>
      <c r="AT113" s="24" t="s">
        <v>233</v>
      </c>
      <c r="AU113" s="24" t="s">
        <v>91</v>
      </c>
      <c r="AY113" s="24" t="s">
        <v>230</v>
      </c>
      <c r="BE113" s="247">
        <f>IF(N113="základní",J113,0)</f>
        <v>0</v>
      </c>
      <c r="BF113" s="247">
        <f>IF(N113="snížená",J113,0)</f>
        <v>0</v>
      </c>
      <c r="BG113" s="247">
        <f>IF(N113="zákl. přenesená",J113,0)</f>
        <v>0</v>
      </c>
      <c r="BH113" s="247">
        <f>IF(N113="sníž. přenesená",J113,0)</f>
        <v>0</v>
      </c>
      <c r="BI113" s="247">
        <f>IF(N113="nulová",J113,0)</f>
        <v>0</v>
      </c>
      <c r="BJ113" s="24" t="s">
        <v>85</v>
      </c>
      <c r="BK113" s="247">
        <f>ROUND(I113*H113,2)</f>
        <v>0</v>
      </c>
      <c r="BL113" s="24" t="s">
        <v>259</v>
      </c>
      <c r="BM113" s="24" t="s">
        <v>2164</v>
      </c>
    </row>
    <row r="114" spans="2:65" s="1" customFormat="1" ht="16.5" customHeight="1">
      <c r="B114" s="47"/>
      <c r="C114" s="236" t="s">
        <v>307</v>
      </c>
      <c r="D114" s="236" t="s">
        <v>233</v>
      </c>
      <c r="E114" s="237" t="s">
        <v>340</v>
      </c>
      <c r="F114" s="238" t="s">
        <v>2165</v>
      </c>
      <c r="G114" s="239" t="s">
        <v>292</v>
      </c>
      <c r="H114" s="240">
        <v>1</v>
      </c>
      <c r="I114" s="241"/>
      <c r="J114" s="242">
        <f>ROUND(I114*H114,2)</f>
        <v>0</v>
      </c>
      <c r="K114" s="238" t="s">
        <v>34</v>
      </c>
      <c r="L114" s="73"/>
      <c r="M114" s="243" t="s">
        <v>34</v>
      </c>
      <c r="N114" s="244" t="s">
        <v>49</v>
      </c>
      <c r="O114" s="48"/>
      <c r="P114" s="245">
        <f>O114*H114</f>
        <v>0</v>
      </c>
      <c r="Q114" s="245">
        <v>0.11855</v>
      </c>
      <c r="R114" s="245">
        <f>Q114*H114</f>
        <v>0.11855</v>
      </c>
      <c r="S114" s="245">
        <v>0</v>
      </c>
      <c r="T114" s="246">
        <f>S114*H114</f>
        <v>0</v>
      </c>
      <c r="AR114" s="24" t="s">
        <v>259</v>
      </c>
      <c r="AT114" s="24" t="s">
        <v>233</v>
      </c>
      <c r="AU114" s="24" t="s">
        <v>91</v>
      </c>
      <c r="AY114" s="24" t="s">
        <v>230</v>
      </c>
      <c r="BE114" s="247">
        <f>IF(N114="základní",J114,0)</f>
        <v>0</v>
      </c>
      <c r="BF114" s="247">
        <f>IF(N114="snížená",J114,0)</f>
        <v>0</v>
      </c>
      <c r="BG114" s="247">
        <f>IF(N114="zákl. přenesená",J114,0)</f>
        <v>0</v>
      </c>
      <c r="BH114" s="247">
        <f>IF(N114="sníž. přenesená",J114,0)</f>
        <v>0</v>
      </c>
      <c r="BI114" s="247">
        <f>IF(N114="nulová",J114,0)</f>
        <v>0</v>
      </c>
      <c r="BJ114" s="24" t="s">
        <v>85</v>
      </c>
      <c r="BK114" s="247">
        <f>ROUND(I114*H114,2)</f>
        <v>0</v>
      </c>
      <c r="BL114" s="24" t="s">
        <v>259</v>
      </c>
      <c r="BM114" s="24" t="s">
        <v>2166</v>
      </c>
    </row>
    <row r="115" spans="2:65" s="1" customFormat="1" ht="16.5" customHeight="1">
      <c r="B115" s="47"/>
      <c r="C115" s="236" t="s">
        <v>311</v>
      </c>
      <c r="D115" s="236" t="s">
        <v>233</v>
      </c>
      <c r="E115" s="237" t="s">
        <v>2167</v>
      </c>
      <c r="F115" s="238" t="s">
        <v>2168</v>
      </c>
      <c r="G115" s="239" t="s">
        <v>292</v>
      </c>
      <c r="H115" s="240">
        <v>1</v>
      </c>
      <c r="I115" s="241"/>
      <c r="J115" s="242">
        <f>ROUND(I115*H115,2)</f>
        <v>0</v>
      </c>
      <c r="K115" s="238" t="s">
        <v>34</v>
      </c>
      <c r="L115" s="73"/>
      <c r="M115" s="243" t="s">
        <v>34</v>
      </c>
      <c r="N115" s="244" t="s">
        <v>49</v>
      </c>
      <c r="O115" s="48"/>
      <c r="P115" s="245">
        <f>O115*H115</f>
        <v>0</v>
      </c>
      <c r="Q115" s="245">
        <v>0.18133</v>
      </c>
      <c r="R115" s="245">
        <f>Q115*H115</f>
        <v>0.18133</v>
      </c>
      <c r="S115" s="245">
        <v>0</v>
      </c>
      <c r="T115" s="246">
        <f>S115*H115</f>
        <v>0</v>
      </c>
      <c r="AR115" s="24" t="s">
        <v>259</v>
      </c>
      <c r="AT115" s="24" t="s">
        <v>233</v>
      </c>
      <c r="AU115" s="24" t="s">
        <v>91</v>
      </c>
      <c r="AY115" s="24" t="s">
        <v>230</v>
      </c>
      <c r="BE115" s="247">
        <f>IF(N115="základní",J115,0)</f>
        <v>0</v>
      </c>
      <c r="BF115" s="247">
        <f>IF(N115="snížená",J115,0)</f>
        <v>0</v>
      </c>
      <c r="BG115" s="247">
        <f>IF(N115="zákl. přenesená",J115,0)</f>
        <v>0</v>
      </c>
      <c r="BH115" s="247">
        <f>IF(N115="sníž. přenesená",J115,0)</f>
        <v>0</v>
      </c>
      <c r="BI115" s="247">
        <f>IF(N115="nulová",J115,0)</f>
        <v>0</v>
      </c>
      <c r="BJ115" s="24" t="s">
        <v>85</v>
      </c>
      <c r="BK115" s="247">
        <f>ROUND(I115*H115,2)</f>
        <v>0</v>
      </c>
      <c r="BL115" s="24" t="s">
        <v>259</v>
      </c>
      <c r="BM115" s="24" t="s">
        <v>2169</v>
      </c>
    </row>
    <row r="116" spans="2:65" s="1" customFormat="1" ht="16.5" customHeight="1">
      <c r="B116" s="47"/>
      <c r="C116" s="236" t="s">
        <v>315</v>
      </c>
      <c r="D116" s="236" t="s">
        <v>233</v>
      </c>
      <c r="E116" s="237" t="s">
        <v>1865</v>
      </c>
      <c r="F116" s="238" t="s">
        <v>1866</v>
      </c>
      <c r="G116" s="239" t="s">
        <v>292</v>
      </c>
      <c r="H116" s="240">
        <v>1</v>
      </c>
      <c r="I116" s="241"/>
      <c r="J116" s="242">
        <f>ROUND(I116*H116,2)</f>
        <v>0</v>
      </c>
      <c r="K116" s="238" t="s">
        <v>34</v>
      </c>
      <c r="L116" s="73"/>
      <c r="M116" s="243" t="s">
        <v>34</v>
      </c>
      <c r="N116" s="244" t="s">
        <v>49</v>
      </c>
      <c r="O116" s="48"/>
      <c r="P116" s="245">
        <f>O116*H116</f>
        <v>0</v>
      </c>
      <c r="Q116" s="245">
        <v>0.03924</v>
      </c>
      <c r="R116" s="245">
        <f>Q116*H116</f>
        <v>0.03924</v>
      </c>
      <c r="S116" s="245">
        <v>0</v>
      </c>
      <c r="T116" s="246">
        <f>S116*H116</f>
        <v>0</v>
      </c>
      <c r="AR116" s="24" t="s">
        <v>259</v>
      </c>
      <c r="AT116" s="24" t="s">
        <v>233</v>
      </c>
      <c r="AU116" s="24" t="s">
        <v>91</v>
      </c>
      <c r="AY116" s="24" t="s">
        <v>230</v>
      </c>
      <c r="BE116" s="247">
        <f>IF(N116="základní",J116,0)</f>
        <v>0</v>
      </c>
      <c r="BF116" s="247">
        <f>IF(N116="snížená",J116,0)</f>
        <v>0</v>
      </c>
      <c r="BG116" s="247">
        <f>IF(N116="zákl. přenesená",J116,0)</f>
        <v>0</v>
      </c>
      <c r="BH116" s="247">
        <f>IF(N116="sníž. přenesená",J116,0)</f>
        <v>0</v>
      </c>
      <c r="BI116" s="247">
        <f>IF(N116="nulová",J116,0)</f>
        <v>0</v>
      </c>
      <c r="BJ116" s="24" t="s">
        <v>85</v>
      </c>
      <c r="BK116" s="247">
        <f>ROUND(I116*H116,2)</f>
        <v>0</v>
      </c>
      <c r="BL116" s="24" t="s">
        <v>259</v>
      </c>
      <c r="BM116" s="24" t="s">
        <v>2170</v>
      </c>
    </row>
    <row r="117" spans="2:47" s="1" customFormat="1" ht="13.5">
      <c r="B117" s="47"/>
      <c r="C117" s="75"/>
      <c r="D117" s="250" t="s">
        <v>283</v>
      </c>
      <c r="E117" s="75"/>
      <c r="F117" s="281" t="s">
        <v>1868</v>
      </c>
      <c r="G117" s="75"/>
      <c r="H117" s="75"/>
      <c r="I117" s="204"/>
      <c r="J117" s="75"/>
      <c r="K117" s="75"/>
      <c r="L117" s="73"/>
      <c r="M117" s="282"/>
      <c r="N117" s="48"/>
      <c r="O117" s="48"/>
      <c r="P117" s="48"/>
      <c r="Q117" s="48"/>
      <c r="R117" s="48"/>
      <c r="S117" s="48"/>
      <c r="T117" s="96"/>
      <c r="AT117" s="24" t="s">
        <v>283</v>
      </c>
      <c r="AU117" s="24" t="s">
        <v>91</v>
      </c>
    </row>
    <row r="118" spans="2:65" s="1" customFormat="1" ht="16.5" customHeight="1">
      <c r="B118" s="47"/>
      <c r="C118" s="236" t="s">
        <v>10</v>
      </c>
      <c r="D118" s="236" t="s">
        <v>233</v>
      </c>
      <c r="E118" s="237" t="s">
        <v>428</v>
      </c>
      <c r="F118" s="238" t="s">
        <v>429</v>
      </c>
      <c r="G118" s="239" t="s">
        <v>304</v>
      </c>
      <c r="H118" s="293"/>
      <c r="I118" s="241"/>
      <c r="J118" s="242">
        <f>ROUND(I118*H118,2)</f>
        <v>0</v>
      </c>
      <c r="K118" s="238" t="s">
        <v>34</v>
      </c>
      <c r="L118" s="73"/>
      <c r="M118" s="243" t="s">
        <v>34</v>
      </c>
      <c r="N118" s="244" t="s">
        <v>49</v>
      </c>
      <c r="O118" s="48"/>
      <c r="P118" s="245">
        <f>O118*H118</f>
        <v>0</v>
      </c>
      <c r="Q118" s="245">
        <v>0</v>
      </c>
      <c r="R118" s="245">
        <f>Q118*H118</f>
        <v>0</v>
      </c>
      <c r="S118" s="245">
        <v>0</v>
      </c>
      <c r="T118" s="246">
        <f>S118*H118</f>
        <v>0</v>
      </c>
      <c r="AR118" s="24" t="s">
        <v>259</v>
      </c>
      <c r="AT118" s="24" t="s">
        <v>233</v>
      </c>
      <c r="AU118" s="24" t="s">
        <v>91</v>
      </c>
      <c r="AY118" s="24" t="s">
        <v>230</v>
      </c>
      <c r="BE118" s="247">
        <f>IF(N118="základní",J118,0)</f>
        <v>0</v>
      </c>
      <c r="BF118" s="247">
        <f>IF(N118="snížená",J118,0)</f>
        <v>0</v>
      </c>
      <c r="BG118" s="247">
        <f>IF(N118="zákl. přenesená",J118,0)</f>
        <v>0</v>
      </c>
      <c r="BH118" s="247">
        <f>IF(N118="sníž. přenesená",J118,0)</f>
        <v>0</v>
      </c>
      <c r="BI118" s="247">
        <f>IF(N118="nulová",J118,0)</f>
        <v>0</v>
      </c>
      <c r="BJ118" s="24" t="s">
        <v>85</v>
      </c>
      <c r="BK118" s="247">
        <f>ROUND(I118*H118,2)</f>
        <v>0</v>
      </c>
      <c r="BL118" s="24" t="s">
        <v>259</v>
      </c>
      <c r="BM118" s="24" t="s">
        <v>2171</v>
      </c>
    </row>
    <row r="119" spans="2:63" s="11" customFormat="1" ht="29.85" customHeight="1">
      <c r="B119" s="220"/>
      <c r="C119" s="221"/>
      <c r="D119" s="222" t="s">
        <v>77</v>
      </c>
      <c r="E119" s="234" t="s">
        <v>431</v>
      </c>
      <c r="F119" s="234" t="s">
        <v>277</v>
      </c>
      <c r="G119" s="221"/>
      <c r="H119" s="221"/>
      <c r="I119" s="224"/>
      <c r="J119" s="235">
        <f>BK119</f>
        <v>0</v>
      </c>
      <c r="K119" s="221"/>
      <c r="L119" s="226"/>
      <c r="M119" s="227"/>
      <c r="N119" s="228"/>
      <c r="O119" s="228"/>
      <c r="P119" s="229">
        <f>SUM(P120:P126)</f>
        <v>0</v>
      </c>
      <c r="Q119" s="228"/>
      <c r="R119" s="229">
        <f>SUM(R120:R126)</f>
        <v>0.08315</v>
      </c>
      <c r="S119" s="228"/>
      <c r="T119" s="230">
        <f>SUM(T120:T126)</f>
        <v>0.37459</v>
      </c>
      <c r="AR119" s="231" t="s">
        <v>91</v>
      </c>
      <c r="AT119" s="232" t="s">
        <v>77</v>
      </c>
      <c r="AU119" s="232" t="s">
        <v>85</v>
      </c>
      <c r="AY119" s="231" t="s">
        <v>230</v>
      </c>
      <c r="BK119" s="233">
        <f>SUM(BK120:BK126)</f>
        <v>0</v>
      </c>
    </row>
    <row r="120" spans="2:65" s="1" customFormat="1" ht="25.5" customHeight="1">
      <c r="B120" s="47"/>
      <c r="C120" s="236" t="s">
        <v>259</v>
      </c>
      <c r="D120" s="236" t="s">
        <v>233</v>
      </c>
      <c r="E120" s="237" t="s">
        <v>437</v>
      </c>
      <c r="F120" s="238" t="s">
        <v>438</v>
      </c>
      <c r="G120" s="239" t="s">
        <v>258</v>
      </c>
      <c r="H120" s="240">
        <v>35</v>
      </c>
      <c r="I120" s="241"/>
      <c r="J120" s="242">
        <f>ROUND(I120*H120,2)</f>
        <v>0</v>
      </c>
      <c r="K120" s="238" t="s">
        <v>34</v>
      </c>
      <c r="L120" s="73"/>
      <c r="M120" s="243" t="s">
        <v>34</v>
      </c>
      <c r="N120" s="244" t="s">
        <v>49</v>
      </c>
      <c r="O120" s="48"/>
      <c r="P120" s="245">
        <f>O120*H120</f>
        <v>0</v>
      </c>
      <c r="Q120" s="245">
        <v>5E-05</v>
      </c>
      <c r="R120" s="245">
        <f>Q120*H120</f>
        <v>0.00175</v>
      </c>
      <c r="S120" s="245">
        <v>0.00473</v>
      </c>
      <c r="T120" s="246">
        <f>S120*H120</f>
        <v>0.16555</v>
      </c>
      <c r="AR120" s="24" t="s">
        <v>259</v>
      </c>
      <c r="AT120" s="24" t="s">
        <v>233</v>
      </c>
      <c r="AU120" s="24" t="s">
        <v>91</v>
      </c>
      <c r="AY120" s="24" t="s">
        <v>230</v>
      </c>
      <c r="BE120" s="247">
        <f>IF(N120="základní",J120,0)</f>
        <v>0</v>
      </c>
      <c r="BF120" s="247">
        <f>IF(N120="snížená",J120,0)</f>
        <v>0</v>
      </c>
      <c r="BG120" s="247">
        <f>IF(N120="zákl. přenesená",J120,0)</f>
        <v>0</v>
      </c>
      <c r="BH120" s="247">
        <f>IF(N120="sníž. přenesená",J120,0)</f>
        <v>0</v>
      </c>
      <c r="BI120" s="247">
        <f>IF(N120="nulová",J120,0)</f>
        <v>0</v>
      </c>
      <c r="BJ120" s="24" t="s">
        <v>85</v>
      </c>
      <c r="BK120" s="247">
        <f>ROUND(I120*H120,2)</f>
        <v>0</v>
      </c>
      <c r="BL120" s="24" t="s">
        <v>259</v>
      </c>
      <c r="BM120" s="24" t="s">
        <v>2172</v>
      </c>
    </row>
    <row r="121" spans="2:65" s="1" customFormat="1" ht="16.5" customHeight="1">
      <c r="B121" s="47"/>
      <c r="C121" s="236" t="s">
        <v>326</v>
      </c>
      <c r="D121" s="236" t="s">
        <v>233</v>
      </c>
      <c r="E121" s="237" t="s">
        <v>441</v>
      </c>
      <c r="F121" s="238" t="s">
        <v>442</v>
      </c>
      <c r="G121" s="239" t="s">
        <v>258</v>
      </c>
      <c r="H121" s="240">
        <v>15</v>
      </c>
      <c r="I121" s="241"/>
      <c r="J121" s="242">
        <f>ROUND(I121*H121,2)</f>
        <v>0</v>
      </c>
      <c r="K121" s="238" t="s">
        <v>34</v>
      </c>
      <c r="L121" s="73"/>
      <c r="M121" s="243" t="s">
        <v>34</v>
      </c>
      <c r="N121" s="244" t="s">
        <v>49</v>
      </c>
      <c r="O121" s="48"/>
      <c r="P121" s="245">
        <f>O121*H121</f>
        <v>0</v>
      </c>
      <c r="Q121" s="245">
        <v>0.0001</v>
      </c>
      <c r="R121" s="245">
        <f>Q121*H121</f>
        <v>0.0015</v>
      </c>
      <c r="S121" s="245">
        <v>0.01384</v>
      </c>
      <c r="T121" s="246">
        <f>S121*H121</f>
        <v>0.2076</v>
      </c>
      <c r="AR121" s="24" t="s">
        <v>259</v>
      </c>
      <c r="AT121" s="24" t="s">
        <v>233</v>
      </c>
      <c r="AU121" s="24" t="s">
        <v>91</v>
      </c>
      <c r="AY121" s="24" t="s">
        <v>230</v>
      </c>
      <c r="BE121" s="247">
        <f>IF(N121="základní",J121,0)</f>
        <v>0</v>
      </c>
      <c r="BF121" s="247">
        <f>IF(N121="snížená",J121,0)</f>
        <v>0</v>
      </c>
      <c r="BG121" s="247">
        <f>IF(N121="zákl. přenesená",J121,0)</f>
        <v>0</v>
      </c>
      <c r="BH121" s="247">
        <f>IF(N121="sníž. přenesená",J121,0)</f>
        <v>0</v>
      </c>
      <c r="BI121" s="247">
        <f>IF(N121="nulová",J121,0)</f>
        <v>0</v>
      </c>
      <c r="BJ121" s="24" t="s">
        <v>85</v>
      </c>
      <c r="BK121" s="247">
        <f>ROUND(I121*H121,2)</f>
        <v>0</v>
      </c>
      <c r="BL121" s="24" t="s">
        <v>259</v>
      </c>
      <c r="BM121" s="24" t="s">
        <v>2173</v>
      </c>
    </row>
    <row r="122" spans="2:65" s="1" customFormat="1" ht="16.5" customHeight="1">
      <c r="B122" s="47"/>
      <c r="C122" s="236" t="s">
        <v>330</v>
      </c>
      <c r="D122" s="236" t="s">
        <v>233</v>
      </c>
      <c r="E122" s="237" t="s">
        <v>491</v>
      </c>
      <c r="F122" s="238" t="s">
        <v>492</v>
      </c>
      <c r="G122" s="239" t="s">
        <v>258</v>
      </c>
      <c r="H122" s="240">
        <v>10</v>
      </c>
      <c r="I122" s="241"/>
      <c r="J122" s="242">
        <f>ROUND(I122*H122,2)</f>
        <v>0</v>
      </c>
      <c r="K122" s="238" t="s">
        <v>34</v>
      </c>
      <c r="L122" s="73"/>
      <c r="M122" s="243" t="s">
        <v>34</v>
      </c>
      <c r="N122" s="244" t="s">
        <v>49</v>
      </c>
      <c r="O122" s="48"/>
      <c r="P122" s="245">
        <f>O122*H122</f>
        <v>0</v>
      </c>
      <c r="Q122" s="245">
        <v>0.00765</v>
      </c>
      <c r="R122" s="245">
        <f>Q122*H122</f>
        <v>0.0765</v>
      </c>
      <c r="S122" s="245">
        <v>0</v>
      </c>
      <c r="T122" s="246">
        <f>S122*H122</f>
        <v>0</v>
      </c>
      <c r="AR122" s="24" t="s">
        <v>259</v>
      </c>
      <c r="AT122" s="24" t="s">
        <v>233</v>
      </c>
      <c r="AU122" s="24" t="s">
        <v>91</v>
      </c>
      <c r="AY122" s="24" t="s">
        <v>230</v>
      </c>
      <c r="BE122" s="247">
        <f>IF(N122="základní",J122,0)</f>
        <v>0</v>
      </c>
      <c r="BF122" s="247">
        <f>IF(N122="snížená",J122,0)</f>
        <v>0</v>
      </c>
      <c r="BG122" s="247">
        <f>IF(N122="zákl. přenesená",J122,0)</f>
        <v>0</v>
      </c>
      <c r="BH122" s="247">
        <f>IF(N122="sníž. přenesená",J122,0)</f>
        <v>0</v>
      </c>
      <c r="BI122" s="247">
        <f>IF(N122="nulová",J122,0)</f>
        <v>0</v>
      </c>
      <c r="BJ122" s="24" t="s">
        <v>85</v>
      </c>
      <c r="BK122" s="247">
        <f>ROUND(I122*H122,2)</f>
        <v>0</v>
      </c>
      <c r="BL122" s="24" t="s">
        <v>259</v>
      </c>
      <c r="BM122" s="24" t="s">
        <v>2174</v>
      </c>
    </row>
    <row r="123" spans="2:65" s="1" customFormat="1" ht="25.5" customHeight="1">
      <c r="B123" s="47"/>
      <c r="C123" s="236" t="s">
        <v>335</v>
      </c>
      <c r="D123" s="236" t="s">
        <v>233</v>
      </c>
      <c r="E123" s="237" t="s">
        <v>1883</v>
      </c>
      <c r="F123" s="238" t="s">
        <v>521</v>
      </c>
      <c r="G123" s="239" t="s">
        <v>258</v>
      </c>
      <c r="H123" s="240">
        <v>10</v>
      </c>
      <c r="I123" s="241"/>
      <c r="J123" s="242">
        <f>ROUND(I123*H123,2)</f>
        <v>0</v>
      </c>
      <c r="K123" s="238" t="s">
        <v>34</v>
      </c>
      <c r="L123" s="73"/>
      <c r="M123" s="243" t="s">
        <v>34</v>
      </c>
      <c r="N123" s="244" t="s">
        <v>49</v>
      </c>
      <c r="O123" s="48"/>
      <c r="P123" s="245">
        <f>O123*H123</f>
        <v>0</v>
      </c>
      <c r="Q123" s="245">
        <v>0.00034</v>
      </c>
      <c r="R123" s="245">
        <f>Q123*H123</f>
        <v>0.0034000000000000002</v>
      </c>
      <c r="S123" s="245">
        <v>0</v>
      </c>
      <c r="T123" s="246">
        <f>S123*H123</f>
        <v>0</v>
      </c>
      <c r="AR123" s="24" t="s">
        <v>259</v>
      </c>
      <c r="AT123" s="24" t="s">
        <v>233</v>
      </c>
      <c r="AU123" s="24" t="s">
        <v>91</v>
      </c>
      <c r="AY123" s="24" t="s">
        <v>230</v>
      </c>
      <c r="BE123" s="247">
        <f>IF(N123="základní",J123,0)</f>
        <v>0</v>
      </c>
      <c r="BF123" s="247">
        <f>IF(N123="snížená",J123,0)</f>
        <v>0</v>
      </c>
      <c r="BG123" s="247">
        <f>IF(N123="zákl. přenesená",J123,0)</f>
        <v>0</v>
      </c>
      <c r="BH123" s="247">
        <f>IF(N123="sníž. přenesená",J123,0)</f>
        <v>0</v>
      </c>
      <c r="BI123" s="247">
        <f>IF(N123="nulová",J123,0)</f>
        <v>0</v>
      </c>
      <c r="BJ123" s="24" t="s">
        <v>85</v>
      </c>
      <c r="BK123" s="247">
        <f>ROUND(I123*H123,2)</f>
        <v>0</v>
      </c>
      <c r="BL123" s="24" t="s">
        <v>259</v>
      </c>
      <c r="BM123" s="24" t="s">
        <v>2175</v>
      </c>
    </row>
    <row r="124" spans="2:65" s="1" customFormat="1" ht="16.5" customHeight="1">
      <c r="B124" s="47"/>
      <c r="C124" s="236" t="s">
        <v>262</v>
      </c>
      <c r="D124" s="236" t="s">
        <v>233</v>
      </c>
      <c r="E124" s="237" t="s">
        <v>534</v>
      </c>
      <c r="F124" s="238" t="s">
        <v>535</v>
      </c>
      <c r="G124" s="239" t="s">
        <v>304</v>
      </c>
      <c r="H124" s="293"/>
      <c r="I124" s="241"/>
      <c r="J124" s="242">
        <f>ROUND(I124*H124,2)</f>
        <v>0</v>
      </c>
      <c r="K124" s="238" t="s">
        <v>34</v>
      </c>
      <c r="L124" s="73"/>
      <c r="M124" s="243" t="s">
        <v>34</v>
      </c>
      <c r="N124" s="244" t="s">
        <v>49</v>
      </c>
      <c r="O124" s="48"/>
      <c r="P124" s="245">
        <f>O124*H124</f>
        <v>0</v>
      </c>
      <c r="Q124" s="245">
        <v>0</v>
      </c>
      <c r="R124" s="245">
        <f>Q124*H124</f>
        <v>0</v>
      </c>
      <c r="S124" s="245">
        <v>0</v>
      </c>
      <c r="T124" s="246">
        <f>S124*H124</f>
        <v>0</v>
      </c>
      <c r="AR124" s="24" t="s">
        <v>259</v>
      </c>
      <c r="AT124" s="24" t="s">
        <v>233</v>
      </c>
      <c r="AU124" s="24" t="s">
        <v>91</v>
      </c>
      <c r="AY124" s="24" t="s">
        <v>230</v>
      </c>
      <c r="BE124" s="247">
        <f>IF(N124="základní",J124,0)</f>
        <v>0</v>
      </c>
      <c r="BF124" s="247">
        <f>IF(N124="snížená",J124,0)</f>
        <v>0</v>
      </c>
      <c r="BG124" s="247">
        <f>IF(N124="zákl. přenesená",J124,0)</f>
        <v>0</v>
      </c>
      <c r="BH124" s="247">
        <f>IF(N124="sníž. přenesená",J124,0)</f>
        <v>0</v>
      </c>
      <c r="BI124" s="247">
        <f>IF(N124="nulová",J124,0)</f>
        <v>0</v>
      </c>
      <c r="BJ124" s="24" t="s">
        <v>85</v>
      </c>
      <c r="BK124" s="247">
        <f>ROUND(I124*H124,2)</f>
        <v>0</v>
      </c>
      <c r="BL124" s="24" t="s">
        <v>259</v>
      </c>
      <c r="BM124" s="24" t="s">
        <v>2176</v>
      </c>
    </row>
    <row r="125" spans="2:65" s="1" customFormat="1" ht="16.5" customHeight="1">
      <c r="B125" s="47"/>
      <c r="C125" s="236" t="s">
        <v>9</v>
      </c>
      <c r="D125" s="236" t="s">
        <v>233</v>
      </c>
      <c r="E125" s="237" t="s">
        <v>479</v>
      </c>
      <c r="F125" s="238" t="s">
        <v>1874</v>
      </c>
      <c r="G125" s="239" t="s">
        <v>292</v>
      </c>
      <c r="H125" s="240">
        <v>1</v>
      </c>
      <c r="I125" s="241"/>
      <c r="J125" s="242">
        <f>ROUND(I125*H125,2)</f>
        <v>0</v>
      </c>
      <c r="K125" s="238" t="s">
        <v>34</v>
      </c>
      <c r="L125" s="73"/>
      <c r="M125" s="243" t="s">
        <v>34</v>
      </c>
      <c r="N125" s="244" t="s">
        <v>49</v>
      </c>
      <c r="O125" s="48"/>
      <c r="P125" s="245">
        <f>O125*H125</f>
        <v>0</v>
      </c>
      <c r="Q125" s="245">
        <v>0</v>
      </c>
      <c r="R125" s="245">
        <f>Q125*H125</f>
        <v>0</v>
      </c>
      <c r="S125" s="245">
        <v>0.00072</v>
      </c>
      <c r="T125" s="246">
        <f>S125*H125</f>
        <v>0.00072</v>
      </c>
      <c r="AR125" s="24" t="s">
        <v>259</v>
      </c>
      <c r="AT125" s="24" t="s">
        <v>233</v>
      </c>
      <c r="AU125" s="24" t="s">
        <v>91</v>
      </c>
      <c r="AY125" s="24" t="s">
        <v>230</v>
      </c>
      <c r="BE125" s="247">
        <f>IF(N125="základní",J125,0)</f>
        <v>0</v>
      </c>
      <c r="BF125" s="247">
        <f>IF(N125="snížená",J125,0)</f>
        <v>0</v>
      </c>
      <c r="BG125" s="247">
        <f>IF(N125="zákl. přenesená",J125,0)</f>
        <v>0</v>
      </c>
      <c r="BH125" s="247">
        <f>IF(N125="sníž. přenesená",J125,0)</f>
        <v>0</v>
      </c>
      <c r="BI125" s="247">
        <f>IF(N125="nulová",J125,0)</f>
        <v>0</v>
      </c>
      <c r="BJ125" s="24" t="s">
        <v>85</v>
      </c>
      <c r="BK125" s="247">
        <f>ROUND(I125*H125,2)</f>
        <v>0</v>
      </c>
      <c r="BL125" s="24" t="s">
        <v>259</v>
      </c>
      <c r="BM125" s="24" t="s">
        <v>2177</v>
      </c>
    </row>
    <row r="126" spans="2:65" s="1" customFormat="1" ht="16.5" customHeight="1">
      <c r="B126" s="47"/>
      <c r="C126" s="236" t="s">
        <v>347</v>
      </c>
      <c r="D126" s="236" t="s">
        <v>233</v>
      </c>
      <c r="E126" s="237" t="s">
        <v>1876</v>
      </c>
      <c r="F126" s="238" t="s">
        <v>1877</v>
      </c>
      <c r="G126" s="239" t="s">
        <v>292</v>
      </c>
      <c r="H126" s="240">
        <v>1</v>
      </c>
      <c r="I126" s="241"/>
      <c r="J126" s="242">
        <f>ROUND(I126*H126,2)</f>
        <v>0</v>
      </c>
      <c r="K126" s="238" t="s">
        <v>34</v>
      </c>
      <c r="L126" s="73"/>
      <c r="M126" s="243" t="s">
        <v>34</v>
      </c>
      <c r="N126" s="244" t="s">
        <v>49</v>
      </c>
      <c r="O126" s="48"/>
      <c r="P126" s="245">
        <f>O126*H126</f>
        <v>0</v>
      </c>
      <c r="Q126" s="245">
        <v>0</v>
      </c>
      <c r="R126" s="245">
        <f>Q126*H126</f>
        <v>0</v>
      </c>
      <c r="S126" s="245">
        <v>0.00072</v>
      </c>
      <c r="T126" s="246">
        <f>S126*H126</f>
        <v>0.00072</v>
      </c>
      <c r="AR126" s="24" t="s">
        <v>259</v>
      </c>
      <c r="AT126" s="24" t="s">
        <v>233</v>
      </c>
      <c r="AU126" s="24" t="s">
        <v>91</v>
      </c>
      <c r="AY126" s="24" t="s">
        <v>230</v>
      </c>
      <c r="BE126" s="247">
        <f>IF(N126="základní",J126,0)</f>
        <v>0</v>
      </c>
      <c r="BF126" s="247">
        <f>IF(N126="snížená",J126,0)</f>
        <v>0</v>
      </c>
      <c r="BG126" s="247">
        <f>IF(N126="zákl. přenesená",J126,0)</f>
        <v>0</v>
      </c>
      <c r="BH126" s="247">
        <f>IF(N126="sníž. přenesená",J126,0)</f>
        <v>0</v>
      </c>
      <c r="BI126" s="247">
        <f>IF(N126="nulová",J126,0)</f>
        <v>0</v>
      </c>
      <c r="BJ126" s="24" t="s">
        <v>85</v>
      </c>
      <c r="BK126" s="247">
        <f>ROUND(I126*H126,2)</f>
        <v>0</v>
      </c>
      <c r="BL126" s="24" t="s">
        <v>259</v>
      </c>
      <c r="BM126" s="24" t="s">
        <v>2178</v>
      </c>
    </row>
    <row r="127" spans="2:63" s="11" customFormat="1" ht="29.85" customHeight="1">
      <c r="B127" s="220"/>
      <c r="C127" s="221"/>
      <c r="D127" s="222" t="s">
        <v>77</v>
      </c>
      <c r="E127" s="234" t="s">
        <v>537</v>
      </c>
      <c r="F127" s="234" t="s">
        <v>277</v>
      </c>
      <c r="G127" s="221"/>
      <c r="H127" s="221"/>
      <c r="I127" s="224"/>
      <c r="J127" s="235">
        <f>BK127</f>
        <v>0</v>
      </c>
      <c r="K127" s="221"/>
      <c r="L127" s="226"/>
      <c r="M127" s="227"/>
      <c r="N127" s="228"/>
      <c r="O127" s="228"/>
      <c r="P127" s="229">
        <f>SUM(P128:P148)</f>
        <v>0</v>
      </c>
      <c r="Q127" s="228"/>
      <c r="R127" s="229">
        <f>SUM(R128:R148)</f>
        <v>0.29473</v>
      </c>
      <c r="S127" s="228"/>
      <c r="T127" s="230">
        <f>SUM(T128:T148)</f>
        <v>0</v>
      </c>
      <c r="AR127" s="231" t="s">
        <v>91</v>
      </c>
      <c r="AT127" s="232" t="s">
        <v>77</v>
      </c>
      <c r="AU127" s="232" t="s">
        <v>85</v>
      </c>
      <c r="AY127" s="231" t="s">
        <v>230</v>
      </c>
      <c r="BK127" s="233">
        <f>SUM(BK128:BK148)</f>
        <v>0</v>
      </c>
    </row>
    <row r="128" spans="2:65" s="1" customFormat="1" ht="16.5" customHeight="1">
      <c r="B128" s="47"/>
      <c r="C128" s="236" t="s">
        <v>352</v>
      </c>
      <c r="D128" s="236" t="s">
        <v>233</v>
      </c>
      <c r="E128" s="237" t="s">
        <v>1913</v>
      </c>
      <c r="F128" s="238" t="s">
        <v>1914</v>
      </c>
      <c r="G128" s="239" t="s">
        <v>281</v>
      </c>
      <c r="H128" s="240">
        <v>1</v>
      </c>
      <c r="I128" s="241"/>
      <c r="J128" s="242">
        <f>ROUND(I128*H128,2)</f>
        <v>0</v>
      </c>
      <c r="K128" s="238" t="s">
        <v>34</v>
      </c>
      <c r="L128" s="73"/>
      <c r="M128" s="243" t="s">
        <v>34</v>
      </c>
      <c r="N128" s="244" t="s">
        <v>49</v>
      </c>
      <c r="O128" s="48"/>
      <c r="P128" s="245">
        <f>O128*H128</f>
        <v>0</v>
      </c>
      <c r="Q128" s="245">
        <v>0.01651</v>
      </c>
      <c r="R128" s="245">
        <f>Q128*H128</f>
        <v>0.01651</v>
      </c>
      <c r="S128" s="245">
        <v>0</v>
      </c>
      <c r="T128" s="246">
        <f>S128*H128</f>
        <v>0</v>
      </c>
      <c r="AR128" s="24" t="s">
        <v>259</v>
      </c>
      <c r="AT128" s="24" t="s">
        <v>233</v>
      </c>
      <c r="AU128" s="24" t="s">
        <v>91</v>
      </c>
      <c r="AY128" s="24" t="s">
        <v>230</v>
      </c>
      <c r="BE128" s="247">
        <f>IF(N128="základní",J128,0)</f>
        <v>0</v>
      </c>
      <c r="BF128" s="247">
        <f>IF(N128="snížená",J128,0)</f>
        <v>0</v>
      </c>
      <c r="BG128" s="247">
        <f>IF(N128="zákl. přenesená",J128,0)</f>
        <v>0</v>
      </c>
      <c r="BH128" s="247">
        <f>IF(N128="sníž. přenesená",J128,0)</f>
        <v>0</v>
      </c>
      <c r="BI128" s="247">
        <f>IF(N128="nulová",J128,0)</f>
        <v>0</v>
      </c>
      <c r="BJ128" s="24" t="s">
        <v>85</v>
      </c>
      <c r="BK128" s="247">
        <f>ROUND(I128*H128,2)</f>
        <v>0</v>
      </c>
      <c r="BL128" s="24" t="s">
        <v>259</v>
      </c>
      <c r="BM128" s="24" t="s">
        <v>2179</v>
      </c>
    </row>
    <row r="129" spans="2:65" s="1" customFormat="1" ht="16.5" customHeight="1">
      <c r="B129" s="47"/>
      <c r="C129" s="236" t="s">
        <v>356</v>
      </c>
      <c r="D129" s="236" t="s">
        <v>233</v>
      </c>
      <c r="E129" s="237" t="s">
        <v>613</v>
      </c>
      <c r="F129" s="238" t="s">
        <v>614</v>
      </c>
      <c r="G129" s="239" t="s">
        <v>906</v>
      </c>
      <c r="H129" s="240">
        <v>1</v>
      </c>
      <c r="I129" s="241"/>
      <c r="J129" s="242">
        <f>ROUND(I129*H129,2)</f>
        <v>0</v>
      </c>
      <c r="K129" s="238" t="s">
        <v>34</v>
      </c>
      <c r="L129" s="73"/>
      <c r="M129" s="243" t="s">
        <v>34</v>
      </c>
      <c r="N129" s="244" t="s">
        <v>49</v>
      </c>
      <c r="O129" s="48"/>
      <c r="P129" s="245">
        <f>O129*H129</f>
        <v>0</v>
      </c>
      <c r="Q129" s="245">
        <v>0.02525</v>
      </c>
      <c r="R129" s="245">
        <f>Q129*H129</f>
        <v>0.02525</v>
      </c>
      <c r="S129" s="245">
        <v>0</v>
      </c>
      <c r="T129" s="246">
        <f>S129*H129</f>
        <v>0</v>
      </c>
      <c r="AR129" s="24" t="s">
        <v>259</v>
      </c>
      <c r="AT129" s="24" t="s">
        <v>233</v>
      </c>
      <c r="AU129" s="24" t="s">
        <v>91</v>
      </c>
      <c r="AY129" s="24" t="s">
        <v>230</v>
      </c>
      <c r="BE129" s="247">
        <f>IF(N129="základní",J129,0)</f>
        <v>0</v>
      </c>
      <c r="BF129" s="247">
        <f>IF(N129="snížená",J129,0)</f>
        <v>0</v>
      </c>
      <c r="BG129" s="247">
        <f>IF(N129="zákl. přenesená",J129,0)</f>
        <v>0</v>
      </c>
      <c r="BH129" s="247">
        <f>IF(N129="sníž. přenesená",J129,0)</f>
        <v>0</v>
      </c>
      <c r="BI129" s="247">
        <f>IF(N129="nulová",J129,0)</f>
        <v>0</v>
      </c>
      <c r="BJ129" s="24" t="s">
        <v>85</v>
      </c>
      <c r="BK129" s="247">
        <f>ROUND(I129*H129,2)</f>
        <v>0</v>
      </c>
      <c r="BL129" s="24" t="s">
        <v>259</v>
      </c>
      <c r="BM129" s="24" t="s">
        <v>2180</v>
      </c>
    </row>
    <row r="130" spans="2:65" s="1" customFormat="1" ht="16.5" customHeight="1">
      <c r="B130" s="47"/>
      <c r="C130" s="236" t="s">
        <v>361</v>
      </c>
      <c r="D130" s="236" t="s">
        <v>233</v>
      </c>
      <c r="E130" s="237" t="s">
        <v>1929</v>
      </c>
      <c r="F130" s="238" t="s">
        <v>1930</v>
      </c>
      <c r="G130" s="239" t="s">
        <v>292</v>
      </c>
      <c r="H130" s="240">
        <v>18</v>
      </c>
      <c r="I130" s="241"/>
      <c r="J130" s="242">
        <f>ROUND(I130*H130,2)</f>
        <v>0</v>
      </c>
      <c r="K130" s="238" t="s">
        <v>34</v>
      </c>
      <c r="L130" s="73"/>
      <c r="M130" s="243" t="s">
        <v>34</v>
      </c>
      <c r="N130" s="244" t="s">
        <v>49</v>
      </c>
      <c r="O130" s="48"/>
      <c r="P130" s="245">
        <f>O130*H130</f>
        <v>0</v>
      </c>
      <c r="Q130" s="245">
        <v>0.01229</v>
      </c>
      <c r="R130" s="245">
        <f>Q130*H130</f>
        <v>0.22122</v>
      </c>
      <c r="S130" s="245">
        <v>0</v>
      </c>
      <c r="T130" s="246">
        <f>S130*H130</f>
        <v>0</v>
      </c>
      <c r="AR130" s="24" t="s">
        <v>259</v>
      </c>
      <c r="AT130" s="24" t="s">
        <v>233</v>
      </c>
      <c r="AU130" s="24" t="s">
        <v>91</v>
      </c>
      <c r="AY130" s="24" t="s">
        <v>230</v>
      </c>
      <c r="BE130" s="247">
        <f>IF(N130="základní",J130,0)</f>
        <v>0</v>
      </c>
      <c r="BF130" s="247">
        <f>IF(N130="snížená",J130,0)</f>
        <v>0</v>
      </c>
      <c r="BG130" s="247">
        <f>IF(N130="zákl. přenesená",J130,0)</f>
        <v>0</v>
      </c>
      <c r="BH130" s="247">
        <f>IF(N130="sníž. přenesená",J130,0)</f>
        <v>0</v>
      </c>
      <c r="BI130" s="247">
        <f>IF(N130="nulová",J130,0)</f>
        <v>0</v>
      </c>
      <c r="BJ130" s="24" t="s">
        <v>85</v>
      </c>
      <c r="BK130" s="247">
        <f>ROUND(I130*H130,2)</f>
        <v>0</v>
      </c>
      <c r="BL130" s="24" t="s">
        <v>259</v>
      </c>
      <c r="BM130" s="24" t="s">
        <v>2181</v>
      </c>
    </row>
    <row r="131" spans="2:65" s="1" customFormat="1" ht="25.5" customHeight="1">
      <c r="B131" s="47"/>
      <c r="C131" s="236" t="s">
        <v>365</v>
      </c>
      <c r="D131" s="236" t="s">
        <v>233</v>
      </c>
      <c r="E131" s="237" t="s">
        <v>2182</v>
      </c>
      <c r="F131" s="238" t="s">
        <v>2183</v>
      </c>
      <c r="G131" s="239" t="s">
        <v>281</v>
      </c>
      <c r="H131" s="240">
        <v>1</v>
      </c>
      <c r="I131" s="241"/>
      <c r="J131" s="242">
        <f>ROUND(I131*H131,2)</f>
        <v>0</v>
      </c>
      <c r="K131" s="238" t="s">
        <v>34</v>
      </c>
      <c r="L131" s="73"/>
      <c r="M131" s="243" t="s">
        <v>34</v>
      </c>
      <c r="N131" s="244" t="s">
        <v>49</v>
      </c>
      <c r="O131" s="48"/>
      <c r="P131" s="245">
        <f>O131*H131</f>
        <v>0</v>
      </c>
      <c r="Q131" s="245">
        <v>0.0006</v>
      </c>
      <c r="R131" s="245">
        <f>Q131*H131</f>
        <v>0.0006</v>
      </c>
      <c r="S131" s="245">
        <v>0</v>
      </c>
      <c r="T131" s="246">
        <f>S131*H131</f>
        <v>0</v>
      </c>
      <c r="AR131" s="24" t="s">
        <v>259</v>
      </c>
      <c r="AT131" s="24" t="s">
        <v>233</v>
      </c>
      <c r="AU131" s="24" t="s">
        <v>91</v>
      </c>
      <c r="AY131" s="24" t="s">
        <v>230</v>
      </c>
      <c r="BE131" s="247">
        <f>IF(N131="základní",J131,0)</f>
        <v>0</v>
      </c>
      <c r="BF131" s="247">
        <f>IF(N131="snížená",J131,0)</f>
        <v>0</v>
      </c>
      <c r="BG131" s="247">
        <f>IF(N131="zákl. přenesená",J131,0)</f>
        <v>0</v>
      </c>
      <c r="BH131" s="247">
        <f>IF(N131="sníž. přenesená",J131,0)</f>
        <v>0</v>
      </c>
      <c r="BI131" s="247">
        <f>IF(N131="nulová",J131,0)</f>
        <v>0</v>
      </c>
      <c r="BJ131" s="24" t="s">
        <v>85</v>
      </c>
      <c r="BK131" s="247">
        <f>ROUND(I131*H131,2)</f>
        <v>0</v>
      </c>
      <c r="BL131" s="24" t="s">
        <v>259</v>
      </c>
      <c r="BM131" s="24" t="s">
        <v>2184</v>
      </c>
    </row>
    <row r="132" spans="2:65" s="1" customFormat="1" ht="25.5" customHeight="1">
      <c r="B132" s="47"/>
      <c r="C132" s="236" t="s">
        <v>369</v>
      </c>
      <c r="D132" s="236" t="s">
        <v>233</v>
      </c>
      <c r="E132" s="237" t="s">
        <v>1919</v>
      </c>
      <c r="F132" s="238" t="s">
        <v>1920</v>
      </c>
      <c r="G132" s="239" t="s">
        <v>281</v>
      </c>
      <c r="H132" s="240">
        <v>2</v>
      </c>
      <c r="I132" s="241"/>
      <c r="J132" s="242">
        <f>ROUND(I132*H132,2)</f>
        <v>0</v>
      </c>
      <c r="K132" s="238" t="s">
        <v>34</v>
      </c>
      <c r="L132" s="73"/>
      <c r="M132" s="243" t="s">
        <v>34</v>
      </c>
      <c r="N132" s="244" t="s">
        <v>49</v>
      </c>
      <c r="O132" s="48"/>
      <c r="P132" s="245">
        <f>O132*H132</f>
        <v>0</v>
      </c>
      <c r="Q132" s="245">
        <v>0.0007</v>
      </c>
      <c r="R132" s="245">
        <f>Q132*H132</f>
        <v>0.0014</v>
      </c>
      <c r="S132" s="245">
        <v>0</v>
      </c>
      <c r="T132" s="246">
        <f>S132*H132</f>
        <v>0</v>
      </c>
      <c r="AR132" s="24" t="s">
        <v>259</v>
      </c>
      <c r="AT132" s="24" t="s">
        <v>233</v>
      </c>
      <c r="AU132" s="24" t="s">
        <v>91</v>
      </c>
      <c r="AY132" s="24" t="s">
        <v>230</v>
      </c>
      <c r="BE132" s="247">
        <f>IF(N132="základní",J132,0)</f>
        <v>0</v>
      </c>
      <c r="BF132" s="247">
        <f>IF(N132="snížená",J132,0)</f>
        <v>0</v>
      </c>
      <c r="BG132" s="247">
        <f>IF(N132="zákl. přenesená",J132,0)</f>
        <v>0</v>
      </c>
      <c r="BH132" s="247">
        <f>IF(N132="sníž. přenesená",J132,0)</f>
        <v>0</v>
      </c>
      <c r="BI132" s="247">
        <f>IF(N132="nulová",J132,0)</f>
        <v>0</v>
      </c>
      <c r="BJ132" s="24" t="s">
        <v>85</v>
      </c>
      <c r="BK132" s="247">
        <f>ROUND(I132*H132,2)</f>
        <v>0</v>
      </c>
      <c r="BL132" s="24" t="s">
        <v>259</v>
      </c>
      <c r="BM132" s="24" t="s">
        <v>2185</v>
      </c>
    </row>
    <row r="133" spans="2:65" s="1" customFormat="1" ht="25.5" customHeight="1">
      <c r="B133" s="47"/>
      <c r="C133" s="236" t="s">
        <v>373</v>
      </c>
      <c r="D133" s="236" t="s">
        <v>233</v>
      </c>
      <c r="E133" s="237" t="s">
        <v>2186</v>
      </c>
      <c r="F133" s="238" t="s">
        <v>2187</v>
      </c>
      <c r="G133" s="239" t="s">
        <v>292</v>
      </c>
      <c r="H133" s="240">
        <v>1</v>
      </c>
      <c r="I133" s="241"/>
      <c r="J133" s="242">
        <f>ROUND(I133*H133,2)</f>
        <v>0</v>
      </c>
      <c r="K133" s="238" t="s">
        <v>34</v>
      </c>
      <c r="L133" s="73"/>
      <c r="M133" s="243" t="s">
        <v>34</v>
      </c>
      <c r="N133" s="244" t="s">
        <v>49</v>
      </c>
      <c r="O133" s="48"/>
      <c r="P133" s="245">
        <f>O133*H133</f>
        <v>0</v>
      </c>
      <c r="Q133" s="245">
        <v>0.0007</v>
      </c>
      <c r="R133" s="245">
        <f>Q133*H133</f>
        <v>0.0007</v>
      </c>
      <c r="S133" s="245">
        <v>0</v>
      </c>
      <c r="T133" s="246">
        <f>S133*H133</f>
        <v>0</v>
      </c>
      <c r="AR133" s="24" t="s">
        <v>259</v>
      </c>
      <c r="AT133" s="24" t="s">
        <v>233</v>
      </c>
      <c r="AU133" s="24" t="s">
        <v>91</v>
      </c>
      <c r="AY133" s="24" t="s">
        <v>230</v>
      </c>
      <c r="BE133" s="247">
        <f>IF(N133="základní",J133,0)</f>
        <v>0</v>
      </c>
      <c r="BF133" s="247">
        <f>IF(N133="snížená",J133,0)</f>
        <v>0</v>
      </c>
      <c r="BG133" s="247">
        <f>IF(N133="zákl. přenesená",J133,0)</f>
        <v>0</v>
      </c>
      <c r="BH133" s="247">
        <f>IF(N133="sníž. přenesená",J133,0)</f>
        <v>0</v>
      </c>
      <c r="BI133" s="247">
        <f>IF(N133="nulová",J133,0)</f>
        <v>0</v>
      </c>
      <c r="BJ133" s="24" t="s">
        <v>85</v>
      </c>
      <c r="BK133" s="247">
        <f>ROUND(I133*H133,2)</f>
        <v>0</v>
      </c>
      <c r="BL133" s="24" t="s">
        <v>259</v>
      </c>
      <c r="BM133" s="24" t="s">
        <v>2188</v>
      </c>
    </row>
    <row r="134" spans="2:47" s="1" customFormat="1" ht="13.5">
      <c r="B134" s="47"/>
      <c r="C134" s="75"/>
      <c r="D134" s="250" t="s">
        <v>283</v>
      </c>
      <c r="E134" s="75"/>
      <c r="F134" s="281" t="s">
        <v>1889</v>
      </c>
      <c r="G134" s="75"/>
      <c r="H134" s="75"/>
      <c r="I134" s="204"/>
      <c r="J134" s="75"/>
      <c r="K134" s="75"/>
      <c r="L134" s="73"/>
      <c r="M134" s="282"/>
      <c r="N134" s="48"/>
      <c r="O134" s="48"/>
      <c r="P134" s="48"/>
      <c r="Q134" s="48"/>
      <c r="R134" s="48"/>
      <c r="S134" s="48"/>
      <c r="T134" s="96"/>
      <c r="AT134" s="24" t="s">
        <v>283</v>
      </c>
      <c r="AU134" s="24" t="s">
        <v>91</v>
      </c>
    </row>
    <row r="135" spans="2:65" s="1" customFormat="1" ht="25.5" customHeight="1">
      <c r="B135" s="47"/>
      <c r="C135" s="236" t="s">
        <v>377</v>
      </c>
      <c r="D135" s="236" t="s">
        <v>233</v>
      </c>
      <c r="E135" s="237" t="s">
        <v>2189</v>
      </c>
      <c r="F135" s="238" t="s">
        <v>1898</v>
      </c>
      <c r="G135" s="239" t="s">
        <v>292</v>
      </c>
      <c r="H135" s="240">
        <v>1</v>
      </c>
      <c r="I135" s="241"/>
      <c r="J135" s="242">
        <f>ROUND(I135*H135,2)</f>
        <v>0</v>
      </c>
      <c r="K135" s="238" t="s">
        <v>34</v>
      </c>
      <c r="L135" s="73"/>
      <c r="M135" s="243" t="s">
        <v>34</v>
      </c>
      <c r="N135" s="244" t="s">
        <v>49</v>
      </c>
      <c r="O135" s="48"/>
      <c r="P135" s="245">
        <f>O135*H135</f>
        <v>0</v>
      </c>
      <c r="Q135" s="245">
        <v>0.0007</v>
      </c>
      <c r="R135" s="245">
        <f>Q135*H135</f>
        <v>0.0007</v>
      </c>
      <c r="S135" s="245">
        <v>0</v>
      </c>
      <c r="T135" s="246">
        <f>S135*H135</f>
        <v>0</v>
      </c>
      <c r="AR135" s="24" t="s">
        <v>259</v>
      </c>
      <c r="AT135" s="24" t="s">
        <v>233</v>
      </c>
      <c r="AU135" s="24" t="s">
        <v>91</v>
      </c>
      <c r="AY135" s="24" t="s">
        <v>230</v>
      </c>
      <c r="BE135" s="247">
        <f>IF(N135="základní",J135,0)</f>
        <v>0</v>
      </c>
      <c r="BF135" s="247">
        <f>IF(N135="snížená",J135,0)</f>
        <v>0</v>
      </c>
      <c r="BG135" s="247">
        <f>IF(N135="zákl. přenesená",J135,0)</f>
        <v>0</v>
      </c>
      <c r="BH135" s="247">
        <f>IF(N135="sníž. přenesená",J135,0)</f>
        <v>0</v>
      </c>
      <c r="BI135" s="247">
        <f>IF(N135="nulová",J135,0)</f>
        <v>0</v>
      </c>
      <c r="BJ135" s="24" t="s">
        <v>85</v>
      </c>
      <c r="BK135" s="247">
        <f>ROUND(I135*H135,2)</f>
        <v>0</v>
      </c>
      <c r="BL135" s="24" t="s">
        <v>259</v>
      </c>
      <c r="BM135" s="24" t="s">
        <v>2190</v>
      </c>
    </row>
    <row r="136" spans="2:65" s="1" customFormat="1" ht="16.5" customHeight="1">
      <c r="B136" s="47"/>
      <c r="C136" s="236" t="s">
        <v>381</v>
      </c>
      <c r="D136" s="236" t="s">
        <v>233</v>
      </c>
      <c r="E136" s="237" t="s">
        <v>1950</v>
      </c>
      <c r="F136" s="238" t="s">
        <v>2191</v>
      </c>
      <c r="G136" s="239" t="s">
        <v>292</v>
      </c>
      <c r="H136" s="240">
        <v>2</v>
      </c>
      <c r="I136" s="241"/>
      <c r="J136" s="242">
        <f>ROUND(I136*H136,2)</f>
        <v>0</v>
      </c>
      <c r="K136" s="238" t="s">
        <v>34</v>
      </c>
      <c r="L136" s="73"/>
      <c r="M136" s="243" t="s">
        <v>34</v>
      </c>
      <c r="N136" s="244" t="s">
        <v>49</v>
      </c>
      <c r="O136" s="48"/>
      <c r="P136" s="245">
        <f>O136*H136</f>
        <v>0</v>
      </c>
      <c r="Q136" s="245">
        <v>0.00075</v>
      </c>
      <c r="R136" s="245">
        <f>Q136*H136</f>
        <v>0.0015</v>
      </c>
      <c r="S136" s="245">
        <v>0</v>
      </c>
      <c r="T136" s="246">
        <f>S136*H136</f>
        <v>0</v>
      </c>
      <c r="AR136" s="24" t="s">
        <v>259</v>
      </c>
      <c r="AT136" s="24" t="s">
        <v>233</v>
      </c>
      <c r="AU136" s="24" t="s">
        <v>91</v>
      </c>
      <c r="AY136" s="24" t="s">
        <v>230</v>
      </c>
      <c r="BE136" s="247">
        <f>IF(N136="základní",J136,0)</f>
        <v>0</v>
      </c>
      <c r="BF136" s="247">
        <f>IF(N136="snížená",J136,0)</f>
        <v>0</v>
      </c>
      <c r="BG136" s="247">
        <f>IF(N136="zákl. přenesená",J136,0)</f>
        <v>0</v>
      </c>
      <c r="BH136" s="247">
        <f>IF(N136="sníž. přenesená",J136,0)</f>
        <v>0</v>
      </c>
      <c r="BI136" s="247">
        <f>IF(N136="nulová",J136,0)</f>
        <v>0</v>
      </c>
      <c r="BJ136" s="24" t="s">
        <v>85</v>
      </c>
      <c r="BK136" s="247">
        <f>ROUND(I136*H136,2)</f>
        <v>0</v>
      </c>
      <c r="BL136" s="24" t="s">
        <v>259</v>
      </c>
      <c r="BM136" s="24" t="s">
        <v>2192</v>
      </c>
    </row>
    <row r="137" spans="2:65" s="1" customFormat="1" ht="16.5" customHeight="1">
      <c r="B137" s="47"/>
      <c r="C137" s="236" t="s">
        <v>385</v>
      </c>
      <c r="D137" s="236" t="s">
        <v>233</v>
      </c>
      <c r="E137" s="237" t="s">
        <v>2193</v>
      </c>
      <c r="F137" s="238" t="s">
        <v>2194</v>
      </c>
      <c r="G137" s="239" t="s">
        <v>292</v>
      </c>
      <c r="H137" s="240">
        <v>2</v>
      </c>
      <c r="I137" s="241"/>
      <c r="J137" s="242">
        <f>ROUND(I137*H137,2)</f>
        <v>0</v>
      </c>
      <c r="K137" s="238" t="s">
        <v>34</v>
      </c>
      <c r="L137" s="73"/>
      <c r="M137" s="243" t="s">
        <v>34</v>
      </c>
      <c r="N137" s="244" t="s">
        <v>49</v>
      </c>
      <c r="O137" s="48"/>
      <c r="P137" s="245">
        <f>O137*H137</f>
        <v>0</v>
      </c>
      <c r="Q137" s="245">
        <v>0.00075</v>
      </c>
      <c r="R137" s="245">
        <f>Q137*H137</f>
        <v>0.0015</v>
      </c>
      <c r="S137" s="245">
        <v>0</v>
      </c>
      <c r="T137" s="246">
        <f>S137*H137</f>
        <v>0</v>
      </c>
      <c r="AR137" s="24" t="s">
        <v>259</v>
      </c>
      <c r="AT137" s="24" t="s">
        <v>233</v>
      </c>
      <c r="AU137" s="24" t="s">
        <v>91</v>
      </c>
      <c r="AY137" s="24" t="s">
        <v>230</v>
      </c>
      <c r="BE137" s="247">
        <f>IF(N137="základní",J137,0)</f>
        <v>0</v>
      </c>
      <c r="BF137" s="247">
        <f>IF(N137="snížená",J137,0)</f>
        <v>0</v>
      </c>
      <c r="BG137" s="247">
        <f>IF(N137="zákl. přenesená",J137,0)</f>
        <v>0</v>
      </c>
      <c r="BH137" s="247">
        <f>IF(N137="sníž. přenesená",J137,0)</f>
        <v>0</v>
      </c>
      <c r="BI137" s="247">
        <f>IF(N137="nulová",J137,0)</f>
        <v>0</v>
      </c>
      <c r="BJ137" s="24" t="s">
        <v>85</v>
      </c>
      <c r="BK137" s="247">
        <f>ROUND(I137*H137,2)</f>
        <v>0</v>
      </c>
      <c r="BL137" s="24" t="s">
        <v>259</v>
      </c>
      <c r="BM137" s="24" t="s">
        <v>2195</v>
      </c>
    </row>
    <row r="138" spans="2:65" s="1" customFormat="1" ht="16.5" customHeight="1">
      <c r="B138" s="47"/>
      <c r="C138" s="236" t="s">
        <v>299</v>
      </c>
      <c r="D138" s="236" t="s">
        <v>233</v>
      </c>
      <c r="E138" s="237" t="s">
        <v>2196</v>
      </c>
      <c r="F138" s="238" t="s">
        <v>2197</v>
      </c>
      <c r="G138" s="239" t="s">
        <v>281</v>
      </c>
      <c r="H138" s="240">
        <v>3</v>
      </c>
      <c r="I138" s="241"/>
      <c r="J138" s="242">
        <f>ROUND(I138*H138,2)</f>
        <v>0</v>
      </c>
      <c r="K138" s="238" t="s">
        <v>34</v>
      </c>
      <c r="L138" s="73"/>
      <c r="M138" s="243" t="s">
        <v>34</v>
      </c>
      <c r="N138" s="244" t="s">
        <v>49</v>
      </c>
      <c r="O138" s="48"/>
      <c r="P138" s="245">
        <f>O138*H138</f>
        <v>0</v>
      </c>
      <c r="Q138" s="245">
        <v>0.00128</v>
      </c>
      <c r="R138" s="245">
        <f>Q138*H138</f>
        <v>0.0038400000000000005</v>
      </c>
      <c r="S138" s="245">
        <v>0</v>
      </c>
      <c r="T138" s="246">
        <f>S138*H138</f>
        <v>0</v>
      </c>
      <c r="AR138" s="24" t="s">
        <v>259</v>
      </c>
      <c r="AT138" s="24" t="s">
        <v>233</v>
      </c>
      <c r="AU138" s="24" t="s">
        <v>91</v>
      </c>
      <c r="AY138" s="24" t="s">
        <v>230</v>
      </c>
      <c r="BE138" s="247">
        <f>IF(N138="základní",J138,0)</f>
        <v>0</v>
      </c>
      <c r="BF138" s="247">
        <f>IF(N138="snížená",J138,0)</f>
        <v>0</v>
      </c>
      <c r="BG138" s="247">
        <f>IF(N138="zákl. přenesená",J138,0)</f>
        <v>0</v>
      </c>
      <c r="BH138" s="247">
        <f>IF(N138="sníž. přenesená",J138,0)</f>
        <v>0</v>
      </c>
      <c r="BI138" s="247">
        <f>IF(N138="nulová",J138,0)</f>
        <v>0</v>
      </c>
      <c r="BJ138" s="24" t="s">
        <v>85</v>
      </c>
      <c r="BK138" s="247">
        <f>ROUND(I138*H138,2)</f>
        <v>0</v>
      </c>
      <c r="BL138" s="24" t="s">
        <v>259</v>
      </c>
      <c r="BM138" s="24" t="s">
        <v>2198</v>
      </c>
    </row>
    <row r="139" spans="2:65" s="1" customFormat="1" ht="16.5" customHeight="1">
      <c r="B139" s="47"/>
      <c r="C139" s="236" t="s">
        <v>394</v>
      </c>
      <c r="D139" s="236" t="s">
        <v>233</v>
      </c>
      <c r="E139" s="237" t="s">
        <v>644</v>
      </c>
      <c r="F139" s="238" t="s">
        <v>645</v>
      </c>
      <c r="G139" s="239" t="s">
        <v>281</v>
      </c>
      <c r="H139" s="240">
        <v>3</v>
      </c>
      <c r="I139" s="241"/>
      <c r="J139" s="242">
        <f>ROUND(I139*H139,2)</f>
        <v>0</v>
      </c>
      <c r="K139" s="238" t="s">
        <v>34</v>
      </c>
      <c r="L139" s="73"/>
      <c r="M139" s="243" t="s">
        <v>34</v>
      </c>
      <c r="N139" s="244" t="s">
        <v>49</v>
      </c>
      <c r="O139" s="48"/>
      <c r="P139" s="245">
        <f>O139*H139</f>
        <v>0</v>
      </c>
      <c r="Q139" s="245">
        <v>0.0018</v>
      </c>
      <c r="R139" s="245">
        <f>Q139*H139</f>
        <v>0.0054</v>
      </c>
      <c r="S139" s="245">
        <v>0</v>
      </c>
      <c r="T139" s="246">
        <f>S139*H139</f>
        <v>0</v>
      </c>
      <c r="AR139" s="24" t="s">
        <v>259</v>
      </c>
      <c r="AT139" s="24" t="s">
        <v>233</v>
      </c>
      <c r="AU139" s="24" t="s">
        <v>91</v>
      </c>
      <c r="AY139" s="24" t="s">
        <v>230</v>
      </c>
      <c r="BE139" s="247">
        <f>IF(N139="základní",J139,0)</f>
        <v>0</v>
      </c>
      <c r="BF139" s="247">
        <f>IF(N139="snížená",J139,0)</f>
        <v>0</v>
      </c>
      <c r="BG139" s="247">
        <f>IF(N139="zákl. přenesená",J139,0)</f>
        <v>0</v>
      </c>
      <c r="BH139" s="247">
        <f>IF(N139="sníž. přenesená",J139,0)</f>
        <v>0</v>
      </c>
      <c r="BI139" s="247">
        <f>IF(N139="nulová",J139,0)</f>
        <v>0</v>
      </c>
      <c r="BJ139" s="24" t="s">
        <v>85</v>
      </c>
      <c r="BK139" s="247">
        <f>ROUND(I139*H139,2)</f>
        <v>0</v>
      </c>
      <c r="BL139" s="24" t="s">
        <v>259</v>
      </c>
      <c r="BM139" s="24" t="s">
        <v>2199</v>
      </c>
    </row>
    <row r="140" spans="2:65" s="1" customFormat="1" ht="16.5" customHeight="1">
      <c r="B140" s="47"/>
      <c r="C140" s="236" t="s">
        <v>399</v>
      </c>
      <c r="D140" s="236" t="s">
        <v>233</v>
      </c>
      <c r="E140" s="237" t="s">
        <v>1925</v>
      </c>
      <c r="F140" s="238" t="s">
        <v>1926</v>
      </c>
      <c r="G140" s="239" t="s">
        <v>281</v>
      </c>
      <c r="H140" s="240">
        <v>1</v>
      </c>
      <c r="I140" s="241"/>
      <c r="J140" s="242">
        <f>ROUND(I140*H140,2)</f>
        <v>0</v>
      </c>
      <c r="K140" s="238" t="s">
        <v>34</v>
      </c>
      <c r="L140" s="73"/>
      <c r="M140" s="243" t="s">
        <v>34</v>
      </c>
      <c r="N140" s="244" t="s">
        <v>49</v>
      </c>
      <c r="O140" s="48"/>
      <c r="P140" s="245">
        <f>O140*H140</f>
        <v>0</v>
      </c>
      <c r="Q140" s="245">
        <v>0.0026</v>
      </c>
      <c r="R140" s="245">
        <f>Q140*H140</f>
        <v>0.0026</v>
      </c>
      <c r="S140" s="245">
        <v>0</v>
      </c>
      <c r="T140" s="246">
        <f>S140*H140</f>
        <v>0</v>
      </c>
      <c r="AR140" s="24" t="s">
        <v>259</v>
      </c>
      <c r="AT140" s="24" t="s">
        <v>233</v>
      </c>
      <c r="AU140" s="24" t="s">
        <v>91</v>
      </c>
      <c r="AY140" s="24" t="s">
        <v>230</v>
      </c>
      <c r="BE140" s="247">
        <f>IF(N140="základní",J140,0)</f>
        <v>0</v>
      </c>
      <c r="BF140" s="247">
        <f>IF(N140="snížená",J140,0)</f>
        <v>0</v>
      </c>
      <c r="BG140" s="247">
        <f>IF(N140="zákl. přenesená",J140,0)</f>
        <v>0</v>
      </c>
      <c r="BH140" s="247">
        <f>IF(N140="sníž. přenesená",J140,0)</f>
        <v>0</v>
      </c>
      <c r="BI140" s="247">
        <f>IF(N140="nulová",J140,0)</f>
        <v>0</v>
      </c>
      <c r="BJ140" s="24" t="s">
        <v>85</v>
      </c>
      <c r="BK140" s="247">
        <f>ROUND(I140*H140,2)</f>
        <v>0</v>
      </c>
      <c r="BL140" s="24" t="s">
        <v>259</v>
      </c>
      <c r="BM140" s="24" t="s">
        <v>2200</v>
      </c>
    </row>
    <row r="141" spans="2:65" s="1" customFormat="1" ht="16.5" customHeight="1">
      <c r="B141" s="47"/>
      <c r="C141" s="236" t="s">
        <v>264</v>
      </c>
      <c r="D141" s="236" t="s">
        <v>233</v>
      </c>
      <c r="E141" s="237" t="s">
        <v>1944</v>
      </c>
      <c r="F141" s="238" t="s">
        <v>1945</v>
      </c>
      <c r="G141" s="239" t="s">
        <v>281</v>
      </c>
      <c r="H141" s="240">
        <v>6</v>
      </c>
      <c r="I141" s="241"/>
      <c r="J141" s="242">
        <f>ROUND(I141*H141,2)</f>
        <v>0</v>
      </c>
      <c r="K141" s="238" t="s">
        <v>34</v>
      </c>
      <c r="L141" s="73"/>
      <c r="M141" s="243" t="s">
        <v>34</v>
      </c>
      <c r="N141" s="244" t="s">
        <v>49</v>
      </c>
      <c r="O141" s="48"/>
      <c r="P141" s="245">
        <f>O141*H141</f>
        <v>0</v>
      </c>
      <c r="Q141" s="245">
        <v>0.0001</v>
      </c>
      <c r="R141" s="245">
        <f>Q141*H141</f>
        <v>0.0006000000000000001</v>
      </c>
      <c r="S141" s="245">
        <v>0</v>
      </c>
      <c r="T141" s="246">
        <f>S141*H141</f>
        <v>0</v>
      </c>
      <c r="AR141" s="24" t="s">
        <v>259</v>
      </c>
      <c r="AT141" s="24" t="s">
        <v>233</v>
      </c>
      <c r="AU141" s="24" t="s">
        <v>91</v>
      </c>
      <c r="AY141" s="24" t="s">
        <v>230</v>
      </c>
      <c r="BE141" s="247">
        <f>IF(N141="základní",J141,0)</f>
        <v>0</v>
      </c>
      <c r="BF141" s="247">
        <f>IF(N141="snížená",J141,0)</f>
        <v>0</v>
      </c>
      <c r="BG141" s="247">
        <f>IF(N141="zákl. přenesená",J141,0)</f>
        <v>0</v>
      </c>
      <c r="BH141" s="247">
        <f>IF(N141="sníž. přenesená",J141,0)</f>
        <v>0</v>
      </c>
      <c r="BI141" s="247">
        <f>IF(N141="nulová",J141,0)</f>
        <v>0</v>
      </c>
      <c r="BJ141" s="24" t="s">
        <v>85</v>
      </c>
      <c r="BK141" s="247">
        <f>ROUND(I141*H141,2)</f>
        <v>0</v>
      </c>
      <c r="BL141" s="24" t="s">
        <v>259</v>
      </c>
      <c r="BM141" s="24" t="s">
        <v>2201</v>
      </c>
    </row>
    <row r="142" spans="2:65" s="1" customFormat="1" ht="16.5" customHeight="1">
      <c r="B142" s="47"/>
      <c r="C142" s="236" t="s">
        <v>408</v>
      </c>
      <c r="D142" s="236" t="s">
        <v>233</v>
      </c>
      <c r="E142" s="237" t="s">
        <v>668</v>
      </c>
      <c r="F142" s="238" t="s">
        <v>1938</v>
      </c>
      <c r="G142" s="239" t="s">
        <v>281</v>
      </c>
      <c r="H142" s="240">
        <v>2</v>
      </c>
      <c r="I142" s="241"/>
      <c r="J142" s="242">
        <f>ROUND(I142*H142,2)</f>
        <v>0</v>
      </c>
      <c r="K142" s="238" t="s">
        <v>34</v>
      </c>
      <c r="L142" s="73"/>
      <c r="M142" s="243" t="s">
        <v>34</v>
      </c>
      <c r="N142" s="244" t="s">
        <v>49</v>
      </c>
      <c r="O142" s="48"/>
      <c r="P142" s="245">
        <f>O142*H142</f>
        <v>0</v>
      </c>
      <c r="Q142" s="245">
        <v>0.00053</v>
      </c>
      <c r="R142" s="245">
        <f>Q142*H142</f>
        <v>0.00106</v>
      </c>
      <c r="S142" s="245">
        <v>0</v>
      </c>
      <c r="T142" s="246">
        <f>S142*H142</f>
        <v>0</v>
      </c>
      <c r="AR142" s="24" t="s">
        <v>259</v>
      </c>
      <c r="AT142" s="24" t="s">
        <v>233</v>
      </c>
      <c r="AU142" s="24" t="s">
        <v>91</v>
      </c>
      <c r="AY142" s="24" t="s">
        <v>230</v>
      </c>
      <c r="BE142" s="247">
        <f>IF(N142="základní",J142,0)</f>
        <v>0</v>
      </c>
      <c r="BF142" s="247">
        <f>IF(N142="snížená",J142,0)</f>
        <v>0</v>
      </c>
      <c r="BG142" s="247">
        <f>IF(N142="zákl. přenesená",J142,0)</f>
        <v>0</v>
      </c>
      <c r="BH142" s="247">
        <f>IF(N142="sníž. přenesená",J142,0)</f>
        <v>0</v>
      </c>
      <c r="BI142" s="247">
        <f>IF(N142="nulová",J142,0)</f>
        <v>0</v>
      </c>
      <c r="BJ142" s="24" t="s">
        <v>85</v>
      </c>
      <c r="BK142" s="247">
        <f>ROUND(I142*H142,2)</f>
        <v>0</v>
      </c>
      <c r="BL142" s="24" t="s">
        <v>259</v>
      </c>
      <c r="BM142" s="24" t="s">
        <v>2202</v>
      </c>
    </row>
    <row r="143" spans="2:65" s="1" customFormat="1" ht="16.5" customHeight="1">
      <c r="B143" s="47"/>
      <c r="C143" s="236" t="s">
        <v>413</v>
      </c>
      <c r="D143" s="236" t="s">
        <v>233</v>
      </c>
      <c r="E143" s="237" t="s">
        <v>676</v>
      </c>
      <c r="F143" s="238" t="s">
        <v>677</v>
      </c>
      <c r="G143" s="239" t="s">
        <v>281</v>
      </c>
      <c r="H143" s="240">
        <v>2</v>
      </c>
      <c r="I143" s="241"/>
      <c r="J143" s="242">
        <f>ROUND(I143*H143,2)</f>
        <v>0</v>
      </c>
      <c r="K143" s="238" t="s">
        <v>34</v>
      </c>
      <c r="L143" s="73"/>
      <c r="M143" s="243" t="s">
        <v>34</v>
      </c>
      <c r="N143" s="244" t="s">
        <v>49</v>
      </c>
      <c r="O143" s="48"/>
      <c r="P143" s="245">
        <f>O143*H143</f>
        <v>0</v>
      </c>
      <c r="Q143" s="245">
        <v>0.00312</v>
      </c>
      <c r="R143" s="245">
        <f>Q143*H143</f>
        <v>0.00624</v>
      </c>
      <c r="S143" s="245">
        <v>0</v>
      </c>
      <c r="T143" s="246">
        <f>S143*H143</f>
        <v>0</v>
      </c>
      <c r="AR143" s="24" t="s">
        <v>259</v>
      </c>
      <c r="AT143" s="24" t="s">
        <v>233</v>
      </c>
      <c r="AU143" s="24" t="s">
        <v>91</v>
      </c>
      <c r="AY143" s="24" t="s">
        <v>230</v>
      </c>
      <c r="BE143" s="247">
        <f>IF(N143="základní",J143,0)</f>
        <v>0</v>
      </c>
      <c r="BF143" s="247">
        <f>IF(N143="snížená",J143,0)</f>
        <v>0</v>
      </c>
      <c r="BG143" s="247">
        <f>IF(N143="zákl. přenesená",J143,0)</f>
        <v>0</v>
      </c>
      <c r="BH143" s="247">
        <f>IF(N143="sníž. přenesená",J143,0)</f>
        <v>0</v>
      </c>
      <c r="BI143" s="247">
        <f>IF(N143="nulová",J143,0)</f>
        <v>0</v>
      </c>
      <c r="BJ143" s="24" t="s">
        <v>85</v>
      </c>
      <c r="BK143" s="247">
        <f>ROUND(I143*H143,2)</f>
        <v>0</v>
      </c>
      <c r="BL143" s="24" t="s">
        <v>259</v>
      </c>
      <c r="BM143" s="24" t="s">
        <v>2203</v>
      </c>
    </row>
    <row r="144" spans="2:47" s="1" customFormat="1" ht="13.5">
      <c r="B144" s="47"/>
      <c r="C144" s="75"/>
      <c r="D144" s="250" t="s">
        <v>283</v>
      </c>
      <c r="E144" s="75"/>
      <c r="F144" s="281" t="s">
        <v>1943</v>
      </c>
      <c r="G144" s="75"/>
      <c r="H144" s="75"/>
      <c r="I144" s="204"/>
      <c r="J144" s="75"/>
      <c r="K144" s="75"/>
      <c r="L144" s="73"/>
      <c r="M144" s="282"/>
      <c r="N144" s="48"/>
      <c r="O144" s="48"/>
      <c r="P144" s="48"/>
      <c r="Q144" s="48"/>
      <c r="R144" s="48"/>
      <c r="S144" s="48"/>
      <c r="T144" s="96"/>
      <c r="AT144" s="24" t="s">
        <v>283</v>
      </c>
      <c r="AU144" s="24" t="s">
        <v>91</v>
      </c>
    </row>
    <row r="145" spans="2:65" s="1" customFormat="1" ht="16.5" customHeight="1">
      <c r="B145" s="47"/>
      <c r="C145" s="236" t="s">
        <v>417</v>
      </c>
      <c r="D145" s="236" t="s">
        <v>233</v>
      </c>
      <c r="E145" s="237" t="s">
        <v>672</v>
      </c>
      <c r="F145" s="238" t="s">
        <v>1940</v>
      </c>
      <c r="G145" s="239" t="s">
        <v>281</v>
      </c>
      <c r="H145" s="240">
        <v>3</v>
      </c>
      <c r="I145" s="241"/>
      <c r="J145" s="242">
        <f>ROUND(I145*H145,2)</f>
        <v>0</v>
      </c>
      <c r="K145" s="238" t="s">
        <v>34</v>
      </c>
      <c r="L145" s="73"/>
      <c r="M145" s="243" t="s">
        <v>34</v>
      </c>
      <c r="N145" s="244" t="s">
        <v>49</v>
      </c>
      <c r="O145" s="48"/>
      <c r="P145" s="245">
        <f>O145*H145</f>
        <v>0</v>
      </c>
      <c r="Q145" s="245">
        <v>0.00147</v>
      </c>
      <c r="R145" s="245">
        <f>Q145*H145</f>
        <v>0.00441</v>
      </c>
      <c r="S145" s="245">
        <v>0</v>
      </c>
      <c r="T145" s="246">
        <f>S145*H145</f>
        <v>0</v>
      </c>
      <c r="AR145" s="24" t="s">
        <v>259</v>
      </c>
      <c r="AT145" s="24" t="s">
        <v>233</v>
      </c>
      <c r="AU145" s="24" t="s">
        <v>91</v>
      </c>
      <c r="AY145" s="24" t="s">
        <v>230</v>
      </c>
      <c r="BE145" s="247">
        <f>IF(N145="základní",J145,0)</f>
        <v>0</v>
      </c>
      <c r="BF145" s="247">
        <f>IF(N145="snížená",J145,0)</f>
        <v>0</v>
      </c>
      <c r="BG145" s="247">
        <f>IF(N145="zákl. přenesená",J145,0)</f>
        <v>0</v>
      </c>
      <c r="BH145" s="247">
        <f>IF(N145="sníž. přenesená",J145,0)</f>
        <v>0</v>
      </c>
      <c r="BI145" s="247">
        <f>IF(N145="nulová",J145,0)</f>
        <v>0</v>
      </c>
      <c r="BJ145" s="24" t="s">
        <v>85</v>
      </c>
      <c r="BK145" s="247">
        <f>ROUND(I145*H145,2)</f>
        <v>0</v>
      </c>
      <c r="BL145" s="24" t="s">
        <v>259</v>
      </c>
      <c r="BM145" s="24" t="s">
        <v>2204</v>
      </c>
    </row>
    <row r="146" spans="2:65" s="1" customFormat="1" ht="25.5" customHeight="1">
      <c r="B146" s="47"/>
      <c r="C146" s="236" t="s">
        <v>421</v>
      </c>
      <c r="D146" s="236" t="s">
        <v>233</v>
      </c>
      <c r="E146" s="237" t="s">
        <v>1953</v>
      </c>
      <c r="F146" s="238" t="s">
        <v>1954</v>
      </c>
      <c r="G146" s="239" t="s">
        <v>292</v>
      </c>
      <c r="H146" s="240">
        <v>2</v>
      </c>
      <c r="I146" s="241"/>
      <c r="J146" s="242">
        <f>ROUND(I146*H146,2)</f>
        <v>0</v>
      </c>
      <c r="K146" s="238" t="s">
        <v>34</v>
      </c>
      <c r="L146" s="73"/>
      <c r="M146" s="243" t="s">
        <v>34</v>
      </c>
      <c r="N146" s="244" t="s">
        <v>49</v>
      </c>
      <c r="O146" s="48"/>
      <c r="P146" s="245">
        <f>O146*H146</f>
        <v>0</v>
      </c>
      <c r="Q146" s="245">
        <v>0.0006</v>
      </c>
      <c r="R146" s="245">
        <f>Q146*H146</f>
        <v>0.0012</v>
      </c>
      <c r="S146" s="245">
        <v>0</v>
      </c>
      <c r="T146" s="246">
        <f>S146*H146</f>
        <v>0</v>
      </c>
      <c r="AR146" s="24" t="s">
        <v>259</v>
      </c>
      <c r="AT146" s="24" t="s">
        <v>233</v>
      </c>
      <c r="AU146" s="24" t="s">
        <v>91</v>
      </c>
      <c r="AY146" s="24" t="s">
        <v>230</v>
      </c>
      <c r="BE146" s="247">
        <f>IF(N146="základní",J146,0)</f>
        <v>0</v>
      </c>
      <c r="BF146" s="247">
        <f>IF(N146="snížená",J146,0)</f>
        <v>0</v>
      </c>
      <c r="BG146" s="247">
        <f>IF(N146="zákl. přenesená",J146,0)</f>
        <v>0</v>
      </c>
      <c r="BH146" s="247">
        <f>IF(N146="sníž. přenesená",J146,0)</f>
        <v>0</v>
      </c>
      <c r="BI146" s="247">
        <f>IF(N146="nulová",J146,0)</f>
        <v>0</v>
      </c>
      <c r="BJ146" s="24" t="s">
        <v>85</v>
      </c>
      <c r="BK146" s="247">
        <f>ROUND(I146*H146,2)</f>
        <v>0</v>
      </c>
      <c r="BL146" s="24" t="s">
        <v>259</v>
      </c>
      <c r="BM146" s="24" t="s">
        <v>2205</v>
      </c>
    </row>
    <row r="147" spans="2:47" s="1" customFormat="1" ht="13.5">
      <c r="B147" s="47"/>
      <c r="C147" s="75"/>
      <c r="D147" s="250" t="s">
        <v>283</v>
      </c>
      <c r="E147" s="75"/>
      <c r="F147" s="281" t="s">
        <v>1956</v>
      </c>
      <c r="G147" s="75"/>
      <c r="H147" s="75"/>
      <c r="I147" s="204"/>
      <c r="J147" s="75"/>
      <c r="K147" s="75"/>
      <c r="L147" s="73"/>
      <c r="M147" s="282"/>
      <c r="N147" s="48"/>
      <c r="O147" s="48"/>
      <c r="P147" s="48"/>
      <c r="Q147" s="48"/>
      <c r="R147" s="48"/>
      <c r="S147" s="48"/>
      <c r="T147" s="96"/>
      <c r="AT147" s="24" t="s">
        <v>283</v>
      </c>
      <c r="AU147" s="24" t="s">
        <v>91</v>
      </c>
    </row>
    <row r="148" spans="2:65" s="1" customFormat="1" ht="16.5" customHeight="1">
      <c r="B148" s="47"/>
      <c r="C148" s="236" t="s">
        <v>275</v>
      </c>
      <c r="D148" s="236" t="s">
        <v>233</v>
      </c>
      <c r="E148" s="237" t="s">
        <v>697</v>
      </c>
      <c r="F148" s="238" t="s">
        <v>698</v>
      </c>
      <c r="G148" s="239" t="s">
        <v>304</v>
      </c>
      <c r="H148" s="293"/>
      <c r="I148" s="241"/>
      <c r="J148" s="242">
        <f>ROUND(I148*H148,2)</f>
        <v>0</v>
      </c>
      <c r="K148" s="238" t="s">
        <v>34</v>
      </c>
      <c r="L148" s="73"/>
      <c r="M148" s="243" t="s">
        <v>34</v>
      </c>
      <c r="N148" s="244" t="s">
        <v>49</v>
      </c>
      <c r="O148" s="48"/>
      <c r="P148" s="245">
        <f>O148*H148</f>
        <v>0</v>
      </c>
      <c r="Q148" s="245">
        <v>0</v>
      </c>
      <c r="R148" s="245">
        <f>Q148*H148</f>
        <v>0</v>
      </c>
      <c r="S148" s="245">
        <v>0</v>
      </c>
      <c r="T148" s="246">
        <f>S148*H148</f>
        <v>0</v>
      </c>
      <c r="AR148" s="24" t="s">
        <v>259</v>
      </c>
      <c r="AT148" s="24" t="s">
        <v>233</v>
      </c>
      <c r="AU148" s="24" t="s">
        <v>91</v>
      </c>
      <c r="AY148" s="24" t="s">
        <v>230</v>
      </c>
      <c r="BE148" s="247">
        <f>IF(N148="základní",J148,0)</f>
        <v>0</v>
      </c>
      <c r="BF148" s="247">
        <f>IF(N148="snížená",J148,0)</f>
        <v>0</v>
      </c>
      <c r="BG148" s="247">
        <f>IF(N148="zákl. přenesená",J148,0)</f>
        <v>0</v>
      </c>
      <c r="BH148" s="247">
        <f>IF(N148="sníž. přenesená",J148,0)</f>
        <v>0</v>
      </c>
      <c r="BI148" s="247">
        <f>IF(N148="nulová",J148,0)</f>
        <v>0</v>
      </c>
      <c r="BJ148" s="24" t="s">
        <v>85</v>
      </c>
      <c r="BK148" s="247">
        <f>ROUND(I148*H148,2)</f>
        <v>0</v>
      </c>
      <c r="BL148" s="24" t="s">
        <v>259</v>
      </c>
      <c r="BM148" s="24" t="s">
        <v>2206</v>
      </c>
    </row>
    <row r="149" spans="2:63" s="11" customFormat="1" ht="29.85" customHeight="1">
      <c r="B149" s="220"/>
      <c r="C149" s="221"/>
      <c r="D149" s="222" t="s">
        <v>77</v>
      </c>
      <c r="E149" s="234" t="s">
        <v>700</v>
      </c>
      <c r="F149" s="234" t="s">
        <v>277</v>
      </c>
      <c r="G149" s="221"/>
      <c r="H149" s="221"/>
      <c r="I149" s="224"/>
      <c r="J149" s="235">
        <f>BK149</f>
        <v>0</v>
      </c>
      <c r="K149" s="221"/>
      <c r="L149" s="226"/>
      <c r="M149" s="227"/>
      <c r="N149" s="228"/>
      <c r="O149" s="228"/>
      <c r="P149" s="229">
        <f>SUM(P150:P164)</f>
        <v>0</v>
      </c>
      <c r="Q149" s="228"/>
      <c r="R149" s="229">
        <f>SUM(R150:R164)</f>
        <v>0.0025599999999999998</v>
      </c>
      <c r="S149" s="228"/>
      <c r="T149" s="230">
        <f>SUM(T150:T164)</f>
        <v>0</v>
      </c>
      <c r="AR149" s="231" t="s">
        <v>91</v>
      </c>
      <c r="AT149" s="232" t="s">
        <v>77</v>
      </c>
      <c r="AU149" s="232" t="s">
        <v>85</v>
      </c>
      <c r="AY149" s="231" t="s">
        <v>230</v>
      </c>
      <c r="BK149" s="233">
        <f>SUM(BK150:BK164)</f>
        <v>0</v>
      </c>
    </row>
    <row r="150" spans="2:65" s="1" customFormat="1" ht="16.5" customHeight="1">
      <c r="B150" s="47"/>
      <c r="C150" s="236" t="s">
        <v>427</v>
      </c>
      <c r="D150" s="236" t="s">
        <v>233</v>
      </c>
      <c r="E150" s="237" t="s">
        <v>702</v>
      </c>
      <c r="F150" s="238" t="s">
        <v>703</v>
      </c>
      <c r="G150" s="239" t="s">
        <v>292</v>
      </c>
      <c r="H150" s="240">
        <v>1</v>
      </c>
      <c r="I150" s="241"/>
      <c r="J150" s="242">
        <f>ROUND(I150*H150,2)</f>
        <v>0</v>
      </c>
      <c r="K150" s="238" t="s">
        <v>34</v>
      </c>
      <c r="L150" s="73"/>
      <c r="M150" s="243" t="s">
        <v>34</v>
      </c>
      <c r="N150" s="244" t="s">
        <v>49</v>
      </c>
      <c r="O150" s="48"/>
      <c r="P150" s="245">
        <f>O150*H150</f>
        <v>0</v>
      </c>
      <c r="Q150" s="245">
        <v>0.00113</v>
      </c>
      <c r="R150" s="245">
        <f>Q150*H150</f>
        <v>0.00113</v>
      </c>
      <c r="S150" s="245">
        <v>0</v>
      </c>
      <c r="T150" s="246">
        <f>S150*H150</f>
        <v>0</v>
      </c>
      <c r="AR150" s="24" t="s">
        <v>259</v>
      </c>
      <c r="AT150" s="24" t="s">
        <v>233</v>
      </c>
      <c r="AU150" s="24" t="s">
        <v>91</v>
      </c>
      <c r="AY150" s="24" t="s">
        <v>230</v>
      </c>
      <c r="BE150" s="247">
        <f>IF(N150="základní",J150,0)</f>
        <v>0</v>
      </c>
      <c r="BF150" s="247">
        <f>IF(N150="snížená",J150,0)</f>
        <v>0</v>
      </c>
      <c r="BG150" s="247">
        <f>IF(N150="zákl. přenesená",J150,0)</f>
        <v>0</v>
      </c>
      <c r="BH150" s="247">
        <f>IF(N150="sníž. přenesená",J150,0)</f>
        <v>0</v>
      </c>
      <c r="BI150" s="247">
        <f>IF(N150="nulová",J150,0)</f>
        <v>0</v>
      </c>
      <c r="BJ150" s="24" t="s">
        <v>85</v>
      </c>
      <c r="BK150" s="247">
        <f>ROUND(I150*H150,2)</f>
        <v>0</v>
      </c>
      <c r="BL150" s="24" t="s">
        <v>259</v>
      </c>
      <c r="BM150" s="24" t="s">
        <v>2207</v>
      </c>
    </row>
    <row r="151" spans="2:65" s="1" customFormat="1" ht="16.5" customHeight="1">
      <c r="B151" s="47"/>
      <c r="C151" s="236" t="s">
        <v>432</v>
      </c>
      <c r="D151" s="236" t="s">
        <v>233</v>
      </c>
      <c r="E151" s="237" t="s">
        <v>710</v>
      </c>
      <c r="F151" s="238" t="s">
        <v>711</v>
      </c>
      <c r="G151" s="239" t="s">
        <v>292</v>
      </c>
      <c r="H151" s="240">
        <v>1</v>
      </c>
      <c r="I151" s="241"/>
      <c r="J151" s="242">
        <f>ROUND(I151*H151,2)</f>
        <v>0</v>
      </c>
      <c r="K151" s="238" t="s">
        <v>34</v>
      </c>
      <c r="L151" s="73"/>
      <c r="M151" s="243" t="s">
        <v>34</v>
      </c>
      <c r="N151" s="244" t="s">
        <v>49</v>
      </c>
      <c r="O151" s="48"/>
      <c r="P151" s="245">
        <f>O151*H151</f>
        <v>0</v>
      </c>
      <c r="Q151" s="245">
        <v>0</v>
      </c>
      <c r="R151" s="245">
        <f>Q151*H151</f>
        <v>0</v>
      </c>
      <c r="S151" s="245">
        <v>0</v>
      </c>
      <c r="T151" s="246">
        <f>S151*H151</f>
        <v>0</v>
      </c>
      <c r="AR151" s="24" t="s">
        <v>259</v>
      </c>
      <c r="AT151" s="24" t="s">
        <v>233</v>
      </c>
      <c r="AU151" s="24" t="s">
        <v>91</v>
      </c>
      <c r="AY151" s="24" t="s">
        <v>230</v>
      </c>
      <c r="BE151" s="247">
        <f>IF(N151="základní",J151,0)</f>
        <v>0</v>
      </c>
      <c r="BF151" s="247">
        <f>IF(N151="snížená",J151,0)</f>
        <v>0</v>
      </c>
      <c r="BG151" s="247">
        <f>IF(N151="zákl. přenesená",J151,0)</f>
        <v>0</v>
      </c>
      <c r="BH151" s="247">
        <f>IF(N151="sníž. přenesená",J151,0)</f>
        <v>0</v>
      </c>
      <c r="BI151" s="247">
        <f>IF(N151="nulová",J151,0)</f>
        <v>0</v>
      </c>
      <c r="BJ151" s="24" t="s">
        <v>85</v>
      </c>
      <c r="BK151" s="247">
        <f>ROUND(I151*H151,2)</f>
        <v>0</v>
      </c>
      <c r="BL151" s="24" t="s">
        <v>259</v>
      </c>
      <c r="BM151" s="24" t="s">
        <v>2208</v>
      </c>
    </row>
    <row r="152" spans="2:65" s="1" customFormat="1" ht="16.5" customHeight="1">
      <c r="B152" s="47"/>
      <c r="C152" s="236" t="s">
        <v>436</v>
      </c>
      <c r="D152" s="236" t="s">
        <v>233</v>
      </c>
      <c r="E152" s="237" t="s">
        <v>714</v>
      </c>
      <c r="F152" s="238" t="s">
        <v>715</v>
      </c>
      <c r="G152" s="239" t="s">
        <v>716</v>
      </c>
      <c r="H152" s="240">
        <v>1</v>
      </c>
      <c r="I152" s="241"/>
      <c r="J152" s="242">
        <f>ROUND(I152*H152,2)</f>
        <v>0</v>
      </c>
      <c r="K152" s="238" t="s">
        <v>34</v>
      </c>
      <c r="L152" s="73"/>
      <c r="M152" s="243" t="s">
        <v>34</v>
      </c>
      <c r="N152" s="244" t="s">
        <v>49</v>
      </c>
      <c r="O152" s="48"/>
      <c r="P152" s="245">
        <f>O152*H152</f>
        <v>0</v>
      </c>
      <c r="Q152" s="245">
        <v>0</v>
      </c>
      <c r="R152" s="245">
        <f>Q152*H152</f>
        <v>0</v>
      </c>
      <c r="S152" s="245">
        <v>0</v>
      </c>
      <c r="T152" s="246">
        <f>S152*H152</f>
        <v>0</v>
      </c>
      <c r="AR152" s="24" t="s">
        <v>259</v>
      </c>
      <c r="AT152" s="24" t="s">
        <v>233</v>
      </c>
      <c r="AU152" s="24" t="s">
        <v>91</v>
      </c>
      <c r="AY152" s="24" t="s">
        <v>230</v>
      </c>
      <c r="BE152" s="247">
        <f>IF(N152="základní",J152,0)</f>
        <v>0</v>
      </c>
      <c r="BF152" s="247">
        <f>IF(N152="snížená",J152,0)</f>
        <v>0</v>
      </c>
      <c r="BG152" s="247">
        <f>IF(N152="zákl. přenesená",J152,0)</f>
        <v>0</v>
      </c>
      <c r="BH152" s="247">
        <f>IF(N152="sníž. přenesená",J152,0)</f>
        <v>0</v>
      </c>
      <c r="BI152" s="247">
        <f>IF(N152="nulová",J152,0)</f>
        <v>0</v>
      </c>
      <c r="BJ152" s="24" t="s">
        <v>85</v>
      </c>
      <c r="BK152" s="247">
        <f>ROUND(I152*H152,2)</f>
        <v>0</v>
      </c>
      <c r="BL152" s="24" t="s">
        <v>259</v>
      </c>
      <c r="BM152" s="24" t="s">
        <v>2209</v>
      </c>
    </row>
    <row r="153" spans="2:65" s="1" customFormat="1" ht="16.5" customHeight="1">
      <c r="B153" s="47"/>
      <c r="C153" s="236" t="s">
        <v>440</v>
      </c>
      <c r="D153" s="236" t="s">
        <v>233</v>
      </c>
      <c r="E153" s="237" t="s">
        <v>719</v>
      </c>
      <c r="F153" s="238" t="s">
        <v>720</v>
      </c>
      <c r="G153" s="239" t="s">
        <v>292</v>
      </c>
      <c r="H153" s="240">
        <v>1</v>
      </c>
      <c r="I153" s="241"/>
      <c r="J153" s="242">
        <f>ROUND(I153*H153,2)</f>
        <v>0</v>
      </c>
      <c r="K153" s="238" t="s">
        <v>34</v>
      </c>
      <c r="L153" s="73"/>
      <c r="M153" s="243" t="s">
        <v>34</v>
      </c>
      <c r="N153" s="244" t="s">
        <v>49</v>
      </c>
      <c r="O153" s="48"/>
      <c r="P153" s="245">
        <f>O153*H153</f>
        <v>0</v>
      </c>
      <c r="Q153" s="245">
        <v>0</v>
      </c>
      <c r="R153" s="245">
        <f>Q153*H153</f>
        <v>0</v>
      </c>
      <c r="S153" s="245">
        <v>0</v>
      </c>
      <c r="T153" s="246">
        <f>S153*H153</f>
        <v>0</v>
      </c>
      <c r="AR153" s="24" t="s">
        <v>259</v>
      </c>
      <c r="AT153" s="24" t="s">
        <v>233</v>
      </c>
      <c r="AU153" s="24" t="s">
        <v>91</v>
      </c>
      <c r="AY153" s="24" t="s">
        <v>230</v>
      </c>
      <c r="BE153" s="247">
        <f>IF(N153="základní",J153,0)</f>
        <v>0</v>
      </c>
      <c r="BF153" s="247">
        <f>IF(N153="snížená",J153,0)</f>
        <v>0</v>
      </c>
      <c r="BG153" s="247">
        <f>IF(N153="zákl. přenesená",J153,0)</f>
        <v>0</v>
      </c>
      <c r="BH153" s="247">
        <f>IF(N153="sníž. přenesená",J153,0)</f>
        <v>0</v>
      </c>
      <c r="BI153" s="247">
        <f>IF(N153="nulová",J153,0)</f>
        <v>0</v>
      </c>
      <c r="BJ153" s="24" t="s">
        <v>85</v>
      </c>
      <c r="BK153" s="247">
        <f>ROUND(I153*H153,2)</f>
        <v>0</v>
      </c>
      <c r="BL153" s="24" t="s">
        <v>259</v>
      </c>
      <c r="BM153" s="24" t="s">
        <v>2210</v>
      </c>
    </row>
    <row r="154" spans="2:65" s="1" customFormat="1" ht="16.5" customHeight="1">
      <c r="B154" s="47"/>
      <c r="C154" s="236" t="s">
        <v>446</v>
      </c>
      <c r="D154" s="236" t="s">
        <v>233</v>
      </c>
      <c r="E154" s="237" t="s">
        <v>727</v>
      </c>
      <c r="F154" s="238" t="s">
        <v>728</v>
      </c>
      <c r="G154" s="239" t="s">
        <v>292</v>
      </c>
      <c r="H154" s="240">
        <v>1</v>
      </c>
      <c r="I154" s="241"/>
      <c r="J154" s="242">
        <f>ROUND(I154*H154,2)</f>
        <v>0</v>
      </c>
      <c r="K154" s="238" t="s">
        <v>34</v>
      </c>
      <c r="L154" s="73"/>
      <c r="M154" s="243" t="s">
        <v>34</v>
      </c>
      <c r="N154" s="244" t="s">
        <v>49</v>
      </c>
      <c r="O154" s="48"/>
      <c r="P154" s="245">
        <f>O154*H154</f>
        <v>0</v>
      </c>
      <c r="Q154" s="245">
        <v>0</v>
      </c>
      <c r="R154" s="245">
        <f>Q154*H154</f>
        <v>0</v>
      </c>
      <c r="S154" s="245">
        <v>0</v>
      </c>
      <c r="T154" s="246">
        <f>S154*H154</f>
        <v>0</v>
      </c>
      <c r="AR154" s="24" t="s">
        <v>259</v>
      </c>
      <c r="AT154" s="24" t="s">
        <v>233</v>
      </c>
      <c r="AU154" s="24" t="s">
        <v>91</v>
      </c>
      <c r="AY154" s="24" t="s">
        <v>230</v>
      </c>
      <c r="BE154" s="247">
        <f>IF(N154="základní",J154,0)</f>
        <v>0</v>
      </c>
      <c r="BF154" s="247">
        <f>IF(N154="snížená",J154,0)</f>
        <v>0</v>
      </c>
      <c r="BG154" s="247">
        <f>IF(N154="zákl. přenesená",J154,0)</f>
        <v>0</v>
      </c>
      <c r="BH154" s="247">
        <f>IF(N154="sníž. přenesená",J154,0)</f>
        <v>0</v>
      </c>
      <c r="BI154" s="247">
        <f>IF(N154="nulová",J154,0)</f>
        <v>0</v>
      </c>
      <c r="BJ154" s="24" t="s">
        <v>85</v>
      </c>
      <c r="BK154" s="247">
        <f>ROUND(I154*H154,2)</f>
        <v>0</v>
      </c>
      <c r="BL154" s="24" t="s">
        <v>259</v>
      </c>
      <c r="BM154" s="24" t="s">
        <v>2211</v>
      </c>
    </row>
    <row r="155" spans="2:65" s="1" customFormat="1" ht="16.5" customHeight="1">
      <c r="B155" s="47"/>
      <c r="C155" s="236" t="s">
        <v>452</v>
      </c>
      <c r="D155" s="236" t="s">
        <v>233</v>
      </c>
      <c r="E155" s="237" t="s">
        <v>731</v>
      </c>
      <c r="F155" s="238" t="s">
        <v>732</v>
      </c>
      <c r="G155" s="239" t="s">
        <v>292</v>
      </c>
      <c r="H155" s="240">
        <v>1</v>
      </c>
      <c r="I155" s="241"/>
      <c r="J155" s="242">
        <f>ROUND(I155*H155,2)</f>
        <v>0</v>
      </c>
      <c r="K155" s="238" t="s">
        <v>34</v>
      </c>
      <c r="L155" s="73"/>
      <c r="M155" s="243" t="s">
        <v>34</v>
      </c>
      <c r="N155" s="244" t="s">
        <v>49</v>
      </c>
      <c r="O155" s="48"/>
      <c r="P155" s="245">
        <f>O155*H155</f>
        <v>0</v>
      </c>
      <c r="Q155" s="245">
        <v>0</v>
      </c>
      <c r="R155" s="245">
        <f>Q155*H155</f>
        <v>0</v>
      </c>
      <c r="S155" s="245">
        <v>0</v>
      </c>
      <c r="T155" s="246">
        <f>S155*H155</f>
        <v>0</v>
      </c>
      <c r="AR155" s="24" t="s">
        <v>259</v>
      </c>
      <c r="AT155" s="24" t="s">
        <v>233</v>
      </c>
      <c r="AU155" s="24" t="s">
        <v>91</v>
      </c>
      <c r="AY155" s="24" t="s">
        <v>230</v>
      </c>
      <c r="BE155" s="247">
        <f>IF(N155="základní",J155,0)</f>
        <v>0</v>
      </c>
      <c r="BF155" s="247">
        <f>IF(N155="snížená",J155,0)</f>
        <v>0</v>
      </c>
      <c r="BG155" s="247">
        <f>IF(N155="zákl. přenesená",J155,0)</f>
        <v>0</v>
      </c>
      <c r="BH155" s="247">
        <f>IF(N155="sníž. přenesená",J155,0)</f>
        <v>0</v>
      </c>
      <c r="BI155" s="247">
        <f>IF(N155="nulová",J155,0)</f>
        <v>0</v>
      </c>
      <c r="BJ155" s="24" t="s">
        <v>85</v>
      </c>
      <c r="BK155" s="247">
        <f>ROUND(I155*H155,2)</f>
        <v>0</v>
      </c>
      <c r="BL155" s="24" t="s">
        <v>259</v>
      </c>
      <c r="BM155" s="24" t="s">
        <v>2212</v>
      </c>
    </row>
    <row r="156" spans="2:65" s="1" customFormat="1" ht="16.5" customHeight="1">
      <c r="B156" s="47"/>
      <c r="C156" s="236" t="s">
        <v>459</v>
      </c>
      <c r="D156" s="236" t="s">
        <v>233</v>
      </c>
      <c r="E156" s="237" t="s">
        <v>735</v>
      </c>
      <c r="F156" s="238" t="s">
        <v>736</v>
      </c>
      <c r="G156" s="239" t="s">
        <v>292</v>
      </c>
      <c r="H156" s="240">
        <v>1</v>
      </c>
      <c r="I156" s="241"/>
      <c r="J156" s="242">
        <f>ROUND(I156*H156,2)</f>
        <v>0</v>
      </c>
      <c r="K156" s="238" t="s">
        <v>34</v>
      </c>
      <c r="L156" s="73"/>
      <c r="M156" s="243" t="s">
        <v>34</v>
      </c>
      <c r="N156" s="244" t="s">
        <v>49</v>
      </c>
      <c r="O156" s="48"/>
      <c r="P156" s="245">
        <f>O156*H156</f>
        <v>0</v>
      </c>
      <c r="Q156" s="245">
        <v>0</v>
      </c>
      <c r="R156" s="245">
        <f>Q156*H156</f>
        <v>0</v>
      </c>
      <c r="S156" s="245">
        <v>0</v>
      </c>
      <c r="T156" s="246">
        <f>S156*H156</f>
        <v>0</v>
      </c>
      <c r="AR156" s="24" t="s">
        <v>259</v>
      </c>
      <c r="AT156" s="24" t="s">
        <v>233</v>
      </c>
      <c r="AU156" s="24" t="s">
        <v>91</v>
      </c>
      <c r="AY156" s="24" t="s">
        <v>230</v>
      </c>
      <c r="BE156" s="247">
        <f>IF(N156="základní",J156,0)</f>
        <v>0</v>
      </c>
      <c r="BF156" s="247">
        <f>IF(N156="snížená",J156,0)</f>
        <v>0</v>
      </c>
      <c r="BG156" s="247">
        <f>IF(N156="zákl. přenesená",J156,0)</f>
        <v>0</v>
      </c>
      <c r="BH156" s="247">
        <f>IF(N156="sníž. přenesená",J156,0)</f>
        <v>0</v>
      </c>
      <c r="BI156" s="247">
        <f>IF(N156="nulová",J156,0)</f>
        <v>0</v>
      </c>
      <c r="BJ156" s="24" t="s">
        <v>85</v>
      </c>
      <c r="BK156" s="247">
        <f>ROUND(I156*H156,2)</f>
        <v>0</v>
      </c>
      <c r="BL156" s="24" t="s">
        <v>259</v>
      </c>
      <c r="BM156" s="24" t="s">
        <v>2213</v>
      </c>
    </row>
    <row r="157" spans="2:65" s="1" customFormat="1" ht="16.5" customHeight="1">
      <c r="B157" s="47"/>
      <c r="C157" s="236" t="s">
        <v>463</v>
      </c>
      <c r="D157" s="236" t="s">
        <v>233</v>
      </c>
      <c r="E157" s="237" t="s">
        <v>739</v>
      </c>
      <c r="F157" s="238" t="s">
        <v>740</v>
      </c>
      <c r="G157" s="239" t="s">
        <v>292</v>
      </c>
      <c r="H157" s="240">
        <v>1</v>
      </c>
      <c r="I157" s="241"/>
      <c r="J157" s="242">
        <f>ROUND(I157*H157,2)</f>
        <v>0</v>
      </c>
      <c r="K157" s="238" t="s">
        <v>34</v>
      </c>
      <c r="L157" s="73"/>
      <c r="M157" s="243" t="s">
        <v>34</v>
      </c>
      <c r="N157" s="244" t="s">
        <v>49</v>
      </c>
      <c r="O157" s="48"/>
      <c r="P157" s="245">
        <f>O157*H157</f>
        <v>0</v>
      </c>
      <c r="Q157" s="245">
        <v>0</v>
      </c>
      <c r="R157" s="245">
        <f>Q157*H157</f>
        <v>0</v>
      </c>
      <c r="S157" s="245">
        <v>0</v>
      </c>
      <c r="T157" s="246">
        <f>S157*H157</f>
        <v>0</v>
      </c>
      <c r="AR157" s="24" t="s">
        <v>259</v>
      </c>
      <c r="AT157" s="24" t="s">
        <v>233</v>
      </c>
      <c r="AU157" s="24" t="s">
        <v>91</v>
      </c>
      <c r="AY157" s="24" t="s">
        <v>230</v>
      </c>
      <c r="BE157" s="247">
        <f>IF(N157="základní",J157,0)</f>
        <v>0</v>
      </c>
      <c r="BF157" s="247">
        <f>IF(N157="snížená",J157,0)</f>
        <v>0</v>
      </c>
      <c r="BG157" s="247">
        <f>IF(N157="zákl. přenesená",J157,0)</f>
        <v>0</v>
      </c>
      <c r="BH157" s="247">
        <f>IF(N157="sníž. přenesená",J157,0)</f>
        <v>0</v>
      </c>
      <c r="BI157" s="247">
        <f>IF(N157="nulová",J157,0)</f>
        <v>0</v>
      </c>
      <c r="BJ157" s="24" t="s">
        <v>85</v>
      </c>
      <c r="BK157" s="247">
        <f>ROUND(I157*H157,2)</f>
        <v>0</v>
      </c>
      <c r="BL157" s="24" t="s">
        <v>259</v>
      </c>
      <c r="BM157" s="24" t="s">
        <v>2214</v>
      </c>
    </row>
    <row r="158" spans="2:65" s="1" customFormat="1" ht="16.5" customHeight="1">
      <c r="B158" s="47"/>
      <c r="C158" s="236" t="s">
        <v>468</v>
      </c>
      <c r="D158" s="236" t="s">
        <v>233</v>
      </c>
      <c r="E158" s="237" t="s">
        <v>743</v>
      </c>
      <c r="F158" s="238" t="s">
        <v>744</v>
      </c>
      <c r="G158" s="239" t="s">
        <v>292</v>
      </c>
      <c r="H158" s="240">
        <v>1</v>
      </c>
      <c r="I158" s="241"/>
      <c r="J158" s="242">
        <f>ROUND(I158*H158,2)</f>
        <v>0</v>
      </c>
      <c r="K158" s="238" t="s">
        <v>34</v>
      </c>
      <c r="L158" s="73"/>
      <c r="M158" s="243" t="s">
        <v>34</v>
      </c>
      <c r="N158" s="244" t="s">
        <v>49</v>
      </c>
      <c r="O158" s="48"/>
      <c r="P158" s="245">
        <f>O158*H158</f>
        <v>0</v>
      </c>
      <c r="Q158" s="245">
        <v>0</v>
      </c>
      <c r="R158" s="245">
        <f>Q158*H158</f>
        <v>0</v>
      </c>
      <c r="S158" s="245">
        <v>0</v>
      </c>
      <c r="T158" s="246">
        <f>S158*H158</f>
        <v>0</v>
      </c>
      <c r="AR158" s="24" t="s">
        <v>259</v>
      </c>
      <c r="AT158" s="24" t="s">
        <v>233</v>
      </c>
      <c r="AU158" s="24" t="s">
        <v>91</v>
      </c>
      <c r="AY158" s="24" t="s">
        <v>230</v>
      </c>
      <c r="BE158" s="247">
        <f>IF(N158="základní",J158,0)</f>
        <v>0</v>
      </c>
      <c r="BF158" s="247">
        <f>IF(N158="snížená",J158,0)</f>
        <v>0</v>
      </c>
      <c r="BG158" s="247">
        <f>IF(N158="zákl. přenesená",J158,0)</f>
        <v>0</v>
      </c>
      <c r="BH158" s="247">
        <f>IF(N158="sníž. přenesená",J158,0)</f>
        <v>0</v>
      </c>
      <c r="BI158" s="247">
        <f>IF(N158="nulová",J158,0)</f>
        <v>0</v>
      </c>
      <c r="BJ158" s="24" t="s">
        <v>85</v>
      </c>
      <c r="BK158" s="247">
        <f>ROUND(I158*H158,2)</f>
        <v>0</v>
      </c>
      <c r="BL158" s="24" t="s">
        <v>259</v>
      </c>
      <c r="BM158" s="24" t="s">
        <v>2215</v>
      </c>
    </row>
    <row r="159" spans="2:65" s="1" customFormat="1" ht="16.5" customHeight="1">
      <c r="B159" s="47"/>
      <c r="C159" s="236" t="s">
        <v>473</v>
      </c>
      <c r="D159" s="236" t="s">
        <v>233</v>
      </c>
      <c r="E159" s="237" t="s">
        <v>751</v>
      </c>
      <c r="F159" s="238" t="s">
        <v>752</v>
      </c>
      <c r="G159" s="239" t="s">
        <v>292</v>
      </c>
      <c r="H159" s="240">
        <v>1</v>
      </c>
      <c r="I159" s="241"/>
      <c r="J159" s="242">
        <f>ROUND(I159*H159,2)</f>
        <v>0</v>
      </c>
      <c r="K159" s="238" t="s">
        <v>34</v>
      </c>
      <c r="L159" s="73"/>
      <c r="M159" s="243" t="s">
        <v>34</v>
      </c>
      <c r="N159" s="244" t="s">
        <v>49</v>
      </c>
      <c r="O159" s="48"/>
      <c r="P159" s="245">
        <f>O159*H159</f>
        <v>0</v>
      </c>
      <c r="Q159" s="245">
        <v>0</v>
      </c>
      <c r="R159" s="245">
        <f>Q159*H159</f>
        <v>0</v>
      </c>
      <c r="S159" s="245">
        <v>0</v>
      </c>
      <c r="T159" s="246">
        <f>S159*H159</f>
        <v>0</v>
      </c>
      <c r="AR159" s="24" t="s">
        <v>259</v>
      </c>
      <c r="AT159" s="24" t="s">
        <v>233</v>
      </c>
      <c r="AU159" s="24" t="s">
        <v>91</v>
      </c>
      <c r="AY159" s="24" t="s">
        <v>230</v>
      </c>
      <c r="BE159" s="247">
        <f>IF(N159="základní",J159,0)</f>
        <v>0</v>
      </c>
      <c r="BF159" s="247">
        <f>IF(N159="snížená",J159,0)</f>
        <v>0</v>
      </c>
      <c r="BG159" s="247">
        <f>IF(N159="zákl. přenesená",J159,0)</f>
        <v>0</v>
      </c>
      <c r="BH159" s="247">
        <f>IF(N159="sníž. přenesená",J159,0)</f>
        <v>0</v>
      </c>
      <c r="BI159" s="247">
        <f>IF(N159="nulová",J159,0)</f>
        <v>0</v>
      </c>
      <c r="BJ159" s="24" t="s">
        <v>85</v>
      </c>
      <c r="BK159" s="247">
        <f>ROUND(I159*H159,2)</f>
        <v>0</v>
      </c>
      <c r="BL159" s="24" t="s">
        <v>259</v>
      </c>
      <c r="BM159" s="24" t="s">
        <v>2216</v>
      </c>
    </row>
    <row r="160" spans="2:65" s="1" customFormat="1" ht="25.5" customHeight="1">
      <c r="B160" s="47"/>
      <c r="C160" s="236" t="s">
        <v>478</v>
      </c>
      <c r="D160" s="236" t="s">
        <v>233</v>
      </c>
      <c r="E160" s="237" t="s">
        <v>755</v>
      </c>
      <c r="F160" s="238" t="s">
        <v>756</v>
      </c>
      <c r="G160" s="239" t="s">
        <v>292</v>
      </c>
      <c r="H160" s="240">
        <v>1</v>
      </c>
      <c r="I160" s="241"/>
      <c r="J160" s="242">
        <f>ROUND(I160*H160,2)</f>
        <v>0</v>
      </c>
      <c r="K160" s="238" t="s">
        <v>34</v>
      </c>
      <c r="L160" s="73"/>
      <c r="M160" s="243" t="s">
        <v>34</v>
      </c>
      <c r="N160" s="244" t="s">
        <v>49</v>
      </c>
      <c r="O160" s="48"/>
      <c r="P160" s="245">
        <f>O160*H160</f>
        <v>0</v>
      </c>
      <c r="Q160" s="245">
        <v>0</v>
      </c>
      <c r="R160" s="245">
        <f>Q160*H160</f>
        <v>0</v>
      </c>
      <c r="S160" s="245">
        <v>0</v>
      </c>
      <c r="T160" s="246">
        <f>S160*H160</f>
        <v>0</v>
      </c>
      <c r="AR160" s="24" t="s">
        <v>259</v>
      </c>
      <c r="AT160" s="24" t="s">
        <v>233</v>
      </c>
      <c r="AU160" s="24" t="s">
        <v>91</v>
      </c>
      <c r="AY160" s="24" t="s">
        <v>230</v>
      </c>
      <c r="BE160" s="247">
        <f>IF(N160="základní",J160,0)</f>
        <v>0</v>
      </c>
      <c r="BF160" s="247">
        <f>IF(N160="snížená",J160,0)</f>
        <v>0</v>
      </c>
      <c r="BG160" s="247">
        <f>IF(N160="zákl. přenesená",J160,0)</f>
        <v>0</v>
      </c>
      <c r="BH160" s="247">
        <f>IF(N160="sníž. přenesená",J160,0)</f>
        <v>0</v>
      </c>
      <c r="BI160" s="247">
        <f>IF(N160="nulová",J160,0)</f>
        <v>0</v>
      </c>
      <c r="BJ160" s="24" t="s">
        <v>85</v>
      </c>
      <c r="BK160" s="247">
        <f>ROUND(I160*H160,2)</f>
        <v>0</v>
      </c>
      <c r="BL160" s="24" t="s">
        <v>259</v>
      </c>
      <c r="BM160" s="24" t="s">
        <v>2217</v>
      </c>
    </row>
    <row r="161" spans="2:65" s="1" customFormat="1" ht="25.5" customHeight="1">
      <c r="B161" s="47"/>
      <c r="C161" s="236" t="s">
        <v>482</v>
      </c>
      <c r="D161" s="236" t="s">
        <v>233</v>
      </c>
      <c r="E161" s="237" t="s">
        <v>759</v>
      </c>
      <c r="F161" s="238" t="s">
        <v>760</v>
      </c>
      <c r="G161" s="239" t="s">
        <v>292</v>
      </c>
      <c r="H161" s="240">
        <v>1</v>
      </c>
      <c r="I161" s="241"/>
      <c r="J161" s="242">
        <f>ROUND(I161*H161,2)</f>
        <v>0</v>
      </c>
      <c r="K161" s="238" t="s">
        <v>34</v>
      </c>
      <c r="L161" s="73"/>
      <c r="M161" s="243" t="s">
        <v>34</v>
      </c>
      <c r="N161" s="244" t="s">
        <v>49</v>
      </c>
      <c r="O161" s="48"/>
      <c r="P161" s="245">
        <f>O161*H161</f>
        <v>0</v>
      </c>
      <c r="Q161" s="245">
        <v>0</v>
      </c>
      <c r="R161" s="245">
        <f>Q161*H161</f>
        <v>0</v>
      </c>
      <c r="S161" s="245">
        <v>0</v>
      </c>
      <c r="T161" s="246">
        <f>S161*H161</f>
        <v>0</v>
      </c>
      <c r="AR161" s="24" t="s">
        <v>259</v>
      </c>
      <c r="AT161" s="24" t="s">
        <v>233</v>
      </c>
      <c r="AU161" s="24" t="s">
        <v>91</v>
      </c>
      <c r="AY161" s="24" t="s">
        <v>230</v>
      </c>
      <c r="BE161" s="247">
        <f>IF(N161="základní",J161,0)</f>
        <v>0</v>
      </c>
      <c r="BF161" s="247">
        <f>IF(N161="snížená",J161,0)</f>
        <v>0</v>
      </c>
      <c r="BG161" s="247">
        <f>IF(N161="zákl. přenesená",J161,0)</f>
        <v>0</v>
      </c>
      <c r="BH161" s="247">
        <f>IF(N161="sníž. přenesená",J161,0)</f>
        <v>0</v>
      </c>
      <c r="BI161" s="247">
        <f>IF(N161="nulová",J161,0)</f>
        <v>0</v>
      </c>
      <c r="BJ161" s="24" t="s">
        <v>85</v>
      </c>
      <c r="BK161" s="247">
        <f>ROUND(I161*H161,2)</f>
        <v>0</v>
      </c>
      <c r="BL161" s="24" t="s">
        <v>259</v>
      </c>
      <c r="BM161" s="24" t="s">
        <v>2218</v>
      </c>
    </row>
    <row r="162" spans="2:65" s="1" customFormat="1" ht="16.5" customHeight="1">
      <c r="B162" s="47"/>
      <c r="C162" s="236" t="s">
        <v>486</v>
      </c>
      <c r="D162" s="236" t="s">
        <v>233</v>
      </c>
      <c r="E162" s="237" t="s">
        <v>706</v>
      </c>
      <c r="F162" s="238" t="s">
        <v>707</v>
      </c>
      <c r="G162" s="239" t="s">
        <v>292</v>
      </c>
      <c r="H162" s="240">
        <v>1</v>
      </c>
      <c r="I162" s="241"/>
      <c r="J162" s="242">
        <f>ROUND(I162*H162,2)</f>
        <v>0</v>
      </c>
      <c r="K162" s="238" t="s">
        <v>34</v>
      </c>
      <c r="L162" s="73"/>
      <c r="M162" s="243" t="s">
        <v>34</v>
      </c>
      <c r="N162" s="244" t="s">
        <v>49</v>
      </c>
      <c r="O162" s="48"/>
      <c r="P162" s="245">
        <f>O162*H162</f>
        <v>0</v>
      </c>
      <c r="Q162" s="245">
        <v>0.00113</v>
      </c>
      <c r="R162" s="245">
        <f>Q162*H162</f>
        <v>0.00113</v>
      </c>
      <c r="S162" s="245">
        <v>0</v>
      </c>
      <c r="T162" s="246">
        <f>S162*H162</f>
        <v>0</v>
      </c>
      <c r="AR162" s="24" t="s">
        <v>259</v>
      </c>
      <c r="AT162" s="24" t="s">
        <v>233</v>
      </c>
      <c r="AU162" s="24" t="s">
        <v>91</v>
      </c>
      <c r="AY162" s="24" t="s">
        <v>230</v>
      </c>
      <c r="BE162" s="247">
        <f>IF(N162="základní",J162,0)</f>
        <v>0</v>
      </c>
      <c r="BF162" s="247">
        <f>IF(N162="snížená",J162,0)</f>
        <v>0</v>
      </c>
      <c r="BG162" s="247">
        <f>IF(N162="zákl. přenesená",J162,0)</f>
        <v>0</v>
      </c>
      <c r="BH162" s="247">
        <f>IF(N162="sníž. přenesená",J162,0)</f>
        <v>0</v>
      </c>
      <c r="BI162" s="247">
        <f>IF(N162="nulová",J162,0)</f>
        <v>0</v>
      </c>
      <c r="BJ162" s="24" t="s">
        <v>85</v>
      </c>
      <c r="BK162" s="247">
        <f>ROUND(I162*H162,2)</f>
        <v>0</v>
      </c>
      <c r="BL162" s="24" t="s">
        <v>259</v>
      </c>
      <c r="BM162" s="24" t="s">
        <v>2219</v>
      </c>
    </row>
    <row r="163" spans="2:65" s="1" customFormat="1" ht="16.5" customHeight="1">
      <c r="B163" s="47"/>
      <c r="C163" s="236" t="s">
        <v>490</v>
      </c>
      <c r="D163" s="236" t="s">
        <v>233</v>
      </c>
      <c r="E163" s="237" t="s">
        <v>1959</v>
      </c>
      <c r="F163" s="238" t="s">
        <v>1960</v>
      </c>
      <c r="G163" s="239" t="s">
        <v>292</v>
      </c>
      <c r="H163" s="240">
        <v>1</v>
      </c>
      <c r="I163" s="241"/>
      <c r="J163" s="242">
        <f>ROUND(I163*H163,2)</f>
        <v>0</v>
      </c>
      <c r="K163" s="238" t="s">
        <v>34</v>
      </c>
      <c r="L163" s="73"/>
      <c r="M163" s="243" t="s">
        <v>34</v>
      </c>
      <c r="N163" s="244" t="s">
        <v>49</v>
      </c>
      <c r="O163" s="48"/>
      <c r="P163" s="245">
        <f>O163*H163</f>
        <v>0</v>
      </c>
      <c r="Q163" s="245">
        <v>0.00015</v>
      </c>
      <c r="R163" s="245">
        <f>Q163*H163</f>
        <v>0.00015</v>
      </c>
      <c r="S163" s="245">
        <v>0</v>
      </c>
      <c r="T163" s="246">
        <f>S163*H163</f>
        <v>0</v>
      </c>
      <c r="AR163" s="24" t="s">
        <v>259</v>
      </c>
      <c r="AT163" s="24" t="s">
        <v>233</v>
      </c>
      <c r="AU163" s="24" t="s">
        <v>91</v>
      </c>
      <c r="AY163" s="24" t="s">
        <v>230</v>
      </c>
      <c r="BE163" s="247">
        <f>IF(N163="základní",J163,0)</f>
        <v>0</v>
      </c>
      <c r="BF163" s="247">
        <f>IF(N163="snížená",J163,0)</f>
        <v>0</v>
      </c>
      <c r="BG163" s="247">
        <f>IF(N163="zákl. přenesená",J163,0)</f>
        <v>0</v>
      </c>
      <c r="BH163" s="247">
        <f>IF(N163="sníž. přenesená",J163,0)</f>
        <v>0</v>
      </c>
      <c r="BI163" s="247">
        <f>IF(N163="nulová",J163,0)</f>
        <v>0</v>
      </c>
      <c r="BJ163" s="24" t="s">
        <v>85</v>
      </c>
      <c r="BK163" s="247">
        <f>ROUND(I163*H163,2)</f>
        <v>0</v>
      </c>
      <c r="BL163" s="24" t="s">
        <v>259</v>
      </c>
      <c r="BM163" s="24" t="s">
        <v>2220</v>
      </c>
    </row>
    <row r="164" spans="2:65" s="1" customFormat="1" ht="16.5" customHeight="1">
      <c r="B164" s="47"/>
      <c r="C164" s="236" t="s">
        <v>494</v>
      </c>
      <c r="D164" s="236" t="s">
        <v>233</v>
      </c>
      <c r="E164" s="237" t="s">
        <v>1962</v>
      </c>
      <c r="F164" s="238" t="s">
        <v>1963</v>
      </c>
      <c r="G164" s="239" t="s">
        <v>292</v>
      </c>
      <c r="H164" s="240">
        <v>1</v>
      </c>
      <c r="I164" s="241"/>
      <c r="J164" s="242">
        <f>ROUND(I164*H164,2)</f>
        <v>0</v>
      </c>
      <c r="K164" s="238" t="s">
        <v>34</v>
      </c>
      <c r="L164" s="73"/>
      <c r="M164" s="243" t="s">
        <v>34</v>
      </c>
      <c r="N164" s="244" t="s">
        <v>49</v>
      </c>
      <c r="O164" s="48"/>
      <c r="P164" s="245">
        <f>O164*H164</f>
        <v>0</v>
      </c>
      <c r="Q164" s="245">
        <v>0.00015</v>
      </c>
      <c r="R164" s="245">
        <f>Q164*H164</f>
        <v>0.00015</v>
      </c>
      <c r="S164" s="245">
        <v>0</v>
      </c>
      <c r="T164" s="246">
        <f>S164*H164</f>
        <v>0</v>
      </c>
      <c r="AR164" s="24" t="s">
        <v>259</v>
      </c>
      <c r="AT164" s="24" t="s">
        <v>233</v>
      </c>
      <c r="AU164" s="24" t="s">
        <v>91</v>
      </c>
      <c r="AY164" s="24" t="s">
        <v>230</v>
      </c>
      <c r="BE164" s="247">
        <f>IF(N164="základní",J164,0)</f>
        <v>0</v>
      </c>
      <c r="BF164" s="247">
        <f>IF(N164="snížená",J164,0)</f>
        <v>0</v>
      </c>
      <c r="BG164" s="247">
        <f>IF(N164="zákl. přenesená",J164,0)</f>
        <v>0</v>
      </c>
      <c r="BH164" s="247">
        <f>IF(N164="sníž. přenesená",J164,0)</f>
        <v>0</v>
      </c>
      <c r="BI164" s="247">
        <f>IF(N164="nulová",J164,0)</f>
        <v>0</v>
      </c>
      <c r="BJ164" s="24" t="s">
        <v>85</v>
      </c>
      <c r="BK164" s="247">
        <f>ROUND(I164*H164,2)</f>
        <v>0</v>
      </c>
      <c r="BL164" s="24" t="s">
        <v>259</v>
      </c>
      <c r="BM164" s="24" t="s">
        <v>2221</v>
      </c>
    </row>
    <row r="165" spans="2:63" s="11" customFormat="1" ht="37.4" customHeight="1">
      <c r="B165" s="220"/>
      <c r="C165" s="221"/>
      <c r="D165" s="222" t="s">
        <v>77</v>
      </c>
      <c r="E165" s="223" t="s">
        <v>772</v>
      </c>
      <c r="F165" s="223" t="s">
        <v>773</v>
      </c>
      <c r="G165" s="221"/>
      <c r="H165" s="221"/>
      <c r="I165" s="224"/>
      <c r="J165" s="225">
        <f>BK165</f>
        <v>0</v>
      </c>
      <c r="K165" s="221"/>
      <c r="L165" s="226"/>
      <c r="M165" s="227"/>
      <c r="N165" s="228"/>
      <c r="O165" s="228"/>
      <c r="P165" s="229">
        <f>P166+P168+P170+P172</f>
        <v>0</v>
      </c>
      <c r="Q165" s="228"/>
      <c r="R165" s="229">
        <f>R166+R168+R170+R172</f>
        <v>0</v>
      </c>
      <c r="S165" s="228"/>
      <c r="T165" s="230">
        <f>T166+T168+T170+T172</f>
        <v>0</v>
      </c>
      <c r="AR165" s="231" t="s">
        <v>255</v>
      </c>
      <c r="AT165" s="232" t="s">
        <v>77</v>
      </c>
      <c r="AU165" s="232" t="s">
        <v>78</v>
      </c>
      <c r="AY165" s="231" t="s">
        <v>230</v>
      </c>
      <c r="BK165" s="233">
        <f>BK166+BK168+BK170+BK172</f>
        <v>0</v>
      </c>
    </row>
    <row r="166" spans="2:63" s="11" customFormat="1" ht="19.9" customHeight="1">
      <c r="B166" s="220"/>
      <c r="C166" s="221"/>
      <c r="D166" s="222" t="s">
        <v>77</v>
      </c>
      <c r="E166" s="234" t="s">
        <v>774</v>
      </c>
      <c r="F166" s="234" t="s">
        <v>775</v>
      </c>
      <c r="G166" s="221"/>
      <c r="H166" s="221"/>
      <c r="I166" s="224"/>
      <c r="J166" s="235">
        <f>BK166</f>
        <v>0</v>
      </c>
      <c r="K166" s="221"/>
      <c r="L166" s="226"/>
      <c r="M166" s="227"/>
      <c r="N166" s="228"/>
      <c r="O166" s="228"/>
      <c r="P166" s="229">
        <f>P167</f>
        <v>0</v>
      </c>
      <c r="Q166" s="228"/>
      <c r="R166" s="229">
        <f>R167</f>
        <v>0</v>
      </c>
      <c r="S166" s="228"/>
      <c r="T166" s="230">
        <f>T167</f>
        <v>0</v>
      </c>
      <c r="AR166" s="231" t="s">
        <v>255</v>
      </c>
      <c r="AT166" s="232" t="s">
        <v>77</v>
      </c>
      <c r="AU166" s="232" t="s">
        <v>85</v>
      </c>
      <c r="AY166" s="231" t="s">
        <v>230</v>
      </c>
      <c r="BK166" s="233">
        <f>BK167</f>
        <v>0</v>
      </c>
    </row>
    <row r="167" spans="2:65" s="1" customFormat="1" ht="16.5" customHeight="1">
      <c r="B167" s="47"/>
      <c r="C167" s="236" t="s">
        <v>499</v>
      </c>
      <c r="D167" s="236" t="s">
        <v>233</v>
      </c>
      <c r="E167" s="237" t="s">
        <v>777</v>
      </c>
      <c r="F167" s="238" t="s">
        <v>778</v>
      </c>
      <c r="G167" s="239" t="s">
        <v>292</v>
      </c>
      <c r="H167" s="240">
        <v>1</v>
      </c>
      <c r="I167" s="241"/>
      <c r="J167" s="242">
        <f>ROUND(I167*H167,2)</f>
        <v>0</v>
      </c>
      <c r="K167" s="238" t="s">
        <v>34</v>
      </c>
      <c r="L167" s="73"/>
      <c r="M167" s="243" t="s">
        <v>34</v>
      </c>
      <c r="N167" s="244" t="s">
        <v>49</v>
      </c>
      <c r="O167" s="48"/>
      <c r="P167" s="245">
        <f>O167*H167</f>
        <v>0</v>
      </c>
      <c r="Q167" s="245">
        <v>0</v>
      </c>
      <c r="R167" s="245">
        <f>Q167*H167</f>
        <v>0</v>
      </c>
      <c r="S167" s="245">
        <v>0</v>
      </c>
      <c r="T167" s="246">
        <f>S167*H167</f>
        <v>0</v>
      </c>
      <c r="AR167" s="24" t="s">
        <v>779</v>
      </c>
      <c r="AT167" s="24" t="s">
        <v>233</v>
      </c>
      <c r="AU167" s="24" t="s">
        <v>91</v>
      </c>
      <c r="AY167" s="24" t="s">
        <v>230</v>
      </c>
      <c r="BE167" s="247">
        <f>IF(N167="základní",J167,0)</f>
        <v>0</v>
      </c>
      <c r="BF167" s="247">
        <f>IF(N167="snížená",J167,0)</f>
        <v>0</v>
      </c>
      <c r="BG167" s="247">
        <f>IF(N167="zákl. přenesená",J167,0)</f>
        <v>0</v>
      </c>
      <c r="BH167" s="247">
        <f>IF(N167="sníž. přenesená",J167,0)</f>
        <v>0</v>
      </c>
      <c r="BI167" s="247">
        <f>IF(N167="nulová",J167,0)</f>
        <v>0</v>
      </c>
      <c r="BJ167" s="24" t="s">
        <v>85</v>
      </c>
      <c r="BK167" s="247">
        <f>ROUND(I167*H167,2)</f>
        <v>0</v>
      </c>
      <c r="BL167" s="24" t="s">
        <v>779</v>
      </c>
      <c r="BM167" s="24" t="s">
        <v>2222</v>
      </c>
    </row>
    <row r="168" spans="2:63" s="11" customFormat="1" ht="29.85" customHeight="1">
      <c r="B168" s="220"/>
      <c r="C168" s="221"/>
      <c r="D168" s="222" t="s">
        <v>77</v>
      </c>
      <c r="E168" s="234" t="s">
        <v>781</v>
      </c>
      <c r="F168" s="234" t="s">
        <v>782</v>
      </c>
      <c r="G168" s="221"/>
      <c r="H168" s="221"/>
      <c r="I168" s="224"/>
      <c r="J168" s="235">
        <f>BK168</f>
        <v>0</v>
      </c>
      <c r="K168" s="221"/>
      <c r="L168" s="226"/>
      <c r="M168" s="227"/>
      <c r="N168" s="228"/>
      <c r="O168" s="228"/>
      <c r="P168" s="229">
        <f>P169</f>
        <v>0</v>
      </c>
      <c r="Q168" s="228"/>
      <c r="R168" s="229">
        <f>R169</f>
        <v>0</v>
      </c>
      <c r="S168" s="228"/>
      <c r="T168" s="230">
        <f>T169</f>
        <v>0</v>
      </c>
      <c r="AR168" s="231" t="s">
        <v>255</v>
      </c>
      <c r="AT168" s="232" t="s">
        <v>77</v>
      </c>
      <c r="AU168" s="232" t="s">
        <v>85</v>
      </c>
      <c r="AY168" s="231" t="s">
        <v>230</v>
      </c>
      <c r="BK168" s="233">
        <f>BK169</f>
        <v>0</v>
      </c>
    </row>
    <row r="169" spans="2:65" s="1" customFormat="1" ht="16.5" customHeight="1">
      <c r="B169" s="47"/>
      <c r="C169" s="236" t="s">
        <v>504</v>
      </c>
      <c r="D169" s="236" t="s">
        <v>233</v>
      </c>
      <c r="E169" s="237" t="s">
        <v>784</v>
      </c>
      <c r="F169" s="238" t="s">
        <v>785</v>
      </c>
      <c r="G169" s="239" t="s">
        <v>292</v>
      </c>
      <c r="H169" s="240">
        <v>1</v>
      </c>
      <c r="I169" s="241"/>
      <c r="J169" s="242">
        <f>ROUND(I169*H169,2)</f>
        <v>0</v>
      </c>
      <c r="K169" s="238" t="s">
        <v>34</v>
      </c>
      <c r="L169" s="73"/>
      <c r="M169" s="243" t="s">
        <v>34</v>
      </c>
      <c r="N169" s="244" t="s">
        <v>49</v>
      </c>
      <c r="O169" s="48"/>
      <c r="P169" s="245">
        <f>O169*H169</f>
        <v>0</v>
      </c>
      <c r="Q169" s="245">
        <v>0</v>
      </c>
      <c r="R169" s="245">
        <f>Q169*H169</f>
        <v>0</v>
      </c>
      <c r="S169" s="245">
        <v>0</v>
      </c>
      <c r="T169" s="246">
        <f>S169*H169</f>
        <v>0</v>
      </c>
      <c r="AR169" s="24" t="s">
        <v>779</v>
      </c>
      <c r="AT169" s="24" t="s">
        <v>233</v>
      </c>
      <c r="AU169" s="24" t="s">
        <v>91</v>
      </c>
      <c r="AY169" s="24" t="s">
        <v>230</v>
      </c>
      <c r="BE169" s="247">
        <f>IF(N169="základní",J169,0)</f>
        <v>0</v>
      </c>
      <c r="BF169" s="247">
        <f>IF(N169="snížená",J169,0)</f>
        <v>0</v>
      </c>
      <c r="BG169" s="247">
        <f>IF(N169="zákl. přenesená",J169,0)</f>
        <v>0</v>
      </c>
      <c r="BH169" s="247">
        <f>IF(N169="sníž. přenesená",J169,0)</f>
        <v>0</v>
      </c>
      <c r="BI169" s="247">
        <f>IF(N169="nulová",J169,0)</f>
        <v>0</v>
      </c>
      <c r="BJ169" s="24" t="s">
        <v>85</v>
      </c>
      <c r="BK169" s="247">
        <f>ROUND(I169*H169,2)</f>
        <v>0</v>
      </c>
      <c r="BL169" s="24" t="s">
        <v>779</v>
      </c>
      <c r="BM169" s="24" t="s">
        <v>2223</v>
      </c>
    </row>
    <row r="170" spans="2:63" s="11" customFormat="1" ht="29.85" customHeight="1">
      <c r="B170" s="220"/>
      <c r="C170" s="221"/>
      <c r="D170" s="222" t="s">
        <v>77</v>
      </c>
      <c r="E170" s="234" t="s">
        <v>787</v>
      </c>
      <c r="F170" s="234" t="s">
        <v>788</v>
      </c>
      <c r="G170" s="221"/>
      <c r="H170" s="221"/>
      <c r="I170" s="224"/>
      <c r="J170" s="235">
        <f>BK170</f>
        <v>0</v>
      </c>
      <c r="K170" s="221"/>
      <c r="L170" s="226"/>
      <c r="M170" s="227"/>
      <c r="N170" s="228"/>
      <c r="O170" s="228"/>
      <c r="P170" s="229">
        <f>P171</f>
        <v>0</v>
      </c>
      <c r="Q170" s="228"/>
      <c r="R170" s="229">
        <f>R171</f>
        <v>0</v>
      </c>
      <c r="S170" s="228"/>
      <c r="T170" s="230">
        <f>T171</f>
        <v>0</v>
      </c>
      <c r="AR170" s="231" t="s">
        <v>255</v>
      </c>
      <c r="AT170" s="232" t="s">
        <v>77</v>
      </c>
      <c r="AU170" s="232" t="s">
        <v>85</v>
      </c>
      <c r="AY170" s="231" t="s">
        <v>230</v>
      </c>
      <c r="BK170" s="233">
        <f>BK171</f>
        <v>0</v>
      </c>
    </row>
    <row r="171" spans="2:65" s="1" customFormat="1" ht="16.5" customHeight="1">
      <c r="B171" s="47"/>
      <c r="C171" s="236" t="s">
        <v>508</v>
      </c>
      <c r="D171" s="236" t="s">
        <v>233</v>
      </c>
      <c r="E171" s="237" t="s">
        <v>790</v>
      </c>
      <c r="F171" s="238" t="s">
        <v>791</v>
      </c>
      <c r="G171" s="239" t="s">
        <v>292</v>
      </c>
      <c r="H171" s="240">
        <v>1</v>
      </c>
      <c r="I171" s="241"/>
      <c r="J171" s="242">
        <f>ROUND(I171*H171,2)</f>
        <v>0</v>
      </c>
      <c r="K171" s="238" t="s">
        <v>34</v>
      </c>
      <c r="L171" s="73"/>
      <c r="M171" s="243" t="s">
        <v>34</v>
      </c>
      <c r="N171" s="244" t="s">
        <v>49</v>
      </c>
      <c r="O171" s="48"/>
      <c r="P171" s="245">
        <f>O171*H171</f>
        <v>0</v>
      </c>
      <c r="Q171" s="245">
        <v>0</v>
      </c>
      <c r="R171" s="245">
        <f>Q171*H171</f>
        <v>0</v>
      </c>
      <c r="S171" s="245">
        <v>0</v>
      </c>
      <c r="T171" s="246">
        <f>S171*H171</f>
        <v>0</v>
      </c>
      <c r="AR171" s="24" t="s">
        <v>779</v>
      </c>
      <c r="AT171" s="24" t="s">
        <v>233</v>
      </c>
      <c r="AU171" s="24" t="s">
        <v>91</v>
      </c>
      <c r="AY171" s="24" t="s">
        <v>230</v>
      </c>
      <c r="BE171" s="247">
        <f>IF(N171="základní",J171,0)</f>
        <v>0</v>
      </c>
      <c r="BF171" s="247">
        <f>IF(N171="snížená",J171,0)</f>
        <v>0</v>
      </c>
      <c r="BG171" s="247">
        <f>IF(N171="zákl. přenesená",J171,0)</f>
        <v>0</v>
      </c>
      <c r="BH171" s="247">
        <f>IF(N171="sníž. přenesená",J171,0)</f>
        <v>0</v>
      </c>
      <c r="BI171" s="247">
        <f>IF(N171="nulová",J171,0)</f>
        <v>0</v>
      </c>
      <c r="BJ171" s="24" t="s">
        <v>85</v>
      </c>
      <c r="BK171" s="247">
        <f>ROUND(I171*H171,2)</f>
        <v>0</v>
      </c>
      <c r="BL171" s="24" t="s">
        <v>779</v>
      </c>
      <c r="BM171" s="24" t="s">
        <v>2224</v>
      </c>
    </row>
    <row r="172" spans="2:63" s="11" customFormat="1" ht="29.85" customHeight="1">
      <c r="B172" s="220"/>
      <c r="C172" s="221"/>
      <c r="D172" s="222" t="s">
        <v>77</v>
      </c>
      <c r="E172" s="234" t="s">
        <v>793</v>
      </c>
      <c r="F172" s="234" t="s">
        <v>794</v>
      </c>
      <c r="G172" s="221"/>
      <c r="H172" s="221"/>
      <c r="I172" s="224"/>
      <c r="J172" s="235">
        <f>BK172</f>
        <v>0</v>
      </c>
      <c r="K172" s="221"/>
      <c r="L172" s="226"/>
      <c r="M172" s="227"/>
      <c r="N172" s="228"/>
      <c r="O172" s="228"/>
      <c r="P172" s="229">
        <f>P173</f>
        <v>0</v>
      </c>
      <c r="Q172" s="228"/>
      <c r="R172" s="229">
        <f>R173</f>
        <v>0</v>
      </c>
      <c r="S172" s="228"/>
      <c r="T172" s="230">
        <f>T173</f>
        <v>0</v>
      </c>
      <c r="AR172" s="231" t="s">
        <v>255</v>
      </c>
      <c r="AT172" s="232" t="s">
        <v>77</v>
      </c>
      <c r="AU172" s="232" t="s">
        <v>85</v>
      </c>
      <c r="AY172" s="231" t="s">
        <v>230</v>
      </c>
      <c r="BK172" s="233">
        <f>BK173</f>
        <v>0</v>
      </c>
    </row>
    <row r="173" spans="2:65" s="1" customFormat="1" ht="16.5" customHeight="1">
      <c r="B173" s="47"/>
      <c r="C173" s="236" t="s">
        <v>513</v>
      </c>
      <c r="D173" s="236" t="s">
        <v>233</v>
      </c>
      <c r="E173" s="237" t="s">
        <v>796</v>
      </c>
      <c r="F173" s="238" t="s">
        <v>797</v>
      </c>
      <c r="G173" s="239" t="s">
        <v>292</v>
      </c>
      <c r="H173" s="240">
        <v>1</v>
      </c>
      <c r="I173" s="241"/>
      <c r="J173" s="242">
        <f>ROUND(I173*H173,2)</f>
        <v>0</v>
      </c>
      <c r="K173" s="238" t="s">
        <v>34</v>
      </c>
      <c r="L173" s="73"/>
      <c r="M173" s="243" t="s">
        <v>34</v>
      </c>
      <c r="N173" s="294" t="s">
        <v>49</v>
      </c>
      <c r="O173" s="295"/>
      <c r="P173" s="296">
        <f>O173*H173</f>
        <v>0</v>
      </c>
      <c r="Q173" s="296">
        <v>0</v>
      </c>
      <c r="R173" s="296">
        <f>Q173*H173</f>
        <v>0</v>
      </c>
      <c r="S173" s="296">
        <v>0</v>
      </c>
      <c r="T173" s="297">
        <f>S173*H173</f>
        <v>0</v>
      </c>
      <c r="AR173" s="24" t="s">
        <v>779</v>
      </c>
      <c r="AT173" s="24" t="s">
        <v>233</v>
      </c>
      <c r="AU173" s="24" t="s">
        <v>91</v>
      </c>
      <c r="AY173" s="24" t="s">
        <v>230</v>
      </c>
      <c r="BE173" s="247">
        <f>IF(N173="základní",J173,0)</f>
        <v>0</v>
      </c>
      <c r="BF173" s="247">
        <f>IF(N173="snížená",J173,0)</f>
        <v>0</v>
      </c>
      <c r="BG173" s="247">
        <f>IF(N173="zákl. přenesená",J173,0)</f>
        <v>0</v>
      </c>
      <c r="BH173" s="247">
        <f>IF(N173="sníž. přenesená",J173,0)</f>
        <v>0</v>
      </c>
      <c r="BI173" s="247">
        <f>IF(N173="nulová",J173,0)</f>
        <v>0</v>
      </c>
      <c r="BJ173" s="24" t="s">
        <v>85</v>
      </c>
      <c r="BK173" s="247">
        <f>ROUND(I173*H173,2)</f>
        <v>0</v>
      </c>
      <c r="BL173" s="24" t="s">
        <v>779</v>
      </c>
      <c r="BM173" s="24" t="s">
        <v>2225</v>
      </c>
    </row>
    <row r="174" spans="2:12" s="1" customFormat="1" ht="6.95" customHeight="1">
      <c r="B174" s="68"/>
      <c r="C174" s="69"/>
      <c r="D174" s="69"/>
      <c r="E174" s="69"/>
      <c r="F174" s="69"/>
      <c r="G174" s="69"/>
      <c r="H174" s="69"/>
      <c r="I174" s="179"/>
      <c r="J174" s="69"/>
      <c r="K174" s="69"/>
      <c r="L174" s="73"/>
    </row>
  </sheetData>
  <sheetProtection password="CC35" sheet="1" objects="1" scenarios="1" formatColumns="0" formatRows="0" autoFilter="0"/>
  <autoFilter ref="C94:K173"/>
  <mergeCells count="13">
    <mergeCell ref="E7:H7"/>
    <mergeCell ref="E9:H9"/>
    <mergeCell ref="E11:H11"/>
    <mergeCell ref="E26:H26"/>
    <mergeCell ref="E47:H47"/>
    <mergeCell ref="E49:H49"/>
    <mergeCell ref="E51:H51"/>
    <mergeCell ref="J55:J56"/>
    <mergeCell ref="E83:H83"/>
    <mergeCell ref="E85:H85"/>
    <mergeCell ref="E87:H87"/>
    <mergeCell ref="G1:H1"/>
    <mergeCell ref="L2:V2"/>
  </mergeCells>
  <hyperlinks>
    <hyperlink ref="F1:G1" location="C2" display="1) Krycí list soupisu"/>
    <hyperlink ref="G1:H1" location="C58"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16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130</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2148</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2226</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ROUND(SUM(BE94:BE167),2)</f>
        <v>0</v>
      </c>
      <c r="G32" s="48"/>
      <c r="H32" s="48"/>
      <c r="I32" s="171">
        <v>0.21</v>
      </c>
      <c r="J32" s="170">
        <f>ROUND(ROUND((SUM(BE94:BE167)),2)*I32,2)</f>
        <v>0</v>
      </c>
      <c r="K32" s="52"/>
    </row>
    <row r="33" spans="2:11" s="1" customFormat="1" ht="14.4" customHeight="1">
      <c r="B33" s="47"/>
      <c r="C33" s="48"/>
      <c r="D33" s="48"/>
      <c r="E33" s="56" t="s">
        <v>50</v>
      </c>
      <c r="F33" s="170">
        <f>ROUND(SUM(BF94:BF167),2)</f>
        <v>0</v>
      </c>
      <c r="G33" s="48"/>
      <c r="H33" s="48"/>
      <c r="I33" s="171">
        <v>0.15</v>
      </c>
      <c r="J33" s="170">
        <f>ROUND(ROUND((SUM(BF94:BF167)),2)*I33,2)</f>
        <v>0</v>
      </c>
      <c r="K33" s="52"/>
    </row>
    <row r="34" spans="2:11" s="1" customFormat="1" ht="14.4" customHeight="1" hidden="1">
      <c r="B34" s="47"/>
      <c r="C34" s="48"/>
      <c r="D34" s="48"/>
      <c r="E34" s="56" t="s">
        <v>51</v>
      </c>
      <c r="F34" s="170">
        <f>ROUND(SUM(BG94:BG167),2)</f>
        <v>0</v>
      </c>
      <c r="G34" s="48"/>
      <c r="H34" s="48"/>
      <c r="I34" s="171">
        <v>0.21</v>
      </c>
      <c r="J34" s="170">
        <v>0</v>
      </c>
      <c r="K34" s="52"/>
    </row>
    <row r="35" spans="2:11" s="1" customFormat="1" ht="14.4" customHeight="1" hidden="1">
      <c r="B35" s="47"/>
      <c r="C35" s="48"/>
      <c r="D35" s="48"/>
      <c r="E35" s="56" t="s">
        <v>52</v>
      </c>
      <c r="F35" s="170">
        <f>ROUND(SUM(BH94:BH167),2)</f>
        <v>0</v>
      </c>
      <c r="G35" s="48"/>
      <c r="H35" s="48"/>
      <c r="I35" s="171">
        <v>0.15</v>
      </c>
      <c r="J35" s="170">
        <v>0</v>
      </c>
      <c r="K35" s="52"/>
    </row>
    <row r="36" spans="2:11" s="1" customFormat="1" ht="14.4" customHeight="1" hidden="1">
      <c r="B36" s="47"/>
      <c r="C36" s="48"/>
      <c r="D36" s="48"/>
      <c r="E36" s="56" t="s">
        <v>53</v>
      </c>
      <c r="F36" s="170">
        <f>ROUND(SUM(BI94:BI167),2)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2148</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A2 - OBJEKT B - REGULACE ÚT</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J94</f>
        <v>0</v>
      </c>
      <c r="K60" s="52"/>
      <c r="AU60" s="24" t="s">
        <v>198</v>
      </c>
    </row>
    <row r="61" spans="2:11" s="8" customFormat="1" ht="24.95" customHeight="1">
      <c r="B61" s="190"/>
      <c r="C61" s="191"/>
      <c r="D61" s="192" t="s">
        <v>199</v>
      </c>
      <c r="E61" s="193"/>
      <c r="F61" s="193"/>
      <c r="G61" s="193"/>
      <c r="H61" s="193"/>
      <c r="I61" s="194"/>
      <c r="J61" s="195">
        <f>J95</f>
        <v>0</v>
      </c>
      <c r="K61" s="196"/>
    </row>
    <row r="62" spans="2:11" s="9" customFormat="1" ht="19.9" customHeight="1">
      <c r="B62" s="197"/>
      <c r="C62" s="198"/>
      <c r="D62" s="199" t="s">
        <v>200</v>
      </c>
      <c r="E62" s="200"/>
      <c r="F62" s="200"/>
      <c r="G62" s="200"/>
      <c r="H62" s="200"/>
      <c r="I62" s="201"/>
      <c r="J62" s="202">
        <f>J96</f>
        <v>0</v>
      </c>
      <c r="K62" s="203"/>
    </row>
    <row r="63" spans="2:11" s="8" customFormat="1" ht="24.95" customHeight="1">
      <c r="B63" s="190"/>
      <c r="C63" s="191"/>
      <c r="D63" s="192" t="s">
        <v>201</v>
      </c>
      <c r="E63" s="193"/>
      <c r="F63" s="193"/>
      <c r="G63" s="193"/>
      <c r="H63" s="193"/>
      <c r="I63" s="194"/>
      <c r="J63" s="195">
        <f>J103</f>
        <v>0</v>
      </c>
      <c r="K63" s="196"/>
    </row>
    <row r="64" spans="2:11" s="9" customFormat="1" ht="19.9" customHeight="1">
      <c r="B64" s="197"/>
      <c r="C64" s="198"/>
      <c r="D64" s="199" t="s">
        <v>202</v>
      </c>
      <c r="E64" s="200"/>
      <c r="F64" s="200"/>
      <c r="G64" s="200"/>
      <c r="H64" s="200"/>
      <c r="I64" s="201"/>
      <c r="J64" s="202">
        <f>J104</f>
        <v>0</v>
      </c>
      <c r="K64" s="203"/>
    </row>
    <row r="65" spans="2:11" s="9" customFormat="1" ht="19.9" customHeight="1">
      <c r="B65" s="197"/>
      <c r="C65" s="198"/>
      <c r="D65" s="199" t="s">
        <v>205</v>
      </c>
      <c r="E65" s="200"/>
      <c r="F65" s="200"/>
      <c r="G65" s="200"/>
      <c r="H65" s="200"/>
      <c r="I65" s="201"/>
      <c r="J65" s="202">
        <f>J116</f>
        <v>0</v>
      </c>
      <c r="K65" s="203"/>
    </row>
    <row r="66" spans="2:11" s="9" customFormat="1" ht="19.9" customHeight="1">
      <c r="B66" s="197"/>
      <c r="C66" s="198"/>
      <c r="D66" s="199" t="s">
        <v>206</v>
      </c>
      <c r="E66" s="200"/>
      <c r="F66" s="200"/>
      <c r="G66" s="200"/>
      <c r="H66" s="200"/>
      <c r="I66" s="201"/>
      <c r="J66" s="202">
        <f>J120</f>
        <v>0</v>
      </c>
      <c r="K66" s="203"/>
    </row>
    <row r="67" spans="2:11" s="9" customFormat="1" ht="19.9" customHeight="1">
      <c r="B67" s="197"/>
      <c r="C67" s="198"/>
      <c r="D67" s="199" t="s">
        <v>207</v>
      </c>
      <c r="E67" s="200"/>
      <c r="F67" s="200"/>
      <c r="G67" s="200"/>
      <c r="H67" s="200"/>
      <c r="I67" s="201"/>
      <c r="J67" s="202">
        <f>J142</f>
        <v>0</v>
      </c>
      <c r="K67" s="203"/>
    </row>
    <row r="68" spans="2:11" s="8" customFormat="1" ht="24.95" customHeight="1">
      <c r="B68" s="190"/>
      <c r="C68" s="191"/>
      <c r="D68" s="192" t="s">
        <v>209</v>
      </c>
      <c r="E68" s="193"/>
      <c r="F68" s="193"/>
      <c r="G68" s="193"/>
      <c r="H68" s="193"/>
      <c r="I68" s="194"/>
      <c r="J68" s="195">
        <f>J159</f>
        <v>0</v>
      </c>
      <c r="K68" s="196"/>
    </row>
    <row r="69" spans="2:11" s="9" customFormat="1" ht="19.9" customHeight="1">
      <c r="B69" s="197"/>
      <c r="C69" s="198"/>
      <c r="D69" s="199" t="s">
        <v>210</v>
      </c>
      <c r="E69" s="200"/>
      <c r="F69" s="200"/>
      <c r="G69" s="200"/>
      <c r="H69" s="200"/>
      <c r="I69" s="201"/>
      <c r="J69" s="202">
        <f>J160</f>
        <v>0</v>
      </c>
      <c r="K69" s="203"/>
    </row>
    <row r="70" spans="2:11" s="9" customFormat="1" ht="19.9" customHeight="1">
      <c r="B70" s="197"/>
      <c r="C70" s="198"/>
      <c r="D70" s="199" t="s">
        <v>211</v>
      </c>
      <c r="E70" s="200"/>
      <c r="F70" s="200"/>
      <c r="G70" s="200"/>
      <c r="H70" s="200"/>
      <c r="I70" s="201"/>
      <c r="J70" s="202">
        <f>J162</f>
        <v>0</v>
      </c>
      <c r="K70" s="203"/>
    </row>
    <row r="71" spans="2:11" s="9" customFormat="1" ht="19.9" customHeight="1">
      <c r="B71" s="197"/>
      <c r="C71" s="198"/>
      <c r="D71" s="199" t="s">
        <v>212</v>
      </c>
      <c r="E71" s="200"/>
      <c r="F71" s="200"/>
      <c r="G71" s="200"/>
      <c r="H71" s="200"/>
      <c r="I71" s="201"/>
      <c r="J71" s="202">
        <f>J164</f>
        <v>0</v>
      </c>
      <c r="K71" s="203"/>
    </row>
    <row r="72" spans="2:11" s="9" customFormat="1" ht="19.9" customHeight="1">
      <c r="B72" s="197"/>
      <c r="C72" s="198"/>
      <c r="D72" s="199" t="s">
        <v>213</v>
      </c>
      <c r="E72" s="200"/>
      <c r="F72" s="200"/>
      <c r="G72" s="200"/>
      <c r="H72" s="200"/>
      <c r="I72" s="201"/>
      <c r="J72" s="202">
        <f>J166</f>
        <v>0</v>
      </c>
      <c r="K72" s="203"/>
    </row>
    <row r="73" spans="2:11" s="1" customFormat="1" ht="21.8" customHeight="1">
      <c r="B73" s="47"/>
      <c r="C73" s="48"/>
      <c r="D73" s="48"/>
      <c r="E73" s="48"/>
      <c r="F73" s="48"/>
      <c r="G73" s="48"/>
      <c r="H73" s="48"/>
      <c r="I73" s="157"/>
      <c r="J73" s="48"/>
      <c r="K73" s="52"/>
    </row>
    <row r="74" spans="2:11" s="1" customFormat="1" ht="6.95" customHeight="1">
      <c r="B74" s="68"/>
      <c r="C74" s="69"/>
      <c r="D74" s="69"/>
      <c r="E74" s="69"/>
      <c r="F74" s="69"/>
      <c r="G74" s="69"/>
      <c r="H74" s="69"/>
      <c r="I74" s="179"/>
      <c r="J74" s="69"/>
      <c r="K74" s="70"/>
    </row>
    <row r="78" spans="2:12" s="1" customFormat="1" ht="6.95" customHeight="1">
      <c r="B78" s="71"/>
      <c r="C78" s="72"/>
      <c r="D78" s="72"/>
      <c r="E78" s="72"/>
      <c r="F78" s="72"/>
      <c r="G78" s="72"/>
      <c r="H78" s="72"/>
      <c r="I78" s="182"/>
      <c r="J78" s="72"/>
      <c r="K78" s="72"/>
      <c r="L78" s="73"/>
    </row>
    <row r="79" spans="2:12" s="1" customFormat="1" ht="36.95" customHeight="1">
      <c r="B79" s="47"/>
      <c r="C79" s="74" t="s">
        <v>214</v>
      </c>
      <c r="D79" s="75"/>
      <c r="E79" s="75"/>
      <c r="F79" s="75"/>
      <c r="G79" s="75"/>
      <c r="H79" s="75"/>
      <c r="I79" s="204"/>
      <c r="J79" s="75"/>
      <c r="K79" s="75"/>
      <c r="L79" s="73"/>
    </row>
    <row r="80" spans="2:12" s="1" customFormat="1" ht="6.95" customHeight="1">
      <c r="B80" s="47"/>
      <c r="C80" s="75"/>
      <c r="D80" s="75"/>
      <c r="E80" s="75"/>
      <c r="F80" s="75"/>
      <c r="G80" s="75"/>
      <c r="H80" s="75"/>
      <c r="I80" s="204"/>
      <c r="J80" s="75"/>
      <c r="K80" s="75"/>
      <c r="L80" s="73"/>
    </row>
    <row r="81" spans="2:12" s="1" customFormat="1" ht="14.4" customHeight="1">
      <c r="B81" s="47"/>
      <c r="C81" s="77" t="s">
        <v>18</v>
      </c>
      <c r="D81" s="75"/>
      <c r="E81" s="75"/>
      <c r="F81" s="75"/>
      <c r="G81" s="75"/>
      <c r="H81" s="75"/>
      <c r="I81" s="204"/>
      <c r="J81" s="75"/>
      <c r="K81" s="75"/>
      <c r="L81" s="73"/>
    </row>
    <row r="82" spans="2:12" s="1" customFormat="1" ht="16.5" customHeight="1">
      <c r="B82" s="47"/>
      <c r="C82" s="75"/>
      <c r="D82" s="75"/>
      <c r="E82" s="205" t="str">
        <f>E7</f>
        <v>REKONSTRUKCE PLYNOVÉ KOTELNY JAROV I.- OBJEKTY A-E</v>
      </c>
      <c r="F82" s="77"/>
      <c r="G82" s="77"/>
      <c r="H82" s="77"/>
      <c r="I82" s="204"/>
      <c r="J82" s="75"/>
      <c r="K82" s="75"/>
      <c r="L82" s="73"/>
    </row>
    <row r="83" spans="2:12" ht="13.5">
      <c r="B83" s="28"/>
      <c r="C83" s="77" t="s">
        <v>190</v>
      </c>
      <c r="D83" s="206"/>
      <c r="E83" s="206"/>
      <c r="F83" s="206"/>
      <c r="G83" s="206"/>
      <c r="H83" s="206"/>
      <c r="I83" s="149"/>
      <c r="J83" s="206"/>
      <c r="K83" s="206"/>
      <c r="L83" s="207"/>
    </row>
    <row r="84" spans="2:12" s="1" customFormat="1" ht="16.5" customHeight="1">
      <c r="B84" s="47"/>
      <c r="C84" s="75"/>
      <c r="D84" s="75"/>
      <c r="E84" s="205" t="s">
        <v>2148</v>
      </c>
      <c r="F84" s="75"/>
      <c r="G84" s="75"/>
      <c r="H84" s="75"/>
      <c r="I84" s="204"/>
      <c r="J84" s="75"/>
      <c r="K84" s="75"/>
      <c r="L84" s="73"/>
    </row>
    <row r="85" spans="2:12" s="1" customFormat="1" ht="14.4" customHeight="1">
      <c r="B85" s="47"/>
      <c r="C85" s="77" t="s">
        <v>192</v>
      </c>
      <c r="D85" s="75"/>
      <c r="E85" s="75"/>
      <c r="F85" s="75"/>
      <c r="G85" s="75"/>
      <c r="H85" s="75"/>
      <c r="I85" s="204"/>
      <c r="J85" s="75"/>
      <c r="K85" s="75"/>
      <c r="L85" s="73"/>
    </row>
    <row r="86" spans="2:12" s="1" customFormat="1" ht="17.25" customHeight="1">
      <c r="B86" s="47"/>
      <c r="C86" s="75"/>
      <c r="D86" s="75"/>
      <c r="E86" s="83" t="str">
        <f>E11</f>
        <v>A2 - OBJEKT B - REGULACE ÚT</v>
      </c>
      <c r="F86" s="75"/>
      <c r="G86" s="75"/>
      <c r="H86" s="75"/>
      <c r="I86" s="204"/>
      <c r="J86" s="75"/>
      <c r="K86" s="75"/>
      <c r="L86" s="73"/>
    </row>
    <row r="87" spans="2:12" s="1" customFormat="1" ht="6.95" customHeight="1">
      <c r="B87" s="47"/>
      <c r="C87" s="75"/>
      <c r="D87" s="75"/>
      <c r="E87" s="75"/>
      <c r="F87" s="75"/>
      <c r="G87" s="75"/>
      <c r="H87" s="75"/>
      <c r="I87" s="204"/>
      <c r="J87" s="75"/>
      <c r="K87" s="75"/>
      <c r="L87" s="73"/>
    </row>
    <row r="88" spans="2:12" s="1" customFormat="1" ht="18" customHeight="1">
      <c r="B88" s="47"/>
      <c r="C88" s="77" t="s">
        <v>24</v>
      </c>
      <c r="D88" s="75"/>
      <c r="E88" s="75"/>
      <c r="F88" s="208" t="str">
        <f>F14</f>
        <v xml:space="preserve"> 130 00 Praha 3</v>
      </c>
      <c r="G88" s="75"/>
      <c r="H88" s="75"/>
      <c r="I88" s="209" t="s">
        <v>26</v>
      </c>
      <c r="J88" s="86" t="str">
        <f>IF(J14="","",J14)</f>
        <v>24. 9. 2018</v>
      </c>
      <c r="K88" s="75"/>
      <c r="L88" s="73"/>
    </row>
    <row r="89" spans="2:12" s="1" customFormat="1" ht="6.95" customHeight="1">
      <c r="B89" s="47"/>
      <c r="C89" s="75"/>
      <c r="D89" s="75"/>
      <c r="E89" s="75"/>
      <c r="F89" s="75"/>
      <c r="G89" s="75"/>
      <c r="H89" s="75"/>
      <c r="I89" s="204"/>
      <c r="J89" s="75"/>
      <c r="K89" s="75"/>
      <c r="L89" s="73"/>
    </row>
    <row r="90" spans="2:12" s="1" customFormat="1" ht="13.5">
      <c r="B90" s="47"/>
      <c r="C90" s="77" t="s">
        <v>32</v>
      </c>
      <c r="D90" s="75"/>
      <c r="E90" s="75"/>
      <c r="F90" s="208" t="str">
        <f>E17</f>
        <v>VYSOKÁ ŠKOLA EKONOMICKÁ V PRAZE</v>
      </c>
      <c r="G90" s="75"/>
      <c r="H90" s="75"/>
      <c r="I90" s="209" t="s">
        <v>39</v>
      </c>
      <c r="J90" s="208" t="str">
        <f>E23</f>
        <v>ING.VÁCLAV PILÁT</v>
      </c>
      <c r="K90" s="75"/>
      <c r="L90" s="73"/>
    </row>
    <row r="91" spans="2:12" s="1" customFormat="1" ht="14.4" customHeight="1">
      <c r="B91" s="47"/>
      <c r="C91" s="77" t="s">
        <v>37</v>
      </c>
      <c r="D91" s="75"/>
      <c r="E91" s="75"/>
      <c r="F91" s="208" t="str">
        <f>IF(E20="","",E20)</f>
        <v/>
      </c>
      <c r="G91" s="75"/>
      <c r="H91" s="75"/>
      <c r="I91" s="204"/>
      <c r="J91" s="75"/>
      <c r="K91" s="75"/>
      <c r="L91" s="73"/>
    </row>
    <row r="92" spans="2:12" s="1" customFormat="1" ht="10.3" customHeight="1">
      <c r="B92" s="47"/>
      <c r="C92" s="75"/>
      <c r="D92" s="75"/>
      <c r="E92" s="75"/>
      <c r="F92" s="75"/>
      <c r="G92" s="75"/>
      <c r="H92" s="75"/>
      <c r="I92" s="204"/>
      <c r="J92" s="75"/>
      <c r="K92" s="75"/>
      <c r="L92" s="73"/>
    </row>
    <row r="93" spans="2:20" s="10" customFormat="1" ht="29.25" customHeight="1">
      <c r="B93" s="210"/>
      <c r="C93" s="211" t="s">
        <v>215</v>
      </c>
      <c r="D93" s="212" t="s">
        <v>63</v>
      </c>
      <c r="E93" s="212" t="s">
        <v>59</v>
      </c>
      <c r="F93" s="212" t="s">
        <v>216</v>
      </c>
      <c r="G93" s="212" t="s">
        <v>217</v>
      </c>
      <c r="H93" s="212" t="s">
        <v>218</v>
      </c>
      <c r="I93" s="213" t="s">
        <v>219</v>
      </c>
      <c r="J93" s="212" t="s">
        <v>196</v>
      </c>
      <c r="K93" s="214" t="s">
        <v>220</v>
      </c>
      <c r="L93" s="215"/>
      <c r="M93" s="103" t="s">
        <v>221</v>
      </c>
      <c r="N93" s="104" t="s">
        <v>48</v>
      </c>
      <c r="O93" s="104" t="s">
        <v>222</v>
      </c>
      <c r="P93" s="104" t="s">
        <v>223</v>
      </c>
      <c r="Q93" s="104" t="s">
        <v>224</v>
      </c>
      <c r="R93" s="104" t="s">
        <v>225</v>
      </c>
      <c r="S93" s="104" t="s">
        <v>226</v>
      </c>
      <c r="T93" s="105" t="s">
        <v>227</v>
      </c>
    </row>
    <row r="94" spans="2:63" s="1" customFormat="1" ht="29.25" customHeight="1">
      <c r="B94" s="47"/>
      <c r="C94" s="109" t="s">
        <v>197</v>
      </c>
      <c r="D94" s="75"/>
      <c r="E94" s="75"/>
      <c r="F94" s="75"/>
      <c r="G94" s="75"/>
      <c r="H94" s="75"/>
      <c r="I94" s="204"/>
      <c r="J94" s="216">
        <f>BK94</f>
        <v>0</v>
      </c>
      <c r="K94" s="75"/>
      <c r="L94" s="73"/>
      <c r="M94" s="106"/>
      <c r="N94" s="107"/>
      <c r="O94" s="107"/>
      <c r="P94" s="217">
        <f>P95+P103+P159</f>
        <v>0</v>
      </c>
      <c r="Q94" s="107"/>
      <c r="R94" s="217">
        <f>R95+R103+R159</f>
        <v>0.42219999999999996</v>
      </c>
      <c r="S94" s="107"/>
      <c r="T94" s="218">
        <f>T95+T103+T159</f>
        <v>0.7742899999999999</v>
      </c>
      <c r="AT94" s="24" t="s">
        <v>77</v>
      </c>
      <c r="AU94" s="24" t="s">
        <v>198</v>
      </c>
      <c r="BK94" s="219">
        <f>BK95+BK103+BK159</f>
        <v>0</v>
      </c>
    </row>
    <row r="95" spans="2:63" s="11" customFormat="1" ht="37.4" customHeight="1">
      <c r="B95" s="220"/>
      <c r="C95" s="221"/>
      <c r="D95" s="222" t="s">
        <v>77</v>
      </c>
      <c r="E95" s="223" t="s">
        <v>228</v>
      </c>
      <c r="F95" s="223" t="s">
        <v>229</v>
      </c>
      <c r="G95" s="221"/>
      <c r="H95" s="221"/>
      <c r="I95" s="224"/>
      <c r="J95" s="225">
        <f>BK95</f>
        <v>0</v>
      </c>
      <c r="K95" s="221"/>
      <c r="L95" s="226"/>
      <c r="M95" s="227"/>
      <c r="N95" s="228"/>
      <c r="O95" s="228"/>
      <c r="P95" s="229">
        <f>P96</f>
        <v>0</v>
      </c>
      <c r="Q95" s="228"/>
      <c r="R95" s="229">
        <f>R96</f>
        <v>0</v>
      </c>
      <c r="S95" s="228"/>
      <c r="T95" s="230">
        <f>T96</f>
        <v>0</v>
      </c>
      <c r="AR95" s="231" t="s">
        <v>85</v>
      </c>
      <c r="AT95" s="232" t="s">
        <v>77</v>
      </c>
      <c r="AU95" s="232" t="s">
        <v>78</v>
      </c>
      <c r="AY95" s="231" t="s">
        <v>230</v>
      </c>
      <c r="BK95" s="233">
        <f>BK96</f>
        <v>0</v>
      </c>
    </row>
    <row r="96" spans="2:63" s="11" customFormat="1" ht="19.9" customHeight="1">
      <c r="B96" s="220"/>
      <c r="C96" s="221"/>
      <c r="D96" s="222" t="s">
        <v>77</v>
      </c>
      <c r="E96" s="234" t="s">
        <v>231</v>
      </c>
      <c r="F96" s="234" t="s">
        <v>232</v>
      </c>
      <c r="G96" s="221"/>
      <c r="H96" s="221"/>
      <c r="I96" s="224"/>
      <c r="J96" s="235">
        <f>BK96</f>
        <v>0</v>
      </c>
      <c r="K96" s="221"/>
      <c r="L96" s="226"/>
      <c r="M96" s="227"/>
      <c r="N96" s="228"/>
      <c r="O96" s="228"/>
      <c r="P96" s="229">
        <f>SUM(P97:P102)</f>
        <v>0</v>
      </c>
      <c r="Q96" s="228"/>
      <c r="R96" s="229">
        <f>SUM(R97:R102)</f>
        <v>0</v>
      </c>
      <c r="S96" s="228"/>
      <c r="T96" s="230">
        <f>SUM(T97:T102)</f>
        <v>0</v>
      </c>
      <c r="AR96" s="231" t="s">
        <v>85</v>
      </c>
      <c r="AT96" s="232" t="s">
        <v>77</v>
      </c>
      <c r="AU96" s="232" t="s">
        <v>85</v>
      </c>
      <c r="AY96" s="231" t="s">
        <v>230</v>
      </c>
      <c r="BK96" s="233">
        <f>SUM(BK97:BK102)</f>
        <v>0</v>
      </c>
    </row>
    <row r="97" spans="2:65" s="1" customFormat="1" ht="25.5" customHeight="1">
      <c r="B97" s="47"/>
      <c r="C97" s="236" t="s">
        <v>85</v>
      </c>
      <c r="D97" s="236" t="s">
        <v>233</v>
      </c>
      <c r="E97" s="237" t="s">
        <v>234</v>
      </c>
      <c r="F97" s="238" t="s">
        <v>235</v>
      </c>
      <c r="G97" s="239" t="s">
        <v>236</v>
      </c>
      <c r="H97" s="240">
        <v>0.774</v>
      </c>
      <c r="I97" s="241"/>
      <c r="J97" s="242">
        <f>ROUND(I97*H97,2)</f>
        <v>0</v>
      </c>
      <c r="K97" s="238" t="s">
        <v>34</v>
      </c>
      <c r="L97" s="73"/>
      <c r="M97" s="243" t="s">
        <v>34</v>
      </c>
      <c r="N97" s="244" t="s">
        <v>49</v>
      </c>
      <c r="O97" s="48"/>
      <c r="P97" s="245">
        <f>O97*H97</f>
        <v>0</v>
      </c>
      <c r="Q97" s="245">
        <v>0</v>
      </c>
      <c r="R97" s="245">
        <f>Q97*H97</f>
        <v>0</v>
      </c>
      <c r="S97" s="245">
        <v>0</v>
      </c>
      <c r="T97" s="246">
        <f>S97*H97</f>
        <v>0</v>
      </c>
      <c r="AR97" s="24" t="s">
        <v>237</v>
      </c>
      <c r="AT97" s="24" t="s">
        <v>233</v>
      </c>
      <c r="AU97" s="24" t="s">
        <v>91</v>
      </c>
      <c r="AY97" s="24" t="s">
        <v>230</v>
      </c>
      <c r="BE97" s="247">
        <f>IF(N97="základní",J97,0)</f>
        <v>0</v>
      </c>
      <c r="BF97" s="247">
        <f>IF(N97="snížená",J97,0)</f>
        <v>0</v>
      </c>
      <c r="BG97" s="247">
        <f>IF(N97="zákl. přenesená",J97,0)</f>
        <v>0</v>
      </c>
      <c r="BH97" s="247">
        <f>IF(N97="sníž. přenesená",J97,0)</f>
        <v>0</v>
      </c>
      <c r="BI97" s="247">
        <f>IF(N97="nulová",J97,0)</f>
        <v>0</v>
      </c>
      <c r="BJ97" s="24" t="s">
        <v>85</v>
      </c>
      <c r="BK97" s="247">
        <f>ROUND(I97*H97,2)</f>
        <v>0</v>
      </c>
      <c r="BL97" s="24" t="s">
        <v>237</v>
      </c>
      <c r="BM97" s="24" t="s">
        <v>2227</v>
      </c>
    </row>
    <row r="98" spans="2:65" s="1" customFormat="1" ht="25.5" customHeight="1">
      <c r="B98" s="47"/>
      <c r="C98" s="236" t="s">
        <v>91</v>
      </c>
      <c r="D98" s="236" t="s">
        <v>233</v>
      </c>
      <c r="E98" s="237" t="s">
        <v>239</v>
      </c>
      <c r="F98" s="238" t="s">
        <v>240</v>
      </c>
      <c r="G98" s="239" t="s">
        <v>236</v>
      </c>
      <c r="H98" s="240">
        <v>0.774</v>
      </c>
      <c r="I98" s="241"/>
      <c r="J98" s="242">
        <f>ROUND(I98*H98,2)</f>
        <v>0</v>
      </c>
      <c r="K98" s="238" t="s">
        <v>34</v>
      </c>
      <c r="L98" s="73"/>
      <c r="M98" s="243" t="s">
        <v>34</v>
      </c>
      <c r="N98" s="244" t="s">
        <v>49</v>
      </c>
      <c r="O98" s="48"/>
      <c r="P98" s="245">
        <f>O98*H98</f>
        <v>0</v>
      </c>
      <c r="Q98" s="245">
        <v>0</v>
      </c>
      <c r="R98" s="245">
        <f>Q98*H98</f>
        <v>0</v>
      </c>
      <c r="S98" s="245">
        <v>0</v>
      </c>
      <c r="T98" s="246">
        <f>S98*H98</f>
        <v>0</v>
      </c>
      <c r="AR98" s="24" t="s">
        <v>237</v>
      </c>
      <c r="AT98" s="24" t="s">
        <v>233</v>
      </c>
      <c r="AU98" s="24" t="s">
        <v>91</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237</v>
      </c>
      <c r="BM98" s="24" t="s">
        <v>2228</v>
      </c>
    </row>
    <row r="99" spans="2:65" s="1" customFormat="1" ht="25.5" customHeight="1">
      <c r="B99" s="47"/>
      <c r="C99" s="236" t="s">
        <v>242</v>
      </c>
      <c r="D99" s="236" t="s">
        <v>233</v>
      </c>
      <c r="E99" s="237" t="s">
        <v>243</v>
      </c>
      <c r="F99" s="238" t="s">
        <v>244</v>
      </c>
      <c r="G99" s="239" t="s">
        <v>236</v>
      </c>
      <c r="H99" s="240">
        <v>19.35</v>
      </c>
      <c r="I99" s="241"/>
      <c r="J99" s="242">
        <f>ROUND(I99*H99,2)</f>
        <v>0</v>
      </c>
      <c r="K99" s="238" t="s">
        <v>34</v>
      </c>
      <c r="L99" s="73"/>
      <c r="M99" s="243" t="s">
        <v>34</v>
      </c>
      <c r="N99" s="244" t="s">
        <v>49</v>
      </c>
      <c r="O99" s="48"/>
      <c r="P99" s="245">
        <f>O99*H99</f>
        <v>0</v>
      </c>
      <c r="Q99" s="245">
        <v>0</v>
      </c>
      <c r="R99" s="245">
        <f>Q99*H99</f>
        <v>0</v>
      </c>
      <c r="S99" s="245">
        <v>0</v>
      </c>
      <c r="T99" s="246">
        <f>S99*H99</f>
        <v>0</v>
      </c>
      <c r="AR99" s="24" t="s">
        <v>237</v>
      </c>
      <c r="AT99" s="24" t="s">
        <v>233</v>
      </c>
      <c r="AU99" s="24" t="s">
        <v>91</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237</v>
      </c>
      <c r="BM99" s="24" t="s">
        <v>2229</v>
      </c>
    </row>
    <row r="100" spans="2:51" s="12" customFormat="1" ht="13.5">
      <c r="B100" s="248"/>
      <c r="C100" s="249"/>
      <c r="D100" s="250" t="s">
        <v>246</v>
      </c>
      <c r="E100" s="251" t="s">
        <v>34</v>
      </c>
      <c r="F100" s="252" t="s">
        <v>2230</v>
      </c>
      <c r="G100" s="249"/>
      <c r="H100" s="253">
        <v>19.35</v>
      </c>
      <c r="I100" s="254"/>
      <c r="J100" s="249"/>
      <c r="K100" s="249"/>
      <c r="L100" s="255"/>
      <c r="M100" s="256"/>
      <c r="N100" s="257"/>
      <c r="O100" s="257"/>
      <c r="P100" s="257"/>
      <c r="Q100" s="257"/>
      <c r="R100" s="257"/>
      <c r="S100" s="257"/>
      <c r="T100" s="258"/>
      <c r="AT100" s="259" t="s">
        <v>246</v>
      </c>
      <c r="AU100" s="259" t="s">
        <v>91</v>
      </c>
      <c r="AV100" s="12" t="s">
        <v>91</v>
      </c>
      <c r="AW100" s="12" t="s">
        <v>41</v>
      </c>
      <c r="AX100" s="12" t="s">
        <v>78</v>
      </c>
      <c r="AY100" s="259" t="s">
        <v>230</v>
      </c>
    </row>
    <row r="101" spans="2:51" s="14" customFormat="1" ht="13.5">
      <c r="B101" s="270"/>
      <c r="C101" s="271"/>
      <c r="D101" s="250" t="s">
        <v>246</v>
      </c>
      <c r="E101" s="272" t="s">
        <v>34</v>
      </c>
      <c r="F101" s="273" t="s">
        <v>265</v>
      </c>
      <c r="G101" s="271"/>
      <c r="H101" s="274">
        <v>19.35</v>
      </c>
      <c r="I101" s="275"/>
      <c r="J101" s="271"/>
      <c r="K101" s="271"/>
      <c r="L101" s="276"/>
      <c r="M101" s="277"/>
      <c r="N101" s="278"/>
      <c r="O101" s="278"/>
      <c r="P101" s="278"/>
      <c r="Q101" s="278"/>
      <c r="R101" s="278"/>
      <c r="S101" s="278"/>
      <c r="T101" s="279"/>
      <c r="AT101" s="280" t="s">
        <v>246</v>
      </c>
      <c r="AU101" s="280" t="s">
        <v>91</v>
      </c>
      <c r="AV101" s="14" t="s">
        <v>237</v>
      </c>
      <c r="AW101" s="14" t="s">
        <v>41</v>
      </c>
      <c r="AX101" s="14" t="s">
        <v>85</v>
      </c>
      <c r="AY101" s="280" t="s">
        <v>230</v>
      </c>
    </row>
    <row r="102" spans="2:65" s="1" customFormat="1" ht="25.5" customHeight="1">
      <c r="B102" s="47"/>
      <c r="C102" s="236" t="s">
        <v>237</v>
      </c>
      <c r="D102" s="236" t="s">
        <v>233</v>
      </c>
      <c r="E102" s="237" t="s">
        <v>248</v>
      </c>
      <c r="F102" s="238" t="s">
        <v>249</v>
      </c>
      <c r="G102" s="239" t="s">
        <v>236</v>
      </c>
      <c r="H102" s="240">
        <v>0.774</v>
      </c>
      <c r="I102" s="241"/>
      <c r="J102" s="242">
        <f>ROUND(I102*H102,2)</f>
        <v>0</v>
      </c>
      <c r="K102" s="238" t="s">
        <v>34</v>
      </c>
      <c r="L102" s="73"/>
      <c r="M102" s="243" t="s">
        <v>34</v>
      </c>
      <c r="N102" s="244" t="s">
        <v>49</v>
      </c>
      <c r="O102" s="48"/>
      <c r="P102" s="245">
        <f>O102*H102</f>
        <v>0</v>
      </c>
      <c r="Q102" s="245">
        <v>0</v>
      </c>
      <c r="R102" s="245">
        <f>Q102*H102</f>
        <v>0</v>
      </c>
      <c r="S102" s="245">
        <v>0</v>
      </c>
      <c r="T102" s="246">
        <f>S102*H102</f>
        <v>0</v>
      </c>
      <c r="AR102" s="24" t="s">
        <v>237</v>
      </c>
      <c r="AT102" s="24" t="s">
        <v>233</v>
      </c>
      <c r="AU102" s="24" t="s">
        <v>91</v>
      </c>
      <c r="AY102" s="24" t="s">
        <v>230</v>
      </c>
      <c r="BE102" s="247">
        <f>IF(N102="základní",J102,0)</f>
        <v>0</v>
      </c>
      <c r="BF102" s="247">
        <f>IF(N102="snížená",J102,0)</f>
        <v>0</v>
      </c>
      <c r="BG102" s="247">
        <f>IF(N102="zákl. přenesená",J102,0)</f>
        <v>0</v>
      </c>
      <c r="BH102" s="247">
        <f>IF(N102="sníž. přenesená",J102,0)</f>
        <v>0</v>
      </c>
      <c r="BI102" s="247">
        <f>IF(N102="nulová",J102,0)</f>
        <v>0</v>
      </c>
      <c r="BJ102" s="24" t="s">
        <v>85</v>
      </c>
      <c r="BK102" s="247">
        <f>ROUND(I102*H102,2)</f>
        <v>0</v>
      </c>
      <c r="BL102" s="24" t="s">
        <v>237</v>
      </c>
      <c r="BM102" s="24" t="s">
        <v>2231</v>
      </c>
    </row>
    <row r="103" spans="2:63" s="11" customFormat="1" ht="37.4" customHeight="1">
      <c r="B103" s="220"/>
      <c r="C103" s="221"/>
      <c r="D103" s="222" t="s">
        <v>77</v>
      </c>
      <c r="E103" s="223" t="s">
        <v>251</v>
      </c>
      <c r="F103" s="223" t="s">
        <v>252</v>
      </c>
      <c r="G103" s="221"/>
      <c r="H103" s="221"/>
      <c r="I103" s="224"/>
      <c r="J103" s="225">
        <f>BK103</f>
        <v>0</v>
      </c>
      <c r="K103" s="221"/>
      <c r="L103" s="226"/>
      <c r="M103" s="227"/>
      <c r="N103" s="228"/>
      <c r="O103" s="228"/>
      <c r="P103" s="229">
        <f>P104+P116+P120+P142</f>
        <v>0</v>
      </c>
      <c r="Q103" s="228"/>
      <c r="R103" s="229">
        <f>R104+R116+R120+R142</f>
        <v>0.42219999999999996</v>
      </c>
      <c r="S103" s="228"/>
      <c r="T103" s="230">
        <f>T104+T116+T120+T142</f>
        <v>0.7742899999999999</v>
      </c>
      <c r="AR103" s="231" t="s">
        <v>91</v>
      </c>
      <c r="AT103" s="232" t="s">
        <v>77</v>
      </c>
      <c r="AU103" s="232" t="s">
        <v>78</v>
      </c>
      <c r="AY103" s="231" t="s">
        <v>230</v>
      </c>
      <c r="BK103" s="233">
        <f>BK104+BK116+BK120+BK142</f>
        <v>0</v>
      </c>
    </row>
    <row r="104" spans="2:63" s="11" customFormat="1" ht="19.9" customHeight="1">
      <c r="B104" s="220"/>
      <c r="C104" s="221"/>
      <c r="D104" s="222" t="s">
        <v>77</v>
      </c>
      <c r="E104" s="234" t="s">
        <v>253</v>
      </c>
      <c r="F104" s="234" t="s">
        <v>254</v>
      </c>
      <c r="G104" s="221"/>
      <c r="H104" s="221"/>
      <c r="I104" s="224"/>
      <c r="J104" s="235">
        <f>BK104</f>
        <v>0</v>
      </c>
      <c r="K104" s="221"/>
      <c r="L104" s="226"/>
      <c r="M104" s="227"/>
      <c r="N104" s="228"/>
      <c r="O104" s="228"/>
      <c r="P104" s="229">
        <f>SUM(P105:P115)</f>
        <v>0</v>
      </c>
      <c r="Q104" s="228"/>
      <c r="R104" s="229">
        <f>SUM(R105:R115)</f>
        <v>0.2176</v>
      </c>
      <c r="S104" s="228"/>
      <c r="T104" s="230">
        <f>SUM(T105:T115)</f>
        <v>0.3816</v>
      </c>
      <c r="AR104" s="231" t="s">
        <v>91</v>
      </c>
      <c r="AT104" s="232" t="s">
        <v>77</v>
      </c>
      <c r="AU104" s="232" t="s">
        <v>85</v>
      </c>
      <c r="AY104" s="231" t="s">
        <v>230</v>
      </c>
      <c r="BK104" s="233">
        <f>SUM(BK105:BK115)</f>
        <v>0</v>
      </c>
    </row>
    <row r="105" spans="2:65" s="1" customFormat="1" ht="16.5" customHeight="1">
      <c r="B105" s="47"/>
      <c r="C105" s="236" t="s">
        <v>255</v>
      </c>
      <c r="D105" s="236" t="s">
        <v>233</v>
      </c>
      <c r="E105" s="237" t="s">
        <v>256</v>
      </c>
      <c r="F105" s="238" t="s">
        <v>257</v>
      </c>
      <c r="G105" s="239" t="s">
        <v>258</v>
      </c>
      <c r="H105" s="240">
        <v>72</v>
      </c>
      <c r="I105" s="241"/>
      <c r="J105" s="242">
        <f>ROUND(I105*H105,2)</f>
        <v>0</v>
      </c>
      <c r="K105" s="238" t="s">
        <v>34</v>
      </c>
      <c r="L105" s="73"/>
      <c r="M105" s="243" t="s">
        <v>34</v>
      </c>
      <c r="N105" s="244" t="s">
        <v>49</v>
      </c>
      <c r="O105" s="48"/>
      <c r="P105" s="245">
        <f>O105*H105</f>
        <v>0</v>
      </c>
      <c r="Q105" s="245">
        <v>0</v>
      </c>
      <c r="R105" s="245">
        <f>Q105*H105</f>
        <v>0</v>
      </c>
      <c r="S105" s="245">
        <v>0.0053</v>
      </c>
      <c r="T105" s="246">
        <f>S105*H105</f>
        <v>0.3816</v>
      </c>
      <c r="AR105" s="24" t="s">
        <v>259</v>
      </c>
      <c r="AT105" s="24" t="s">
        <v>233</v>
      </c>
      <c r="AU105" s="24" t="s">
        <v>91</v>
      </c>
      <c r="AY105" s="24" t="s">
        <v>230</v>
      </c>
      <c r="BE105" s="247">
        <f>IF(N105="základní",J105,0)</f>
        <v>0</v>
      </c>
      <c r="BF105" s="247">
        <f>IF(N105="snížená",J105,0)</f>
        <v>0</v>
      </c>
      <c r="BG105" s="247">
        <f>IF(N105="zákl. přenesená",J105,0)</f>
        <v>0</v>
      </c>
      <c r="BH105" s="247">
        <f>IF(N105="sníž. přenesená",J105,0)</f>
        <v>0</v>
      </c>
      <c r="BI105" s="247">
        <f>IF(N105="nulová",J105,0)</f>
        <v>0</v>
      </c>
      <c r="BJ105" s="24" t="s">
        <v>85</v>
      </c>
      <c r="BK105" s="247">
        <f>ROUND(I105*H105,2)</f>
        <v>0</v>
      </c>
      <c r="BL105" s="24" t="s">
        <v>259</v>
      </c>
      <c r="BM105" s="24" t="s">
        <v>2232</v>
      </c>
    </row>
    <row r="106" spans="2:51" s="12" customFormat="1" ht="13.5">
      <c r="B106" s="248"/>
      <c r="C106" s="249"/>
      <c r="D106" s="250" t="s">
        <v>246</v>
      </c>
      <c r="E106" s="251" t="s">
        <v>34</v>
      </c>
      <c r="F106" s="252" t="s">
        <v>2233</v>
      </c>
      <c r="G106" s="249"/>
      <c r="H106" s="253">
        <v>72</v>
      </c>
      <c r="I106" s="254"/>
      <c r="J106" s="249"/>
      <c r="K106" s="249"/>
      <c r="L106" s="255"/>
      <c r="M106" s="256"/>
      <c r="N106" s="257"/>
      <c r="O106" s="257"/>
      <c r="P106" s="257"/>
      <c r="Q106" s="257"/>
      <c r="R106" s="257"/>
      <c r="S106" s="257"/>
      <c r="T106" s="258"/>
      <c r="AT106" s="259" t="s">
        <v>246</v>
      </c>
      <c r="AU106" s="259" t="s">
        <v>91</v>
      </c>
      <c r="AV106" s="12" t="s">
        <v>91</v>
      </c>
      <c r="AW106" s="12" t="s">
        <v>41</v>
      </c>
      <c r="AX106" s="12" t="s">
        <v>78</v>
      </c>
      <c r="AY106" s="259" t="s">
        <v>230</v>
      </c>
    </row>
    <row r="107" spans="2:51" s="14" customFormat="1" ht="13.5">
      <c r="B107" s="270"/>
      <c r="C107" s="271"/>
      <c r="D107" s="250" t="s">
        <v>246</v>
      </c>
      <c r="E107" s="272" t="s">
        <v>34</v>
      </c>
      <c r="F107" s="273" t="s">
        <v>265</v>
      </c>
      <c r="G107" s="271"/>
      <c r="H107" s="274">
        <v>72</v>
      </c>
      <c r="I107" s="275"/>
      <c r="J107" s="271"/>
      <c r="K107" s="271"/>
      <c r="L107" s="276"/>
      <c r="M107" s="277"/>
      <c r="N107" s="278"/>
      <c r="O107" s="278"/>
      <c r="P107" s="278"/>
      <c r="Q107" s="278"/>
      <c r="R107" s="278"/>
      <c r="S107" s="278"/>
      <c r="T107" s="279"/>
      <c r="AT107" s="280" t="s">
        <v>246</v>
      </c>
      <c r="AU107" s="280" t="s">
        <v>91</v>
      </c>
      <c r="AV107" s="14" t="s">
        <v>237</v>
      </c>
      <c r="AW107" s="14" t="s">
        <v>41</v>
      </c>
      <c r="AX107" s="14" t="s">
        <v>85</v>
      </c>
      <c r="AY107" s="280" t="s">
        <v>230</v>
      </c>
    </row>
    <row r="108" spans="2:65" s="1" customFormat="1" ht="25.5" customHeight="1">
      <c r="B108" s="47"/>
      <c r="C108" s="236" t="s">
        <v>266</v>
      </c>
      <c r="D108" s="236" t="s">
        <v>233</v>
      </c>
      <c r="E108" s="237" t="s">
        <v>1989</v>
      </c>
      <c r="F108" s="238" t="s">
        <v>1990</v>
      </c>
      <c r="G108" s="239" t="s">
        <v>281</v>
      </c>
      <c r="H108" s="240">
        <v>99</v>
      </c>
      <c r="I108" s="241"/>
      <c r="J108" s="242">
        <f>ROUND(I108*H108,2)</f>
        <v>0</v>
      </c>
      <c r="K108" s="238" t="s">
        <v>34</v>
      </c>
      <c r="L108" s="73"/>
      <c r="M108" s="243" t="s">
        <v>34</v>
      </c>
      <c r="N108" s="244" t="s">
        <v>49</v>
      </c>
      <c r="O108" s="48"/>
      <c r="P108" s="245">
        <f>O108*H108</f>
        <v>0</v>
      </c>
      <c r="Q108" s="245">
        <v>0.00153</v>
      </c>
      <c r="R108" s="245">
        <f>Q108*H108</f>
        <v>0.15147</v>
      </c>
      <c r="S108" s="245">
        <v>0</v>
      </c>
      <c r="T108" s="246">
        <f>S108*H108</f>
        <v>0</v>
      </c>
      <c r="AR108" s="24" t="s">
        <v>259</v>
      </c>
      <c r="AT108" s="24" t="s">
        <v>233</v>
      </c>
      <c r="AU108" s="24" t="s">
        <v>91</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259</v>
      </c>
      <c r="BM108" s="24" t="s">
        <v>2234</v>
      </c>
    </row>
    <row r="109" spans="2:65" s="1" customFormat="1" ht="25.5" customHeight="1">
      <c r="B109" s="47"/>
      <c r="C109" s="236" t="s">
        <v>278</v>
      </c>
      <c r="D109" s="236" t="s">
        <v>233</v>
      </c>
      <c r="E109" s="237" t="s">
        <v>1992</v>
      </c>
      <c r="F109" s="238" t="s">
        <v>1993</v>
      </c>
      <c r="G109" s="239" t="s">
        <v>281</v>
      </c>
      <c r="H109" s="240">
        <v>8</v>
      </c>
      <c r="I109" s="241"/>
      <c r="J109" s="242">
        <f>ROUND(I109*H109,2)</f>
        <v>0</v>
      </c>
      <c r="K109" s="238" t="s">
        <v>34</v>
      </c>
      <c r="L109" s="73"/>
      <c r="M109" s="243" t="s">
        <v>34</v>
      </c>
      <c r="N109" s="244" t="s">
        <v>49</v>
      </c>
      <c r="O109" s="48"/>
      <c r="P109" s="245">
        <f>O109*H109</f>
        <v>0</v>
      </c>
      <c r="Q109" s="245">
        <v>0.00153</v>
      </c>
      <c r="R109" s="245">
        <f>Q109*H109</f>
        <v>0.01224</v>
      </c>
      <c r="S109" s="245">
        <v>0</v>
      </c>
      <c r="T109" s="246">
        <f>S109*H109</f>
        <v>0</v>
      </c>
      <c r="AR109" s="24" t="s">
        <v>259</v>
      </c>
      <c r="AT109" s="24" t="s">
        <v>233</v>
      </c>
      <c r="AU109" s="24" t="s">
        <v>91</v>
      </c>
      <c r="AY109" s="24" t="s">
        <v>230</v>
      </c>
      <c r="BE109" s="247">
        <f>IF(N109="základní",J109,0)</f>
        <v>0</v>
      </c>
      <c r="BF109" s="247">
        <f>IF(N109="snížená",J109,0)</f>
        <v>0</v>
      </c>
      <c r="BG109" s="247">
        <f>IF(N109="zákl. přenesená",J109,0)</f>
        <v>0</v>
      </c>
      <c r="BH109" s="247">
        <f>IF(N109="sníž. přenesená",J109,0)</f>
        <v>0</v>
      </c>
      <c r="BI109" s="247">
        <f>IF(N109="nulová",J109,0)</f>
        <v>0</v>
      </c>
      <c r="BJ109" s="24" t="s">
        <v>85</v>
      </c>
      <c r="BK109" s="247">
        <f>ROUND(I109*H109,2)</f>
        <v>0</v>
      </c>
      <c r="BL109" s="24" t="s">
        <v>259</v>
      </c>
      <c r="BM109" s="24" t="s">
        <v>2235</v>
      </c>
    </row>
    <row r="110" spans="2:65" s="1" customFormat="1" ht="25.5" customHeight="1">
      <c r="B110" s="47"/>
      <c r="C110" s="236" t="s">
        <v>285</v>
      </c>
      <c r="D110" s="236" t="s">
        <v>233</v>
      </c>
      <c r="E110" s="237" t="s">
        <v>1845</v>
      </c>
      <c r="F110" s="238" t="s">
        <v>1846</v>
      </c>
      <c r="G110" s="239" t="s">
        <v>281</v>
      </c>
      <c r="H110" s="240">
        <v>17</v>
      </c>
      <c r="I110" s="241"/>
      <c r="J110" s="242">
        <f>ROUND(I110*H110,2)</f>
        <v>0</v>
      </c>
      <c r="K110" s="238" t="s">
        <v>34</v>
      </c>
      <c r="L110" s="73"/>
      <c r="M110" s="243" t="s">
        <v>34</v>
      </c>
      <c r="N110" s="244" t="s">
        <v>49</v>
      </c>
      <c r="O110" s="48"/>
      <c r="P110" s="245">
        <f>O110*H110</f>
        <v>0</v>
      </c>
      <c r="Q110" s="245">
        <v>0.00153</v>
      </c>
      <c r="R110" s="245">
        <f>Q110*H110</f>
        <v>0.02601</v>
      </c>
      <c r="S110" s="245">
        <v>0</v>
      </c>
      <c r="T110" s="246">
        <f>S110*H110</f>
        <v>0</v>
      </c>
      <c r="AR110" s="24" t="s">
        <v>259</v>
      </c>
      <c r="AT110" s="24" t="s">
        <v>233</v>
      </c>
      <c r="AU110" s="24" t="s">
        <v>91</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259</v>
      </c>
      <c r="BM110" s="24" t="s">
        <v>2236</v>
      </c>
    </row>
    <row r="111" spans="2:65" s="1" customFormat="1" ht="25.5" customHeight="1">
      <c r="B111" s="47"/>
      <c r="C111" s="236" t="s">
        <v>289</v>
      </c>
      <c r="D111" s="236" t="s">
        <v>233</v>
      </c>
      <c r="E111" s="237" t="s">
        <v>1848</v>
      </c>
      <c r="F111" s="238" t="s">
        <v>1849</v>
      </c>
      <c r="G111" s="239" t="s">
        <v>281</v>
      </c>
      <c r="H111" s="240">
        <v>10</v>
      </c>
      <c r="I111" s="241"/>
      <c r="J111" s="242">
        <f>ROUND(I111*H111,2)</f>
        <v>0</v>
      </c>
      <c r="K111" s="238" t="s">
        <v>34</v>
      </c>
      <c r="L111" s="73"/>
      <c r="M111" s="243" t="s">
        <v>34</v>
      </c>
      <c r="N111" s="244" t="s">
        <v>49</v>
      </c>
      <c r="O111" s="48"/>
      <c r="P111" s="245">
        <f>O111*H111</f>
        <v>0</v>
      </c>
      <c r="Q111" s="245">
        <v>0.00153</v>
      </c>
      <c r="R111" s="245">
        <f>Q111*H111</f>
        <v>0.0153</v>
      </c>
      <c r="S111" s="245">
        <v>0</v>
      </c>
      <c r="T111" s="246">
        <f>S111*H111</f>
        <v>0</v>
      </c>
      <c r="AR111" s="24" t="s">
        <v>259</v>
      </c>
      <c r="AT111" s="24" t="s">
        <v>233</v>
      </c>
      <c r="AU111" s="24" t="s">
        <v>91</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259</v>
      </c>
      <c r="BM111" s="24" t="s">
        <v>2237</v>
      </c>
    </row>
    <row r="112" spans="2:65" s="1" customFormat="1" ht="25.5" customHeight="1">
      <c r="B112" s="47"/>
      <c r="C112" s="236" t="s">
        <v>295</v>
      </c>
      <c r="D112" s="236" t="s">
        <v>233</v>
      </c>
      <c r="E112" s="237" t="s">
        <v>2157</v>
      </c>
      <c r="F112" s="238" t="s">
        <v>2158</v>
      </c>
      <c r="G112" s="239" t="s">
        <v>281</v>
      </c>
      <c r="H112" s="240">
        <v>2</v>
      </c>
      <c r="I112" s="241"/>
      <c r="J112" s="242">
        <f>ROUND(I112*H112,2)</f>
        <v>0</v>
      </c>
      <c r="K112" s="238" t="s">
        <v>34</v>
      </c>
      <c r="L112" s="73"/>
      <c r="M112" s="243" t="s">
        <v>34</v>
      </c>
      <c r="N112" s="244" t="s">
        <v>49</v>
      </c>
      <c r="O112" s="48"/>
      <c r="P112" s="245">
        <f>O112*H112</f>
        <v>0</v>
      </c>
      <c r="Q112" s="245">
        <v>0.00153</v>
      </c>
      <c r="R112" s="245">
        <f>Q112*H112</f>
        <v>0.00306</v>
      </c>
      <c r="S112" s="245">
        <v>0</v>
      </c>
      <c r="T112" s="246">
        <f>S112*H112</f>
        <v>0</v>
      </c>
      <c r="AR112" s="24" t="s">
        <v>259</v>
      </c>
      <c r="AT112" s="24" t="s">
        <v>233</v>
      </c>
      <c r="AU112" s="24" t="s">
        <v>91</v>
      </c>
      <c r="AY112" s="24" t="s">
        <v>230</v>
      </c>
      <c r="BE112" s="247">
        <f>IF(N112="základní",J112,0)</f>
        <v>0</v>
      </c>
      <c r="BF112" s="247">
        <f>IF(N112="snížená",J112,0)</f>
        <v>0</v>
      </c>
      <c r="BG112" s="247">
        <f>IF(N112="zákl. přenesená",J112,0)</f>
        <v>0</v>
      </c>
      <c r="BH112" s="247">
        <f>IF(N112="sníž. přenesená",J112,0)</f>
        <v>0</v>
      </c>
      <c r="BI112" s="247">
        <f>IF(N112="nulová",J112,0)</f>
        <v>0</v>
      </c>
      <c r="BJ112" s="24" t="s">
        <v>85</v>
      </c>
      <c r="BK112" s="247">
        <f>ROUND(I112*H112,2)</f>
        <v>0</v>
      </c>
      <c r="BL112" s="24" t="s">
        <v>259</v>
      </c>
      <c r="BM112" s="24" t="s">
        <v>2238</v>
      </c>
    </row>
    <row r="113" spans="2:65" s="1" customFormat="1" ht="25.5" customHeight="1">
      <c r="B113" s="47"/>
      <c r="C113" s="236" t="s">
        <v>301</v>
      </c>
      <c r="D113" s="236" t="s">
        <v>233</v>
      </c>
      <c r="E113" s="237" t="s">
        <v>1851</v>
      </c>
      <c r="F113" s="238" t="s">
        <v>1852</v>
      </c>
      <c r="G113" s="239" t="s">
        <v>281</v>
      </c>
      <c r="H113" s="240">
        <v>4</v>
      </c>
      <c r="I113" s="241"/>
      <c r="J113" s="242">
        <f>ROUND(I113*H113,2)</f>
        <v>0</v>
      </c>
      <c r="K113" s="238" t="s">
        <v>34</v>
      </c>
      <c r="L113" s="73"/>
      <c r="M113" s="243" t="s">
        <v>34</v>
      </c>
      <c r="N113" s="244" t="s">
        <v>49</v>
      </c>
      <c r="O113" s="48"/>
      <c r="P113" s="245">
        <f>O113*H113</f>
        <v>0</v>
      </c>
      <c r="Q113" s="245">
        <v>0.00153</v>
      </c>
      <c r="R113" s="245">
        <f>Q113*H113</f>
        <v>0.00612</v>
      </c>
      <c r="S113" s="245">
        <v>0</v>
      </c>
      <c r="T113" s="246">
        <f>S113*H113</f>
        <v>0</v>
      </c>
      <c r="AR113" s="24" t="s">
        <v>259</v>
      </c>
      <c r="AT113" s="24" t="s">
        <v>233</v>
      </c>
      <c r="AU113" s="24" t="s">
        <v>91</v>
      </c>
      <c r="AY113" s="24" t="s">
        <v>230</v>
      </c>
      <c r="BE113" s="247">
        <f>IF(N113="základní",J113,0)</f>
        <v>0</v>
      </c>
      <c r="BF113" s="247">
        <f>IF(N113="snížená",J113,0)</f>
        <v>0</v>
      </c>
      <c r="BG113" s="247">
        <f>IF(N113="zákl. přenesená",J113,0)</f>
        <v>0</v>
      </c>
      <c r="BH113" s="247">
        <f>IF(N113="sníž. přenesená",J113,0)</f>
        <v>0</v>
      </c>
      <c r="BI113" s="247">
        <f>IF(N113="nulová",J113,0)</f>
        <v>0</v>
      </c>
      <c r="BJ113" s="24" t="s">
        <v>85</v>
      </c>
      <c r="BK113" s="247">
        <f>ROUND(I113*H113,2)</f>
        <v>0</v>
      </c>
      <c r="BL113" s="24" t="s">
        <v>259</v>
      </c>
      <c r="BM113" s="24" t="s">
        <v>2239</v>
      </c>
    </row>
    <row r="114" spans="2:65" s="1" customFormat="1" ht="25.5" customHeight="1">
      <c r="B114" s="47"/>
      <c r="C114" s="236" t="s">
        <v>307</v>
      </c>
      <c r="D114" s="236" t="s">
        <v>233</v>
      </c>
      <c r="E114" s="237" t="s">
        <v>1998</v>
      </c>
      <c r="F114" s="238" t="s">
        <v>1999</v>
      </c>
      <c r="G114" s="239" t="s">
        <v>292</v>
      </c>
      <c r="H114" s="240">
        <v>1</v>
      </c>
      <c r="I114" s="241"/>
      <c r="J114" s="242">
        <f>ROUND(I114*H114,2)</f>
        <v>0</v>
      </c>
      <c r="K114" s="238" t="s">
        <v>34</v>
      </c>
      <c r="L114" s="73"/>
      <c r="M114" s="243" t="s">
        <v>34</v>
      </c>
      <c r="N114" s="244" t="s">
        <v>49</v>
      </c>
      <c r="O114" s="48"/>
      <c r="P114" s="245">
        <f>O114*H114</f>
        <v>0</v>
      </c>
      <c r="Q114" s="245">
        <v>0.0034</v>
      </c>
      <c r="R114" s="245">
        <f>Q114*H114</f>
        <v>0.0034</v>
      </c>
      <c r="S114" s="245">
        <v>0</v>
      </c>
      <c r="T114" s="246">
        <f>S114*H114</f>
        <v>0</v>
      </c>
      <c r="AR114" s="24" t="s">
        <v>259</v>
      </c>
      <c r="AT114" s="24" t="s">
        <v>233</v>
      </c>
      <c r="AU114" s="24" t="s">
        <v>91</v>
      </c>
      <c r="AY114" s="24" t="s">
        <v>230</v>
      </c>
      <c r="BE114" s="247">
        <f>IF(N114="základní",J114,0)</f>
        <v>0</v>
      </c>
      <c r="BF114" s="247">
        <f>IF(N114="snížená",J114,0)</f>
        <v>0</v>
      </c>
      <c r="BG114" s="247">
        <f>IF(N114="zákl. přenesená",J114,0)</f>
        <v>0</v>
      </c>
      <c r="BH114" s="247">
        <f>IF(N114="sníž. přenesená",J114,0)</f>
        <v>0</v>
      </c>
      <c r="BI114" s="247">
        <f>IF(N114="nulová",J114,0)</f>
        <v>0</v>
      </c>
      <c r="BJ114" s="24" t="s">
        <v>85</v>
      </c>
      <c r="BK114" s="247">
        <f>ROUND(I114*H114,2)</f>
        <v>0</v>
      </c>
      <c r="BL114" s="24" t="s">
        <v>259</v>
      </c>
      <c r="BM114" s="24" t="s">
        <v>2240</v>
      </c>
    </row>
    <row r="115" spans="2:65" s="1" customFormat="1" ht="16.5" customHeight="1">
      <c r="B115" s="47"/>
      <c r="C115" s="236" t="s">
        <v>311</v>
      </c>
      <c r="D115" s="236" t="s">
        <v>233</v>
      </c>
      <c r="E115" s="237" t="s">
        <v>1857</v>
      </c>
      <c r="F115" s="238" t="s">
        <v>1858</v>
      </c>
      <c r="G115" s="239" t="s">
        <v>304</v>
      </c>
      <c r="H115" s="293"/>
      <c r="I115" s="241"/>
      <c r="J115" s="242">
        <f>ROUND(I115*H115,2)</f>
        <v>0</v>
      </c>
      <c r="K115" s="238" t="s">
        <v>34</v>
      </c>
      <c r="L115" s="73"/>
      <c r="M115" s="243" t="s">
        <v>34</v>
      </c>
      <c r="N115" s="244" t="s">
        <v>49</v>
      </c>
      <c r="O115" s="48"/>
      <c r="P115" s="245">
        <f>O115*H115</f>
        <v>0</v>
      </c>
      <c r="Q115" s="245">
        <v>0</v>
      </c>
      <c r="R115" s="245">
        <f>Q115*H115</f>
        <v>0</v>
      </c>
      <c r="S115" s="245">
        <v>0</v>
      </c>
      <c r="T115" s="246">
        <f>S115*H115</f>
        <v>0</v>
      </c>
      <c r="AR115" s="24" t="s">
        <v>259</v>
      </c>
      <c r="AT115" s="24" t="s">
        <v>233</v>
      </c>
      <c r="AU115" s="24" t="s">
        <v>91</v>
      </c>
      <c r="AY115" s="24" t="s">
        <v>230</v>
      </c>
      <c r="BE115" s="247">
        <f>IF(N115="základní",J115,0)</f>
        <v>0</v>
      </c>
      <c r="BF115" s="247">
        <f>IF(N115="snížená",J115,0)</f>
        <v>0</v>
      </c>
      <c r="BG115" s="247">
        <f>IF(N115="zákl. přenesená",J115,0)</f>
        <v>0</v>
      </c>
      <c r="BH115" s="247">
        <f>IF(N115="sníž. přenesená",J115,0)</f>
        <v>0</v>
      </c>
      <c r="BI115" s="247">
        <f>IF(N115="nulová",J115,0)</f>
        <v>0</v>
      </c>
      <c r="BJ115" s="24" t="s">
        <v>85</v>
      </c>
      <c r="BK115" s="247">
        <f>ROUND(I115*H115,2)</f>
        <v>0</v>
      </c>
      <c r="BL115" s="24" t="s">
        <v>259</v>
      </c>
      <c r="BM115" s="24" t="s">
        <v>2241</v>
      </c>
    </row>
    <row r="116" spans="2:63" s="11" customFormat="1" ht="29.85" customHeight="1">
      <c r="B116" s="220"/>
      <c r="C116" s="221"/>
      <c r="D116" s="222" t="s">
        <v>77</v>
      </c>
      <c r="E116" s="234" t="s">
        <v>431</v>
      </c>
      <c r="F116" s="234" t="s">
        <v>277</v>
      </c>
      <c r="G116" s="221"/>
      <c r="H116" s="221"/>
      <c r="I116" s="224"/>
      <c r="J116" s="235">
        <f>BK116</f>
        <v>0</v>
      </c>
      <c r="K116" s="221"/>
      <c r="L116" s="226"/>
      <c r="M116" s="227"/>
      <c r="N116" s="228"/>
      <c r="O116" s="228"/>
      <c r="P116" s="229">
        <f>SUM(P117:P119)</f>
        <v>0</v>
      </c>
      <c r="Q116" s="228"/>
      <c r="R116" s="229">
        <f>SUM(R117:R119)</f>
        <v>0.00304</v>
      </c>
      <c r="S116" s="228"/>
      <c r="T116" s="230">
        <f>SUM(T117:T119)</f>
        <v>0.21864</v>
      </c>
      <c r="AR116" s="231" t="s">
        <v>91</v>
      </c>
      <c r="AT116" s="232" t="s">
        <v>77</v>
      </c>
      <c r="AU116" s="232" t="s">
        <v>85</v>
      </c>
      <c r="AY116" s="231" t="s">
        <v>230</v>
      </c>
      <c r="BK116" s="233">
        <f>SUM(BK117:BK119)</f>
        <v>0</v>
      </c>
    </row>
    <row r="117" spans="2:65" s="1" customFormat="1" ht="16.5" customHeight="1">
      <c r="B117" s="47"/>
      <c r="C117" s="236" t="s">
        <v>315</v>
      </c>
      <c r="D117" s="236" t="s">
        <v>233</v>
      </c>
      <c r="E117" s="237" t="s">
        <v>433</v>
      </c>
      <c r="F117" s="238" t="s">
        <v>2002</v>
      </c>
      <c r="G117" s="239" t="s">
        <v>258</v>
      </c>
      <c r="H117" s="240">
        <v>56</v>
      </c>
      <c r="I117" s="241"/>
      <c r="J117" s="242">
        <f>ROUND(I117*H117,2)</f>
        <v>0</v>
      </c>
      <c r="K117" s="238" t="s">
        <v>34</v>
      </c>
      <c r="L117" s="73"/>
      <c r="M117" s="243" t="s">
        <v>34</v>
      </c>
      <c r="N117" s="244" t="s">
        <v>49</v>
      </c>
      <c r="O117" s="48"/>
      <c r="P117" s="245">
        <f>O117*H117</f>
        <v>0</v>
      </c>
      <c r="Q117" s="245">
        <v>4E-05</v>
      </c>
      <c r="R117" s="245">
        <f>Q117*H117</f>
        <v>0.0022400000000000002</v>
      </c>
      <c r="S117" s="245">
        <v>0.00254</v>
      </c>
      <c r="T117" s="246">
        <f>S117*H117</f>
        <v>0.14224</v>
      </c>
      <c r="AR117" s="24" t="s">
        <v>259</v>
      </c>
      <c r="AT117" s="24" t="s">
        <v>233</v>
      </c>
      <c r="AU117" s="24" t="s">
        <v>91</v>
      </c>
      <c r="AY117" s="24" t="s">
        <v>230</v>
      </c>
      <c r="BE117" s="247">
        <f>IF(N117="základní",J117,0)</f>
        <v>0</v>
      </c>
      <c r="BF117" s="247">
        <f>IF(N117="snížená",J117,0)</f>
        <v>0</v>
      </c>
      <c r="BG117" s="247">
        <f>IF(N117="zákl. přenesená",J117,0)</f>
        <v>0</v>
      </c>
      <c r="BH117" s="247">
        <f>IF(N117="sníž. přenesená",J117,0)</f>
        <v>0</v>
      </c>
      <c r="BI117" s="247">
        <f>IF(N117="nulová",J117,0)</f>
        <v>0</v>
      </c>
      <c r="BJ117" s="24" t="s">
        <v>85</v>
      </c>
      <c r="BK117" s="247">
        <f>ROUND(I117*H117,2)</f>
        <v>0</v>
      </c>
      <c r="BL117" s="24" t="s">
        <v>259</v>
      </c>
      <c r="BM117" s="24" t="s">
        <v>2242</v>
      </c>
    </row>
    <row r="118" spans="2:65" s="1" customFormat="1" ht="25.5" customHeight="1">
      <c r="B118" s="47"/>
      <c r="C118" s="236" t="s">
        <v>10</v>
      </c>
      <c r="D118" s="236" t="s">
        <v>233</v>
      </c>
      <c r="E118" s="237" t="s">
        <v>437</v>
      </c>
      <c r="F118" s="238" t="s">
        <v>438</v>
      </c>
      <c r="G118" s="239" t="s">
        <v>258</v>
      </c>
      <c r="H118" s="240">
        <v>16</v>
      </c>
      <c r="I118" s="241"/>
      <c r="J118" s="242">
        <f>ROUND(I118*H118,2)</f>
        <v>0</v>
      </c>
      <c r="K118" s="238" t="s">
        <v>34</v>
      </c>
      <c r="L118" s="73"/>
      <c r="M118" s="243" t="s">
        <v>34</v>
      </c>
      <c r="N118" s="244" t="s">
        <v>49</v>
      </c>
      <c r="O118" s="48"/>
      <c r="P118" s="245">
        <f>O118*H118</f>
        <v>0</v>
      </c>
      <c r="Q118" s="245">
        <v>5E-05</v>
      </c>
      <c r="R118" s="245">
        <f>Q118*H118</f>
        <v>0.0008</v>
      </c>
      <c r="S118" s="245">
        <v>0.00473</v>
      </c>
      <c r="T118" s="246">
        <f>S118*H118</f>
        <v>0.07568</v>
      </c>
      <c r="AR118" s="24" t="s">
        <v>259</v>
      </c>
      <c r="AT118" s="24" t="s">
        <v>233</v>
      </c>
      <c r="AU118" s="24" t="s">
        <v>91</v>
      </c>
      <c r="AY118" s="24" t="s">
        <v>230</v>
      </c>
      <c r="BE118" s="247">
        <f>IF(N118="základní",J118,0)</f>
        <v>0</v>
      </c>
      <c r="BF118" s="247">
        <f>IF(N118="snížená",J118,0)</f>
        <v>0</v>
      </c>
      <c r="BG118" s="247">
        <f>IF(N118="zákl. přenesená",J118,0)</f>
        <v>0</v>
      </c>
      <c r="BH118" s="247">
        <f>IF(N118="sníž. přenesená",J118,0)</f>
        <v>0</v>
      </c>
      <c r="BI118" s="247">
        <f>IF(N118="nulová",J118,0)</f>
        <v>0</v>
      </c>
      <c r="BJ118" s="24" t="s">
        <v>85</v>
      </c>
      <c r="BK118" s="247">
        <f>ROUND(I118*H118,2)</f>
        <v>0</v>
      </c>
      <c r="BL118" s="24" t="s">
        <v>259</v>
      </c>
      <c r="BM118" s="24" t="s">
        <v>2243</v>
      </c>
    </row>
    <row r="119" spans="2:65" s="1" customFormat="1" ht="16.5" customHeight="1">
      <c r="B119" s="47"/>
      <c r="C119" s="236" t="s">
        <v>259</v>
      </c>
      <c r="D119" s="236" t="s">
        <v>233</v>
      </c>
      <c r="E119" s="237" t="s">
        <v>479</v>
      </c>
      <c r="F119" s="238" t="s">
        <v>1874</v>
      </c>
      <c r="G119" s="239" t="s">
        <v>292</v>
      </c>
      <c r="H119" s="240">
        <v>1</v>
      </c>
      <c r="I119" s="241"/>
      <c r="J119" s="242">
        <f>ROUND(I119*H119,2)</f>
        <v>0</v>
      </c>
      <c r="K119" s="238" t="s">
        <v>34</v>
      </c>
      <c r="L119" s="73"/>
      <c r="M119" s="243" t="s">
        <v>34</v>
      </c>
      <c r="N119" s="244" t="s">
        <v>49</v>
      </c>
      <c r="O119" s="48"/>
      <c r="P119" s="245">
        <f>O119*H119</f>
        <v>0</v>
      </c>
      <c r="Q119" s="245">
        <v>0</v>
      </c>
      <c r="R119" s="245">
        <f>Q119*H119</f>
        <v>0</v>
      </c>
      <c r="S119" s="245">
        <v>0.00072</v>
      </c>
      <c r="T119" s="246">
        <f>S119*H119</f>
        <v>0.00072</v>
      </c>
      <c r="AR119" s="24" t="s">
        <v>259</v>
      </c>
      <c r="AT119" s="24" t="s">
        <v>233</v>
      </c>
      <c r="AU119" s="24" t="s">
        <v>91</v>
      </c>
      <c r="AY119" s="24" t="s">
        <v>230</v>
      </c>
      <c r="BE119" s="247">
        <f>IF(N119="základní",J119,0)</f>
        <v>0</v>
      </c>
      <c r="BF119" s="247">
        <f>IF(N119="snížená",J119,0)</f>
        <v>0</v>
      </c>
      <c r="BG119" s="247">
        <f>IF(N119="zákl. přenesená",J119,0)</f>
        <v>0</v>
      </c>
      <c r="BH119" s="247">
        <f>IF(N119="sníž. přenesená",J119,0)</f>
        <v>0</v>
      </c>
      <c r="BI119" s="247">
        <f>IF(N119="nulová",J119,0)</f>
        <v>0</v>
      </c>
      <c r="BJ119" s="24" t="s">
        <v>85</v>
      </c>
      <c r="BK119" s="247">
        <f>ROUND(I119*H119,2)</f>
        <v>0</v>
      </c>
      <c r="BL119" s="24" t="s">
        <v>259</v>
      </c>
      <c r="BM119" s="24" t="s">
        <v>2244</v>
      </c>
    </row>
    <row r="120" spans="2:63" s="11" customFormat="1" ht="29.85" customHeight="1">
      <c r="B120" s="220"/>
      <c r="C120" s="221"/>
      <c r="D120" s="222" t="s">
        <v>77</v>
      </c>
      <c r="E120" s="234" t="s">
        <v>537</v>
      </c>
      <c r="F120" s="234" t="s">
        <v>277</v>
      </c>
      <c r="G120" s="221"/>
      <c r="H120" s="221"/>
      <c r="I120" s="224"/>
      <c r="J120" s="235">
        <f>BK120</f>
        <v>0</v>
      </c>
      <c r="K120" s="221"/>
      <c r="L120" s="226"/>
      <c r="M120" s="227"/>
      <c r="N120" s="228"/>
      <c r="O120" s="228"/>
      <c r="P120" s="229">
        <f>SUM(P121:P141)</f>
        <v>0</v>
      </c>
      <c r="Q120" s="228"/>
      <c r="R120" s="229">
        <f>SUM(R121:R141)</f>
        <v>0.19899999999999998</v>
      </c>
      <c r="S120" s="228"/>
      <c r="T120" s="230">
        <f>SUM(T121:T141)</f>
        <v>0.17404999999999998</v>
      </c>
      <c r="AR120" s="231" t="s">
        <v>91</v>
      </c>
      <c r="AT120" s="232" t="s">
        <v>77</v>
      </c>
      <c r="AU120" s="232" t="s">
        <v>85</v>
      </c>
      <c r="AY120" s="231" t="s">
        <v>230</v>
      </c>
      <c r="BK120" s="233">
        <f>SUM(BK121:BK141)</f>
        <v>0</v>
      </c>
    </row>
    <row r="121" spans="2:65" s="1" customFormat="1" ht="16.5" customHeight="1">
      <c r="B121" s="47"/>
      <c r="C121" s="236" t="s">
        <v>326</v>
      </c>
      <c r="D121" s="236" t="s">
        <v>233</v>
      </c>
      <c r="E121" s="237" t="s">
        <v>2006</v>
      </c>
      <c r="F121" s="238" t="s">
        <v>2007</v>
      </c>
      <c r="G121" s="239" t="s">
        <v>281</v>
      </c>
      <c r="H121" s="240">
        <v>113</v>
      </c>
      <c r="I121" s="241"/>
      <c r="J121" s="242">
        <f>ROUND(I121*H121,2)</f>
        <v>0</v>
      </c>
      <c r="K121" s="238" t="s">
        <v>34</v>
      </c>
      <c r="L121" s="73"/>
      <c r="M121" s="243" t="s">
        <v>34</v>
      </c>
      <c r="N121" s="244" t="s">
        <v>49</v>
      </c>
      <c r="O121" s="48"/>
      <c r="P121" s="245">
        <f>O121*H121</f>
        <v>0</v>
      </c>
      <c r="Q121" s="245">
        <v>4E-05</v>
      </c>
      <c r="R121" s="245">
        <f>Q121*H121</f>
        <v>0.004520000000000001</v>
      </c>
      <c r="S121" s="245">
        <v>0.00045</v>
      </c>
      <c r="T121" s="246">
        <f>S121*H121</f>
        <v>0.05085</v>
      </c>
      <c r="AR121" s="24" t="s">
        <v>259</v>
      </c>
      <c r="AT121" s="24" t="s">
        <v>233</v>
      </c>
      <c r="AU121" s="24" t="s">
        <v>91</v>
      </c>
      <c r="AY121" s="24" t="s">
        <v>230</v>
      </c>
      <c r="BE121" s="247">
        <f>IF(N121="základní",J121,0)</f>
        <v>0</v>
      </c>
      <c r="BF121" s="247">
        <f>IF(N121="snížená",J121,0)</f>
        <v>0</v>
      </c>
      <c r="BG121" s="247">
        <f>IF(N121="zákl. přenesená",J121,0)</f>
        <v>0</v>
      </c>
      <c r="BH121" s="247">
        <f>IF(N121="sníž. přenesená",J121,0)</f>
        <v>0</v>
      </c>
      <c r="BI121" s="247">
        <f>IF(N121="nulová",J121,0)</f>
        <v>0</v>
      </c>
      <c r="BJ121" s="24" t="s">
        <v>85</v>
      </c>
      <c r="BK121" s="247">
        <f>ROUND(I121*H121,2)</f>
        <v>0</v>
      </c>
      <c r="BL121" s="24" t="s">
        <v>259</v>
      </c>
      <c r="BM121" s="24" t="s">
        <v>2245</v>
      </c>
    </row>
    <row r="122" spans="2:65" s="1" customFormat="1" ht="16.5" customHeight="1">
      <c r="B122" s="47"/>
      <c r="C122" s="236" t="s">
        <v>330</v>
      </c>
      <c r="D122" s="236" t="s">
        <v>233</v>
      </c>
      <c r="E122" s="237" t="s">
        <v>2012</v>
      </c>
      <c r="F122" s="238" t="s">
        <v>2013</v>
      </c>
      <c r="G122" s="239" t="s">
        <v>281</v>
      </c>
      <c r="H122" s="240">
        <v>38</v>
      </c>
      <c r="I122" s="241"/>
      <c r="J122" s="242">
        <f>ROUND(I122*H122,2)</f>
        <v>0</v>
      </c>
      <c r="K122" s="238" t="s">
        <v>34</v>
      </c>
      <c r="L122" s="73"/>
      <c r="M122" s="243" t="s">
        <v>34</v>
      </c>
      <c r="N122" s="244" t="s">
        <v>49</v>
      </c>
      <c r="O122" s="48"/>
      <c r="P122" s="245">
        <f>O122*H122</f>
        <v>0</v>
      </c>
      <c r="Q122" s="245">
        <v>0.00013</v>
      </c>
      <c r="R122" s="245">
        <f>Q122*H122</f>
        <v>0.00494</v>
      </c>
      <c r="S122" s="245">
        <v>0.0022</v>
      </c>
      <c r="T122" s="246">
        <f>S122*H122</f>
        <v>0.08360000000000001</v>
      </c>
      <c r="AR122" s="24" t="s">
        <v>259</v>
      </c>
      <c r="AT122" s="24" t="s">
        <v>233</v>
      </c>
      <c r="AU122" s="24" t="s">
        <v>91</v>
      </c>
      <c r="AY122" s="24" t="s">
        <v>230</v>
      </c>
      <c r="BE122" s="247">
        <f>IF(N122="základní",J122,0)</f>
        <v>0</v>
      </c>
      <c r="BF122" s="247">
        <f>IF(N122="snížená",J122,0)</f>
        <v>0</v>
      </c>
      <c r="BG122" s="247">
        <f>IF(N122="zákl. přenesená",J122,0)</f>
        <v>0</v>
      </c>
      <c r="BH122" s="247">
        <f>IF(N122="sníž. přenesená",J122,0)</f>
        <v>0</v>
      </c>
      <c r="BI122" s="247">
        <f>IF(N122="nulová",J122,0)</f>
        <v>0</v>
      </c>
      <c r="BJ122" s="24" t="s">
        <v>85</v>
      </c>
      <c r="BK122" s="247">
        <f>ROUND(I122*H122,2)</f>
        <v>0</v>
      </c>
      <c r="BL122" s="24" t="s">
        <v>259</v>
      </c>
      <c r="BM122" s="24" t="s">
        <v>2246</v>
      </c>
    </row>
    <row r="123" spans="2:65" s="1" customFormat="1" ht="16.5" customHeight="1">
      <c r="B123" s="47"/>
      <c r="C123" s="236" t="s">
        <v>335</v>
      </c>
      <c r="D123" s="236" t="s">
        <v>233</v>
      </c>
      <c r="E123" s="237" t="s">
        <v>2015</v>
      </c>
      <c r="F123" s="238" t="s">
        <v>2016</v>
      </c>
      <c r="G123" s="239" t="s">
        <v>281</v>
      </c>
      <c r="H123" s="240">
        <v>2</v>
      </c>
      <c r="I123" s="241"/>
      <c r="J123" s="242">
        <f>ROUND(I123*H123,2)</f>
        <v>0</v>
      </c>
      <c r="K123" s="238" t="s">
        <v>34</v>
      </c>
      <c r="L123" s="73"/>
      <c r="M123" s="243" t="s">
        <v>34</v>
      </c>
      <c r="N123" s="244" t="s">
        <v>49</v>
      </c>
      <c r="O123" s="48"/>
      <c r="P123" s="245">
        <f>O123*H123</f>
        <v>0</v>
      </c>
      <c r="Q123" s="245">
        <v>0.00013</v>
      </c>
      <c r="R123" s="245">
        <f>Q123*H123</f>
        <v>0.00026</v>
      </c>
      <c r="S123" s="245">
        <v>0.0022</v>
      </c>
      <c r="T123" s="246">
        <f>S123*H123</f>
        <v>0.0044</v>
      </c>
      <c r="AR123" s="24" t="s">
        <v>259</v>
      </c>
      <c r="AT123" s="24" t="s">
        <v>233</v>
      </c>
      <c r="AU123" s="24" t="s">
        <v>91</v>
      </c>
      <c r="AY123" s="24" t="s">
        <v>230</v>
      </c>
      <c r="BE123" s="247">
        <f>IF(N123="základní",J123,0)</f>
        <v>0</v>
      </c>
      <c r="BF123" s="247">
        <f>IF(N123="snížená",J123,0)</f>
        <v>0</v>
      </c>
      <c r="BG123" s="247">
        <f>IF(N123="zákl. přenesená",J123,0)</f>
        <v>0</v>
      </c>
      <c r="BH123" s="247">
        <f>IF(N123="sníž. přenesená",J123,0)</f>
        <v>0</v>
      </c>
      <c r="BI123" s="247">
        <f>IF(N123="nulová",J123,0)</f>
        <v>0</v>
      </c>
      <c r="BJ123" s="24" t="s">
        <v>85</v>
      </c>
      <c r="BK123" s="247">
        <f>ROUND(I123*H123,2)</f>
        <v>0</v>
      </c>
      <c r="BL123" s="24" t="s">
        <v>259</v>
      </c>
      <c r="BM123" s="24" t="s">
        <v>2247</v>
      </c>
    </row>
    <row r="124" spans="2:65" s="1" customFormat="1" ht="16.5" customHeight="1">
      <c r="B124" s="47"/>
      <c r="C124" s="236" t="s">
        <v>262</v>
      </c>
      <c r="D124" s="236" t="s">
        <v>233</v>
      </c>
      <c r="E124" s="237" t="s">
        <v>2018</v>
      </c>
      <c r="F124" s="238" t="s">
        <v>2019</v>
      </c>
      <c r="G124" s="239" t="s">
        <v>281</v>
      </c>
      <c r="H124" s="240">
        <v>10</v>
      </c>
      <c r="I124" s="241"/>
      <c r="J124" s="242">
        <f>ROUND(I124*H124,2)</f>
        <v>0</v>
      </c>
      <c r="K124" s="238" t="s">
        <v>34</v>
      </c>
      <c r="L124" s="73"/>
      <c r="M124" s="243" t="s">
        <v>34</v>
      </c>
      <c r="N124" s="244" t="s">
        <v>49</v>
      </c>
      <c r="O124" s="48"/>
      <c r="P124" s="245">
        <f>O124*H124</f>
        <v>0</v>
      </c>
      <c r="Q124" s="245">
        <v>0.00013</v>
      </c>
      <c r="R124" s="245">
        <f>Q124*H124</f>
        <v>0.0013</v>
      </c>
      <c r="S124" s="245">
        <v>0.0022</v>
      </c>
      <c r="T124" s="246">
        <f>S124*H124</f>
        <v>0.022000000000000002</v>
      </c>
      <c r="AR124" s="24" t="s">
        <v>259</v>
      </c>
      <c r="AT124" s="24" t="s">
        <v>233</v>
      </c>
      <c r="AU124" s="24" t="s">
        <v>91</v>
      </c>
      <c r="AY124" s="24" t="s">
        <v>230</v>
      </c>
      <c r="BE124" s="247">
        <f>IF(N124="základní",J124,0)</f>
        <v>0</v>
      </c>
      <c r="BF124" s="247">
        <f>IF(N124="snížená",J124,0)</f>
        <v>0</v>
      </c>
      <c r="BG124" s="247">
        <f>IF(N124="zákl. přenesená",J124,0)</f>
        <v>0</v>
      </c>
      <c r="BH124" s="247">
        <f>IF(N124="sníž. přenesená",J124,0)</f>
        <v>0</v>
      </c>
      <c r="BI124" s="247">
        <f>IF(N124="nulová",J124,0)</f>
        <v>0</v>
      </c>
      <c r="BJ124" s="24" t="s">
        <v>85</v>
      </c>
      <c r="BK124" s="247">
        <f>ROUND(I124*H124,2)</f>
        <v>0</v>
      </c>
      <c r="BL124" s="24" t="s">
        <v>259</v>
      </c>
      <c r="BM124" s="24" t="s">
        <v>2248</v>
      </c>
    </row>
    <row r="125" spans="2:65" s="1" customFormat="1" ht="16.5" customHeight="1">
      <c r="B125" s="47"/>
      <c r="C125" s="236" t="s">
        <v>9</v>
      </c>
      <c r="D125" s="236" t="s">
        <v>233</v>
      </c>
      <c r="E125" s="237" t="s">
        <v>2021</v>
      </c>
      <c r="F125" s="238" t="s">
        <v>2022</v>
      </c>
      <c r="G125" s="239" t="s">
        <v>281</v>
      </c>
      <c r="H125" s="240">
        <v>2</v>
      </c>
      <c r="I125" s="241"/>
      <c r="J125" s="242">
        <f>ROUND(I125*H125,2)</f>
        <v>0</v>
      </c>
      <c r="K125" s="238" t="s">
        <v>34</v>
      </c>
      <c r="L125" s="73"/>
      <c r="M125" s="243" t="s">
        <v>34</v>
      </c>
      <c r="N125" s="244" t="s">
        <v>49</v>
      </c>
      <c r="O125" s="48"/>
      <c r="P125" s="245">
        <f>O125*H125</f>
        <v>0</v>
      </c>
      <c r="Q125" s="245">
        <v>0.00013</v>
      </c>
      <c r="R125" s="245">
        <f>Q125*H125</f>
        <v>0.00026</v>
      </c>
      <c r="S125" s="245">
        <v>0.0022</v>
      </c>
      <c r="T125" s="246">
        <f>S125*H125</f>
        <v>0.0044</v>
      </c>
      <c r="AR125" s="24" t="s">
        <v>259</v>
      </c>
      <c r="AT125" s="24" t="s">
        <v>233</v>
      </c>
      <c r="AU125" s="24" t="s">
        <v>91</v>
      </c>
      <c r="AY125" s="24" t="s">
        <v>230</v>
      </c>
      <c r="BE125" s="247">
        <f>IF(N125="základní",J125,0)</f>
        <v>0</v>
      </c>
      <c r="BF125" s="247">
        <f>IF(N125="snížená",J125,0)</f>
        <v>0</v>
      </c>
      <c r="BG125" s="247">
        <f>IF(N125="zákl. přenesená",J125,0)</f>
        <v>0</v>
      </c>
      <c r="BH125" s="247">
        <f>IF(N125="sníž. přenesená",J125,0)</f>
        <v>0</v>
      </c>
      <c r="BI125" s="247">
        <f>IF(N125="nulová",J125,0)</f>
        <v>0</v>
      </c>
      <c r="BJ125" s="24" t="s">
        <v>85</v>
      </c>
      <c r="BK125" s="247">
        <f>ROUND(I125*H125,2)</f>
        <v>0</v>
      </c>
      <c r="BL125" s="24" t="s">
        <v>259</v>
      </c>
      <c r="BM125" s="24" t="s">
        <v>2249</v>
      </c>
    </row>
    <row r="126" spans="2:65" s="1" customFormat="1" ht="16.5" customHeight="1">
      <c r="B126" s="47"/>
      <c r="C126" s="236" t="s">
        <v>347</v>
      </c>
      <c r="D126" s="236" t="s">
        <v>233</v>
      </c>
      <c r="E126" s="237" t="s">
        <v>2250</v>
      </c>
      <c r="F126" s="238" t="s">
        <v>2251</v>
      </c>
      <c r="G126" s="239" t="s">
        <v>281</v>
      </c>
      <c r="H126" s="240">
        <v>4</v>
      </c>
      <c r="I126" s="241"/>
      <c r="J126" s="242">
        <f>ROUND(I126*H126,2)</f>
        <v>0</v>
      </c>
      <c r="K126" s="238" t="s">
        <v>34</v>
      </c>
      <c r="L126" s="73"/>
      <c r="M126" s="243" t="s">
        <v>34</v>
      </c>
      <c r="N126" s="244" t="s">
        <v>49</v>
      </c>
      <c r="O126" s="48"/>
      <c r="P126" s="245">
        <f>O126*H126</f>
        <v>0</v>
      </c>
      <c r="Q126" s="245">
        <v>0.00013</v>
      </c>
      <c r="R126" s="245">
        <f>Q126*H126</f>
        <v>0.00052</v>
      </c>
      <c r="S126" s="245">
        <v>0.0022</v>
      </c>
      <c r="T126" s="246">
        <f>S126*H126</f>
        <v>0.0088</v>
      </c>
      <c r="AR126" s="24" t="s">
        <v>259</v>
      </c>
      <c r="AT126" s="24" t="s">
        <v>233</v>
      </c>
      <c r="AU126" s="24" t="s">
        <v>91</v>
      </c>
      <c r="AY126" s="24" t="s">
        <v>230</v>
      </c>
      <c r="BE126" s="247">
        <f>IF(N126="základní",J126,0)</f>
        <v>0</v>
      </c>
      <c r="BF126" s="247">
        <f>IF(N126="snížená",J126,0)</f>
        <v>0</v>
      </c>
      <c r="BG126" s="247">
        <f>IF(N126="zákl. přenesená",J126,0)</f>
        <v>0</v>
      </c>
      <c r="BH126" s="247">
        <f>IF(N126="sníž. přenesená",J126,0)</f>
        <v>0</v>
      </c>
      <c r="BI126" s="247">
        <f>IF(N126="nulová",J126,0)</f>
        <v>0</v>
      </c>
      <c r="BJ126" s="24" t="s">
        <v>85</v>
      </c>
      <c r="BK126" s="247">
        <f>ROUND(I126*H126,2)</f>
        <v>0</v>
      </c>
      <c r="BL126" s="24" t="s">
        <v>259</v>
      </c>
      <c r="BM126" s="24" t="s">
        <v>2252</v>
      </c>
    </row>
    <row r="127" spans="2:65" s="1" customFormat="1" ht="38.25" customHeight="1">
      <c r="B127" s="47"/>
      <c r="C127" s="236" t="s">
        <v>352</v>
      </c>
      <c r="D127" s="236" t="s">
        <v>233</v>
      </c>
      <c r="E127" s="237" t="s">
        <v>2033</v>
      </c>
      <c r="F127" s="238" t="s">
        <v>2034</v>
      </c>
      <c r="G127" s="239" t="s">
        <v>281</v>
      </c>
      <c r="H127" s="240">
        <v>113</v>
      </c>
      <c r="I127" s="241"/>
      <c r="J127" s="242">
        <f>ROUND(I127*H127,2)</f>
        <v>0</v>
      </c>
      <c r="K127" s="238" t="s">
        <v>34</v>
      </c>
      <c r="L127" s="73"/>
      <c r="M127" s="243" t="s">
        <v>34</v>
      </c>
      <c r="N127" s="244" t="s">
        <v>49</v>
      </c>
      <c r="O127" s="48"/>
      <c r="P127" s="245">
        <f>O127*H127</f>
        <v>0</v>
      </c>
      <c r="Q127" s="245">
        <v>0.00025</v>
      </c>
      <c r="R127" s="245">
        <f>Q127*H127</f>
        <v>0.02825</v>
      </c>
      <c r="S127" s="245">
        <v>0</v>
      </c>
      <c r="T127" s="246">
        <f>S127*H127</f>
        <v>0</v>
      </c>
      <c r="AR127" s="24" t="s">
        <v>259</v>
      </c>
      <c r="AT127" s="24" t="s">
        <v>233</v>
      </c>
      <c r="AU127" s="24" t="s">
        <v>91</v>
      </c>
      <c r="AY127" s="24" t="s">
        <v>230</v>
      </c>
      <c r="BE127" s="247">
        <f>IF(N127="základní",J127,0)</f>
        <v>0</v>
      </c>
      <c r="BF127" s="247">
        <f>IF(N127="snížená",J127,0)</f>
        <v>0</v>
      </c>
      <c r="BG127" s="247">
        <f>IF(N127="zákl. přenesená",J127,0)</f>
        <v>0</v>
      </c>
      <c r="BH127" s="247">
        <f>IF(N127="sníž. přenesená",J127,0)</f>
        <v>0</v>
      </c>
      <c r="BI127" s="247">
        <f>IF(N127="nulová",J127,0)</f>
        <v>0</v>
      </c>
      <c r="BJ127" s="24" t="s">
        <v>85</v>
      </c>
      <c r="BK127" s="247">
        <f>ROUND(I127*H127,2)</f>
        <v>0</v>
      </c>
      <c r="BL127" s="24" t="s">
        <v>259</v>
      </c>
      <c r="BM127" s="24" t="s">
        <v>2253</v>
      </c>
    </row>
    <row r="128" spans="2:65" s="1" customFormat="1" ht="38.25" customHeight="1">
      <c r="B128" s="47"/>
      <c r="C128" s="236" t="s">
        <v>356</v>
      </c>
      <c r="D128" s="236" t="s">
        <v>233</v>
      </c>
      <c r="E128" s="237" t="s">
        <v>2042</v>
      </c>
      <c r="F128" s="238" t="s">
        <v>2043</v>
      </c>
      <c r="G128" s="239" t="s">
        <v>281</v>
      </c>
      <c r="H128" s="240">
        <v>113</v>
      </c>
      <c r="I128" s="241"/>
      <c r="J128" s="242">
        <f>ROUND(I128*H128,2)</f>
        <v>0</v>
      </c>
      <c r="K128" s="238" t="s">
        <v>34</v>
      </c>
      <c r="L128" s="73"/>
      <c r="M128" s="243" t="s">
        <v>34</v>
      </c>
      <c r="N128" s="244" t="s">
        <v>49</v>
      </c>
      <c r="O128" s="48"/>
      <c r="P128" s="245">
        <f>O128*H128</f>
        <v>0</v>
      </c>
      <c r="Q128" s="245">
        <v>0.00029</v>
      </c>
      <c r="R128" s="245">
        <f>Q128*H128</f>
        <v>0.03277</v>
      </c>
      <c r="S128" s="245">
        <v>0</v>
      </c>
      <c r="T128" s="246">
        <f>S128*H128</f>
        <v>0</v>
      </c>
      <c r="AR128" s="24" t="s">
        <v>259</v>
      </c>
      <c r="AT128" s="24" t="s">
        <v>233</v>
      </c>
      <c r="AU128" s="24" t="s">
        <v>91</v>
      </c>
      <c r="AY128" s="24" t="s">
        <v>230</v>
      </c>
      <c r="BE128" s="247">
        <f>IF(N128="základní",J128,0)</f>
        <v>0</v>
      </c>
      <c r="BF128" s="247">
        <f>IF(N128="snížená",J128,0)</f>
        <v>0</v>
      </c>
      <c r="BG128" s="247">
        <f>IF(N128="zákl. přenesená",J128,0)</f>
        <v>0</v>
      </c>
      <c r="BH128" s="247">
        <f>IF(N128="sníž. přenesená",J128,0)</f>
        <v>0</v>
      </c>
      <c r="BI128" s="247">
        <f>IF(N128="nulová",J128,0)</f>
        <v>0</v>
      </c>
      <c r="BJ128" s="24" t="s">
        <v>85</v>
      </c>
      <c r="BK128" s="247">
        <f>ROUND(I128*H128,2)</f>
        <v>0</v>
      </c>
      <c r="BL128" s="24" t="s">
        <v>259</v>
      </c>
      <c r="BM128" s="24" t="s">
        <v>2254</v>
      </c>
    </row>
    <row r="129" spans="2:65" s="1" customFormat="1" ht="16.5" customHeight="1">
      <c r="B129" s="47"/>
      <c r="C129" s="236" t="s">
        <v>361</v>
      </c>
      <c r="D129" s="236" t="s">
        <v>233</v>
      </c>
      <c r="E129" s="237" t="s">
        <v>585</v>
      </c>
      <c r="F129" s="238" t="s">
        <v>1945</v>
      </c>
      <c r="G129" s="239" t="s">
        <v>281</v>
      </c>
      <c r="H129" s="240">
        <v>64</v>
      </c>
      <c r="I129" s="241"/>
      <c r="J129" s="242">
        <f>ROUND(I129*H129,2)</f>
        <v>0</v>
      </c>
      <c r="K129" s="238" t="s">
        <v>34</v>
      </c>
      <c r="L129" s="73"/>
      <c r="M129" s="243" t="s">
        <v>34</v>
      </c>
      <c r="N129" s="244" t="s">
        <v>49</v>
      </c>
      <c r="O129" s="48"/>
      <c r="P129" s="245">
        <f>O129*H129</f>
        <v>0</v>
      </c>
      <c r="Q129" s="245">
        <v>0.00027</v>
      </c>
      <c r="R129" s="245">
        <f>Q129*H129</f>
        <v>0.01728</v>
      </c>
      <c r="S129" s="245">
        <v>0</v>
      </c>
      <c r="T129" s="246">
        <f>S129*H129</f>
        <v>0</v>
      </c>
      <c r="AR129" s="24" t="s">
        <v>259</v>
      </c>
      <c r="AT129" s="24" t="s">
        <v>233</v>
      </c>
      <c r="AU129" s="24" t="s">
        <v>91</v>
      </c>
      <c r="AY129" s="24" t="s">
        <v>230</v>
      </c>
      <c r="BE129" s="247">
        <f>IF(N129="základní",J129,0)</f>
        <v>0</v>
      </c>
      <c r="BF129" s="247">
        <f>IF(N129="snížená",J129,0)</f>
        <v>0</v>
      </c>
      <c r="BG129" s="247">
        <f>IF(N129="zákl. přenesená",J129,0)</f>
        <v>0</v>
      </c>
      <c r="BH129" s="247">
        <f>IF(N129="sníž. přenesená",J129,0)</f>
        <v>0</v>
      </c>
      <c r="BI129" s="247">
        <f>IF(N129="nulová",J129,0)</f>
        <v>0</v>
      </c>
      <c r="BJ129" s="24" t="s">
        <v>85</v>
      </c>
      <c r="BK129" s="247">
        <f>ROUND(I129*H129,2)</f>
        <v>0</v>
      </c>
      <c r="BL129" s="24" t="s">
        <v>259</v>
      </c>
      <c r="BM129" s="24" t="s">
        <v>2255</v>
      </c>
    </row>
    <row r="130" spans="2:65" s="1" customFormat="1" ht="16.5" customHeight="1">
      <c r="B130" s="47"/>
      <c r="C130" s="236" t="s">
        <v>365</v>
      </c>
      <c r="D130" s="236" t="s">
        <v>233</v>
      </c>
      <c r="E130" s="237" t="s">
        <v>2046</v>
      </c>
      <c r="F130" s="238" t="s">
        <v>2047</v>
      </c>
      <c r="G130" s="239" t="s">
        <v>281</v>
      </c>
      <c r="H130" s="240">
        <v>34</v>
      </c>
      <c r="I130" s="241"/>
      <c r="J130" s="242">
        <f>ROUND(I130*H130,2)</f>
        <v>0</v>
      </c>
      <c r="K130" s="238" t="s">
        <v>34</v>
      </c>
      <c r="L130" s="73"/>
      <c r="M130" s="243" t="s">
        <v>34</v>
      </c>
      <c r="N130" s="244" t="s">
        <v>49</v>
      </c>
      <c r="O130" s="48"/>
      <c r="P130" s="245">
        <f>O130*H130</f>
        <v>0</v>
      </c>
      <c r="Q130" s="245">
        <v>0.00021</v>
      </c>
      <c r="R130" s="245">
        <f>Q130*H130</f>
        <v>0.0071400000000000005</v>
      </c>
      <c r="S130" s="245">
        <v>0</v>
      </c>
      <c r="T130" s="246">
        <f>S130*H130</f>
        <v>0</v>
      </c>
      <c r="AR130" s="24" t="s">
        <v>259</v>
      </c>
      <c r="AT130" s="24" t="s">
        <v>233</v>
      </c>
      <c r="AU130" s="24" t="s">
        <v>91</v>
      </c>
      <c r="AY130" s="24" t="s">
        <v>230</v>
      </c>
      <c r="BE130" s="247">
        <f>IF(N130="základní",J130,0)</f>
        <v>0</v>
      </c>
      <c r="BF130" s="247">
        <f>IF(N130="snížená",J130,0)</f>
        <v>0</v>
      </c>
      <c r="BG130" s="247">
        <f>IF(N130="zákl. přenesená",J130,0)</f>
        <v>0</v>
      </c>
      <c r="BH130" s="247">
        <f>IF(N130="sníž. přenesená",J130,0)</f>
        <v>0</v>
      </c>
      <c r="BI130" s="247">
        <f>IF(N130="nulová",J130,0)</f>
        <v>0</v>
      </c>
      <c r="BJ130" s="24" t="s">
        <v>85</v>
      </c>
      <c r="BK130" s="247">
        <f>ROUND(I130*H130,2)</f>
        <v>0</v>
      </c>
      <c r="BL130" s="24" t="s">
        <v>259</v>
      </c>
      <c r="BM130" s="24" t="s">
        <v>2256</v>
      </c>
    </row>
    <row r="131" spans="2:65" s="1" customFormat="1" ht="16.5" customHeight="1">
      <c r="B131" s="47"/>
      <c r="C131" s="236" t="s">
        <v>369</v>
      </c>
      <c r="D131" s="236" t="s">
        <v>233</v>
      </c>
      <c r="E131" s="237" t="s">
        <v>589</v>
      </c>
      <c r="F131" s="238" t="s">
        <v>2049</v>
      </c>
      <c r="G131" s="239" t="s">
        <v>281</v>
      </c>
      <c r="H131" s="240">
        <v>2</v>
      </c>
      <c r="I131" s="241"/>
      <c r="J131" s="242">
        <f>ROUND(I131*H131,2)</f>
        <v>0</v>
      </c>
      <c r="K131" s="238" t="s">
        <v>34</v>
      </c>
      <c r="L131" s="73"/>
      <c r="M131" s="243" t="s">
        <v>34</v>
      </c>
      <c r="N131" s="244" t="s">
        <v>49</v>
      </c>
      <c r="O131" s="48"/>
      <c r="P131" s="245">
        <f>O131*H131</f>
        <v>0</v>
      </c>
      <c r="Q131" s="245">
        <v>0.0005</v>
      </c>
      <c r="R131" s="245">
        <f>Q131*H131</f>
        <v>0.001</v>
      </c>
      <c r="S131" s="245">
        <v>0</v>
      </c>
      <c r="T131" s="246">
        <f>S131*H131</f>
        <v>0</v>
      </c>
      <c r="AR131" s="24" t="s">
        <v>259</v>
      </c>
      <c r="AT131" s="24" t="s">
        <v>233</v>
      </c>
      <c r="AU131" s="24" t="s">
        <v>91</v>
      </c>
      <c r="AY131" s="24" t="s">
        <v>230</v>
      </c>
      <c r="BE131" s="247">
        <f>IF(N131="základní",J131,0)</f>
        <v>0</v>
      </c>
      <c r="BF131" s="247">
        <f>IF(N131="snížená",J131,0)</f>
        <v>0</v>
      </c>
      <c r="BG131" s="247">
        <f>IF(N131="zákl. přenesená",J131,0)</f>
        <v>0</v>
      </c>
      <c r="BH131" s="247">
        <f>IF(N131="sníž. přenesená",J131,0)</f>
        <v>0</v>
      </c>
      <c r="BI131" s="247">
        <f>IF(N131="nulová",J131,0)</f>
        <v>0</v>
      </c>
      <c r="BJ131" s="24" t="s">
        <v>85</v>
      </c>
      <c r="BK131" s="247">
        <f>ROUND(I131*H131,2)</f>
        <v>0</v>
      </c>
      <c r="BL131" s="24" t="s">
        <v>259</v>
      </c>
      <c r="BM131" s="24" t="s">
        <v>2257</v>
      </c>
    </row>
    <row r="132" spans="2:65" s="1" customFormat="1" ht="16.5" customHeight="1">
      <c r="B132" s="47"/>
      <c r="C132" s="236" t="s">
        <v>373</v>
      </c>
      <c r="D132" s="236" t="s">
        <v>233</v>
      </c>
      <c r="E132" s="237" t="s">
        <v>2051</v>
      </c>
      <c r="F132" s="238" t="s">
        <v>2052</v>
      </c>
      <c r="G132" s="239" t="s">
        <v>281</v>
      </c>
      <c r="H132" s="240">
        <v>24</v>
      </c>
      <c r="I132" s="241"/>
      <c r="J132" s="242">
        <f>ROUND(I132*H132,2)</f>
        <v>0</v>
      </c>
      <c r="K132" s="238" t="s">
        <v>34</v>
      </c>
      <c r="L132" s="73"/>
      <c r="M132" s="243" t="s">
        <v>34</v>
      </c>
      <c r="N132" s="244" t="s">
        <v>49</v>
      </c>
      <c r="O132" s="48"/>
      <c r="P132" s="245">
        <f>O132*H132</f>
        <v>0</v>
      </c>
      <c r="Q132" s="245">
        <v>0.0007</v>
      </c>
      <c r="R132" s="245">
        <f>Q132*H132</f>
        <v>0.0168</v>
      </c>
      <c r="S132" s="245">
        <v>0</v>
      </c>
      <c r="T132" s="246">
        <f>S132*H132</f>
        <v>0</v>
      </c>
      <c r="AR132" s="24" t="s">
        <v>259</v>
      </c>
      <c r="AT132" s="24" t="s">
        <v>233</v>
      </c>
      <c r="AU132" s="24" t="s">
        <v>91</v>
      </c>
      <c r="AY132" s="24" t="s">
        <v>230</v>
      </c>
      <c r="BE132" s="247">
        <f>IF(N132="základní",J132,0)</f>
        <v>0</v>
      </c>
      <c r="BF132" s="247">
        <f>IF(N132="snížená",J132,0)</f>
        <v>0</v>
      </c>
      <c r="BG132" s="247">
        <f>IF(N132="zákl. přenesená",J132,0)</f>
        <v>0</v>
      </c>
      <c r="BH132" s="247">
        <f>IF(N132="sníž. přenesená",J132,0)</f>
        <v>0</v>
      </c>
      <c r="BI132" s="247">
        <f>IF(N132="nulová",J132,0)</f>
        <v>0</v>
      </c>
      <c r="BJ132" s="24" t="s">
        <v>85</v>
      </c>
      <c r="BK132" s="247">
        <f>ROUND(I132*H132,2)</f>
        <v>0</v>
      </c>
      <c r="BL132" s="24" t="s">
        <v>259</v>
      </c>
      <c r="BM132" s="24" t="s">
        <v>2258</v>
      </c>
    </row>
    <row r="133" spans="2:65" s="1" customFormat="1" ht="16.5" customHeight="1">
      <c r="B133" s="47"/>
      <c r="C133" s="236" t="s">
        <v>377</v>
      </c>
      <c r="D133" s="236" t="s">
        <v>233</v>
      </c>
      <c r="E133" s="237" t="s">
        <v>1903</v>
      </c>
      <c r="F133" s="238" t="s">
        <v>2259</v>
      </c>
      <c r="G133" s="239" t="s">
        <v>281</v>
      </c>
      <c r="H133" s="240">
        <v>4</v>
      </c>
      <c r="I133" s="241"/>
      <c r="J133" s="242">
        <f>ROUND(I133*H133,2)</f>
        <v>0</v>
      </c>
      <c r="K133" s="238" t="s">
        <v>34</v>
      </c>
      <c r="L133" s="73"/>
      <c r="M133" s="243" t="s">
        <v>34</v>
      </c>
      <c r="N133" s="244" t="s">
        <v>49</v>
      </c>
      <c r="O133" s="48"/>
      <c r="P133" s="245">
        <f>O133*H133</f>
        <v>0</v>
      </c>
      <c r="Q133" s="245">
        <v>0.00107</v>
      </c>
      <c r="R133" s="245">
        <f>Q133*H133</f>
        <v>0.00428</v>
      </c>
      <c r="S133" s="245">
        <v>0</v>
      </c>
      <c r="T133" s="246">
        <f>S133*H133</f>
        <v>0</v>
      </c>
      <c r="AR133" s="24" t="s">
        <v>259</v>
      </c>
      <c r="AT133" s="24" t="s">
        <v>233</v>
      </c>
      <c r="AU133" s="24" t="s">
        <v>91</v>
      </c>
      <c r="AY133" s="24" t="s">
        <v>230</v>
      </c>
      <c r="BE133" s="247">
        <f>IF(N133="základní",J133,0)</f>
        <v>0</v>
      </c>
      <c r="BF133" s="247">
        <f>IF(N133="snížená",J133,0)</f>
        <v>0</v>
      </c>
      <c r="BG133" s="247">
        <f>IF(N133="zákl. přenesená",J133,0)</f>
        <v>0</v>
      </c>
      <c r="BH133" s="247">
        <f>IF(N133="sníž. přenesená",J133,0)</f>
        <v>0</v>
      </c>
      <c r="BI133" s="247">
        <f>IF(N133="nulová",J133,0)</f>
        <v>0</v>
      </c>
      <c r="BJ133" s="24" t="s">
        <v>85</v>
      </c>
      <c r="BK133" s="247">
        <f>ROUND(I133*H133,2)</f>
        <v>0</v>
      </c>
      <c r="BL133" s="24" t="s">
        <v>259</v>
      </c>
      <c r="BM133" s="24" t="s">
        <v>2260</v>
      </c>
    </row>
    <row r="134" spans="2:65" s="1" customFormat="1" ht="25.5" customHeight="1">
      <c r="B134" s="47"/>
      <c r="C134" s="236" t="s">
        <v>381</v>
      </c>
      <c r="D134" s="236" t="s">
        <v>233</v>
      </c>
      <c r="E134" s="237" t="s">
        <v>2056</v>
      </c>
      <c r="F134" s="238" t="s">
        <v>2057</v>
      </c>
      <c r="G134" s="239" t="s">
        <v>281</v>
      </c>
      <c r="H134" s="240">
        <v>28</v>
      </c>
      <c r="I134" s="241"/>
      <c r="J134" s="242">
        <f>ROUND(I134*H134,2)</f>
        <v>0</v>
      </c>
      <c r="K134" s="238" t="s">
        <v>34</v>
      </c>
      <c r="L134" s="73"/>
      <c r="M134" s="243" t="s">
        <v>34</v>
      </c>
      <c r="N134" s="244" t="s">
        <v>49</v>
      </c>
      <c r="O134" s="48"/>
      <c r="P134" s="245">
        <f>O134*H134</f>
        <v>0</v>
      </c>
      <c r="Q134" s="245">
        <v>0.00018</v>
      </c>
      <c r="R134" s="245">
        <f>Q134*H134</f>
        <v>0.00504</v>
      </c>
      <c r="S134" s="245">
        <v>0</v>
      </c>
      <c r="T134" s="246">
        <f>S134*H134</f>
        <v>0</v>
      </c>
      <c r="AR134" s="24" t="s">
        <v>259</v>
      </c>
      <c r="AT134" s="24" t="s">
        <v>233</v>
      </c>
      <c r="AU134" s="24" t="s">
        <v>91</v>
      </c>
      <c r="AY134" s="24" t="s">
        <v>230</v>
      </c>
      <c r="BE134" s="247">
        <f>IF(N134="základní",J134,0)</f>
        <v>0</v>
      </c>
      <c r="BF134" s="247">
        <f>IF(N134="snížená",J134,0)</f>
        <v>0</v>
      </c>
      <c r="BG134" s="247">
        <f>IF(N134="zákl. přenesená",J134,0)</f>
        <v>0</v>
      </c>
      <c r="BH134" s="247">
        <f>IF(N134="sníž. přenesená",J134,0)</f>
        <v>0</v>
      </c>
      <c r="BI134" s="247">
        <f>IF(N134="nulová",J134,0)</f>
        <v>0</v>
      </c>
      <c r="BJ134" s="24" t="s">
        <v>85</v>
      </c>
      <c r="BK134" s="247">
        <f>ROUND(I134*H134,2)</f>
        <v>0</v>
      </c>
      <c r="BL134" s="24" t="s">
        <v>259</v>
      </c>
      <c r="BM134" s="24" t="s">
        <v>2261</v>
      </c>
    </row>
    <row r="135" spans="2:65" s="1" customFormat="1" ht="25.5" customHeight="1">
      <c r="B135" s="47"/>
      <c r="C135" s="236" t="s">
        <v>385</v>
      </c>
      <c r="D135" s="236" t="s">
        <v>233</v>
      </c>
      <c r="E135" s="237" t="s">
        <v>2059</v>
      </c>
      <c r="F135" s="238" t="s">
        <v>2060</v>
      </c>
      <c r="G135" s="239" t="s">
        <v>281</v>
      </c>
      <c r="H135" s="240">
        <v>5</v>
      </c>
      <c r="I135" s="241"/>
      <c r="J135" s="242">
        <f>ROUND(I135*H135,2)</f>
        <v>0</v>
      </c>
      <c r="K135" s="238" t="s">
        <v>34</v>
      </c>
      <c r="L135" s="73"/>
      <c r="M135" s="243" t="s">
        <v>34</v>
      </c>
      <c r="N135" s="244" t="s">
        <v>49</v>
      </c>
      <c r="O135" s="48"/>
      <c r="P135" s="245">
        <f>O135*H135</f>
        <v>0</v>
      </c>
      <c r="Q135" s="245">
        <v>0.00018</v>
      </c>
      <c r="R135" s="245">
        <f>Q135*H135</f>
        <v>0.0009000000000000001</v>
      </c>
      <c r="S135" s="245">
        <v>0</v>
      </c>
      <c r="T135" s="246">
        <f>S135*H135</f>
        <v>0</v>
      </c>
      <c r="AR135" s="24" t="s">
        <v>259</v>
      </c>
      <c r="AT135" s="24" t="s">
        <v>233</v>
      </c>
      <c r="AU135" s="24" t="s">
        <v>91</v>
      </c>
      <c r="AY135" s="24" t="s">
        <v>230</v>
      </c>
      <c r="BE135" s="247">
        <f>IF(N135="základní",J135,0)</f>
        <v>0</v>
      </c>
      <c r="BF135" s="247">
        <f>IF(N135="snížená",J135,0)</f>
        <v>0</v>
      </c>
      <c r="BG135" s="247">
        <f>IF(N135="zákl. přenesená",J135,0)</f>
        <v>0</v>
      </c>
      <c r="BH135" s="247">
        <f>IF(N135="sníž. přenesená",J135,0)</f>
        <v>0</v>
      </c>
      <c r="BI135" s="247">
        <f>IF(N135="nulová",J135,0)</f>
        <v>0</v>
      </c>
      <c r="BJ135" s="24" t="s">
        <v>85</v>
      </c>
      <c r="BK135" s="247">
        <f>ROUND(I135*H135,2)</f>
        <v>0</v>
      </c>
      <c r="BL135" s="24" t="s">
        <v>259</v>
      </c>
      <c r="BM135" s="24" t="s">
        <v>2262</v>
      </c>
    </row>
    <row r="136" spans="2:65" s="1" customFormat="1" ht="25.5" customHeight="1">
      <c r="B136" s="47"/>
      <c r="C136" s="236" t="s">
        <v>299</v>
      </c>
      <c r="D136" s="236" t="s">
        <v>233</v>
      </c>
      <c r="E136" s="237" t="s">
        <v>1916</v>
      </c>
      <c r="F136" s="238" t="s">
        <v>1917</v>
      </c>
      <c r="G136" s="239" t="s">
        <v>281</v>
      </c>
      <c r="H136" s="240">
        <v>1</v>
      </c>
      <c r="I136" s="241"/>
      <c r="J136" s="242">
        <f>ROUND(I136*H136,2)</f>
        <v>0</v>
      </c>
      <c r="K136" s="238" t="s">
        <v>34</v>
      </c>
      <c r="L136" s="73"/>
      <c r="M136" s="243" t="s">
        <v>34</v>
      </c>
      <c r="N136" s="244" t="s">
        <v>49</v>
      </c>
      <c r="O136" s="48"/>
      <c r="P136" s="245">
        <f>O136*H136</f>
        <v>0</v>
      </c>
      <c r="Q136" s="245">
        <v>0.0003</v>
      </c>
      <c r="R136" s="245">
        <f>Q136*H136</f>
        <v>0.0003</v>
      </c>
      <c r="S136" s="245">
        <v>0</v>
      </c>
      <c r="T136" s="246">
        <f>S136*H136</f>
        <v>0</v>
      </c>
      <c r="AR136" s="24" t="s">
        <v>259</v>
      </c>
      <c r="AT136" s="24" t="s">
        <v>233</v>
      </c>
      <c r="AU136" s="24" t="s">
        <v>91</v>
      </c>
      <c r="AY136" s="24" t="s">
        <v>230</v>
      </c>
      <c r="BE136" s="247">
        <f>IF(N136="základní",J136,0)</f>
        <v>0</v>
      </c>
      <c r="BF136" s="247">
        <f>IF(N136="snížená",J136,0)</f>
        <v>0</v>
      </c>
      <c r="BG136" s="247">
        <f>IF(N136="zákl. přenesená",J136,0)</f>
        <v>0</v>
      </c>
      <c r="BH136" s="247">
        <f>IF(N136="sníž. přenesená",J136,0)</f>
        <v>0</v>
      </c>
      <c r="BI136" s="247">
        <f>IF(N136="nulová",J136,0)</f>
        <v>0</v>
      </c>
      <c r="BJ136" s="24" t="s">
        <v>85</v>
      </c>
      <c r="BK136" s="247">
        <f>ROUND(I136*H136,2)</f>
        <v>0</v>
      </c>
      <c r="BL136" s="24" t="s">
        <v>259</v>
      </c>
      <c r="BM136" s="24" t="s">
        <v>2263</v>
      </c>
    </row>
    <row r="137" spans="2:65" s="1" customFormat="1" ht="38.25" customHeight="1">
      <c r="B137" s="47"/>
      <c r="C137" s="236" t="s">
        <v>394</v>
      </c>
      <c r="D137" s="236" t="s">
        <v>233</v>
      </c>
      <c r="E137" s="237" t="s">
        <v>565</v>
      </c>
      <c r="F137" s="238" t="s">
        <v>2063</v>
      </c>
      <c r="G137" s="239" t="s">
        <v>281</v>
      </c>
      <c r="H137" s="240">
        <v>33</v>
      </c>
      <c r="I137" s="241"/>
      <c r="J137" s="242">
        <f>ROUND(I137*H137,2)</f>
        <v>0</v>
      </c>
      <c r="K137" s="238" t="s">
        <v>34</v>
      </c>
      <c r="L137" s="73"/>
      <c r="M137" s="243" t="s">
        <v>34</v>
      </c>
      <c r="N137" s="244" t="s">
        <v>49</v>
      </c>
      <c r="O137" s="48"/>
      <c r="P137" s="245">
        <f>O137*H137</f>
        <v>0</v>
      </c>
      <c r="Q137" s="245">
        <v>0.0006</v>
      </c>
      <c r="R137" s="245">
        <f>Q137*H137</f>
        <v>0.019799999999999998</v>
      </c>
      <c r="S137" s="245">
        <v>0</v>
      </c>
      <c r="T137" s="246">
        <f>S137*H137</f>
        <v>0</v>
      </c>
      <c r="AR137" s="24" t="s">
        <v>259</v>
      </c>
      <c r="AT137" s="24" t="s">
        <v>233</v>
      </c>
      <c r="AU137" s="24" t="s">
        <v>91</v>
      </c>
      <c r="AY137" s="24" t="s">
        <v>230</v>
      </c>
      <c r="BE137" s="247">
        <f>IF(N137="základní",J137,0)</f>
        <v>0</v>
      </c>
      <c r="BF137" s="247">
        <f>IF(N137="snížená",J137,0)</f>
        <v>0</v>
      </c>
      <c r="BG137" s="247">
        <f>IF(N137="zákl. přenesená",J137,0)</f>
        <v>0</v>
      </c>
      <c r="BH137" s="247">
        <f>IF(N137="sníž. přenesená",J137,0)</f>
        <v>0</v>
      </c>
      <c r="BI137" s="247">
        <f>IF(N137="nulová",J137,0)</f>
        <v>0</v>
      </c>
      <c r="BJ137" s="24" t="s">
        <v>85</v>
      </c>
      <c r="BK137" s="247">
        <f>ROUND(I137*H137,2)</f>
        <v>0</v>
      </c>
      <c r="BL137" s="24" t="s">
        <v>259</v>
      </c>
      <c r="BM137" s="24" t="s">
        <v>2264</v>
      </c>
    </row>
    <row r="138" spans="2:65" s="1" customFormat="1" ht="38.25" customHeight="1">
      <c r="B138" s="47"/>
      <c r="C138" s="236" t="s">
        <v>399</v>
      </c>
      <c r="D138" s="236" t="s">
        <v>233</v>
      </c>
      <c r="E138" s="237" t="s">
        <v>569</v>
      </c>
      <c r="F138" s="238" t="s">
        <v>2065</v>
      </c>
      <c r="G138" s="239" t="s">
        <v>281</v>
      </c>
      <c r="H138" s="240">
        <v>1</v>
      </c>
      <c r="I138" s="241"/>
      <c r="J138" s="242">
        <f>ROUND(I138*H138,2)</f>
        <v>0</v>
      </c>
      <c r="K138" s="238" t="s">
        <v>34</v>
      </c>
      <c r="L138" s="73"/>
      <c r="M138" s="243" t="s">
        <v>34</v>
      </c>
      <c r="N138" s="244" t="s">
        <v>49</v>
      </c>
      <c r="O138" s="48"/>
      <c r="P138" s="245">
        <f>O138*H138</f>
        <v>0</v>
      </c>
      <c r="Q138" s="245">
        <v>0.0006</v>
      </c>
      <c r="R138" s="245">
        <f>Q138*H138</f>
        <v>0.0006</v>
      </c>
      <c r="S138" s="245">
        <v>0</v>
      </c>
      <c r="T138" s="246">
        <f>S138*H138</f>
        <v>0</v>
      </c>
      <c r="AR138" s="24" t="s">
        <v>259</v>
      </c>
      <c r="AT138" s="24" t="s">
        <v>233</v>
      </c>
      <c r="AU138" s="24" t="s">
        <v>91</v>
      </c>
      <c r="AY138" s="24" t="s">
        <v>230</v>
      </c>
      <c r="BE138" s="247">
        <f>IF(N138="základní",J138,0)</f>
        <v>0</v>
      </c>
      <c r="BF138" s="247">
        <f>IF(N138="snížená",J138,0)</f>
        <v>0</v>
      </c>
      <c r="BG138" s="247">
        <f>IF(N138="zákl. přenesená",J138,0)</f>
        <v>0</v>
      </c>
      <c r="BH138" s="247">
        <f>IF(N138="sníž. přenesená",J138,0)</f>
        <v>0</v>
      </c>
      <c r="BI138" s="247">
        <f>IF(N138="nulová",J138,0)</f>
        <v>0</v>
      </c>
      <c r="BJ138" s="24" t="s">
        <v>85</v>
      </c>
      <c r="BK138" s="247">
        <f>ROUND(I138*H138,2)</f>
        <v>0</v>
      </c>
      <c r="BL138" s="24" t="s">
        <v>259</v>
      </c>
      <c r="BM138" s="24" t="s">
        <v>2265</v>
      </c>
    </row>
    <row r="139" spans="2:65" s="1" customFormat="1" ht="16.5" customHeight="1">
      <c r="B139" s="47"/>
      <c r="C139" s="236" t="s">
        <v>264</v>
      </c>
      <c r="D139" s="236" t="s">
        <v>233</v>
      </c>
      <c r="E139" s="237" t="s">
        <v>2067</v>
      </c>
      <c r="F139" s="238" t="s">
        <v>2068</v>
      </c>
      <c r="G139" s="239" t="s">
        <v>281</v>
      </c>
      <c r="H139" s="240">
        <v>61</v>
      </c>
      <c r="I139" s="241"/>
      <c r="J139" s="242">
        <f>ROUND(I139*H139,2)</f>
        <v>0</v>
      </c>
      <c r="K139" s="238" t="s">
        <v>34</v>
      </c>
      <c r="L139" s="73"/>
      <c r="M139" s="243" t="s">
        <v>34</v>
      </c>
      <c r="N139" s="244" t="s">
        <v>49</v>
      </c>
      <c r="O139" s="48"/>
      <c r="P139" s="245">
        <f>O139*H139</f>
        <v>0</v>
      </c>
      <c r="Q139" s="245">
        <v>0.00078</v>
      </c>
      <c r="R139" s="245">
        <f>Q139*H139</f>
        <v>0.04758</v>
      </c>
      <c r="S139" s="245">
        <v>0</v>
      </c>
      <c r="T139" s="246">
        <f>S139*H139</f>
        <v>0</v>
      </c>
      <c r="AR139" s="24" t="s">
        <v>259</v>
      </c>
      <c r="AT139" s="24" t="s">
        <v>233</v>
      </c>
      <c r="AU139" s="24" t="s">
        <v>91</v>
      </c>
      <c r="AY139" s="24" t="s">
        <v>230</v>
      </c>
      <c r="BE139" s="247">
        <f>IF(N139="základní",J139,0)</f>
        <v>0</v>
      </c>
      <c r="BF139" s="247">
        <f>IF(N139="snížená",J139,0)</f>
        <v>0</v>
      </c>
      <c r="BG139" s="247">
        <f>IF(N139="zákl. přenesená",J139,0)</f>
        <v>0</v>
      </c>
      <c r="BH139" s="247">
        <f>IF(N139="sníž. přenesená",J139,0)</f>
        <v>0</v>
      </c>
      <c r="BI139" s="247">
        <f>IF(N139="nulová",J139,0)</f>
        <v>0</v>
      </c>
      <c r="BJ139" s="24" t="s">
        <v>85</v>
      </c>
      <c r="BK139" s="247">
        <f>ROUND(I139*H139,2)</f>
        <v>0</v>
      </c>
      <c r="BL139" s="24" t="s">
        <v>259</v>
      </c>
      <c r="BM139" s="24" t="s">
        <v>2266</v>
      </c>
    </row>
    <row r="140" spans="2:65" s="1" customFormat="1" ht="16.5" customHeight="1">
      <c r="B140" s="47"/>
      <c r="C140" s="236" t="s">
        <v>408</v>
      </c>
      <c r="D140" s="236" t="s">
        <v>233</v>
      </c>
      <c r="E140" s="237" t="s">
        <v>2070</v>
      </c>
      <c r="F140" s="238" t="s">
        <v>2071</v>
      </c>
      <c r="G140" s="239" t="s">
        <v>281</v>
      </c>
      <c r="H140" s="240">
        <v>6</v>
      </c>
      <c r="I140" s="241"/>
      <c r="J140" s="242">
        <f>ROUND(I140*H140,2)</f>
        <v>0</v>
      </c>
      <c r="K140" s="238" t="s">
        <v>34</v>
      </c>
      <c r="L140" s="73"/>
      <c r="M140" s="243" t="s">
        <v>34</v>
      </c>
      <c r="N140" s="244" t="s">
        <v>49</v>
      </c>
      <c r="O140" s="48"/>
      <c r="P140" s="245">
        <f>O140*H140</f>
        <v>0</v>
      </c>
      <c r="Q140" s="245">
        <v>0.00078</v>
      </c>
      <c r="R140" s="245">
        <f>Q140*H140</f>
        <v>0.00468</v>
      </c>
      <c r="S140" s="245">
        <v>0</v>
      </c>
      <c r="T140" s="246">
        <f>S140*H140</f>
        <v>0</v>
      </c>
      <c r="AR140" s="24" t="s">
        <v>259</v>
      </c>
      <c r="AT140" s="24" t="s">
        <v>233</v>
      </c>
      <c r="AU140" s="24" t="s">
        <v>91</v>
      </c>
      <c r="AY140" s="24" t="s">
        <v>230</v>
      </c>
      <c r="BE140" s="247">
        <f>IF(N140="základní",J140,0)</f>
        <v>0</v>
      </c>
      <c r="BF140" s="247">
        <f>IF(N140="snížená",J140,0)</f>
        <v>0</v>
      </c>
      <c r="BG140" s="247">
        <f>IF(N140="zákl. přenesená",J140,0)</f>
        <v>0</v>
      </c>
      <c r="BH140" s="247">
        <f>IF(N140="sníž. přenesená",J140,0)</f>
        <v>0</v>
      </c>
      <c r="BI140" s="247">
        <f>IF(N140="nulová",J140,0)</f>
        <v>0</v>
      </c>
      <c r="BJ140" s="24" t="s">
        <v>85</v>
      </c>
      <c r="BK140" s="247">
        <f>ROUND(I140*H140,2)</f>
        <v>0</v>
      </c>
      <c r="BL140" s="24" t="s">
        <v>259</v>
      </c>
      <c r="BM140" s="24" t="s">
        <v>2267</v>
      </c>
    </row>
    <row r="141" spans="2:65" s="1" customFormat="1" ht="16.5" customHeight="1">
      <c r="B141" s="47"/>
      <c r="C141" s="236" t="s">
        <v>413</v>
      </c>
      <c r="D141" s="236" t="s">
        <v>233</v>
      </c>
      <c r="E141" s="237" t="s">
        <v>2073</v>
      </c>
      <c r="F141" s="238" t="s">
        <v>2074</v>
      </c>
      <c r="G141" s="239" t="s">
        <v>281</v>
      </c>
      <c r="H141" s="240">
        <v>1</v>
      </c>
      <c r="I141" s="241"/>
      <c r="J141" s="242">
        <f>ROUND(I141*H141,2)</f>
        <v>0</v>
      </c>
      <c r="K141" s="238" t="s">
        <v>34</v>
      </c>
      <c r="L141" s="73"/>
      <c r="M141" s="243" t="s">
        <v>34</v>
      </c>
      <c r="N141" s="244" t="s">
        <v>49</v>
      </c>
      <c r="O141" s="48"/>
      <c r="P141" s="245">
        <f>O141*H141</f>
        <v>0</v>
      </c>
      <c r="Q141" s="245">
        <v>0.00078</v>
      </c>
      <c r="R141" s="245">
        <f>Q141*H141</f>
        <v>0.00078</v>
      </c>
      <c r="S141" s="245">
        <v>0</v>
      </c>
      <c r="T141" s="246">
        <f>S141*H141</f>
        <v>0</v>
      </c>
      <c r="AR141" s="24" t="s">
        <v>259</v>
      </c>
      <c r="AT141" s="24" t="s">
        <v>233</v>
      </c>
      <c r="AU141" s="24" t="s">
        <v>91</v>
      </c>
      <c r="AY141" s="24" t="s">
        <v>230</v>
      </c>
      <c r="BE141" s="247">
        <f>IF(N141="základní",J141,0)</f>
        <v>0</v>
      </c>
      <c r="BF141" s="247">
        <f>IF(N141="snížená",J141,0)</f>
        <v>0</v>
      </c>
      <c r="BG141" s="247">
        <f>IF(N141="zákl. přenesená",J141,0)</f>
        <v>0</v>
      </c>
      <c r="BH141" s="247">
        <f>IF(N141="sníž. přenesená",J141,0)</f>
        <v>0</v>
      </c>
      <c r="BI141" s="247">
        <f>IF(N141="nulová",J141,0)</f>
        <v>0</v>
      </c>
      <c r="BJ141" s="24" t="s">
        <v>85</v>
      </c>
      <c r="BK141" s="247">
        <f>ROUND(I141*H141,2)</f>
        <v>0</v>
      </c>
      <c r="BL141" s="24" t="s">
        <v>259</v>
      </c>
      <c r="BM141" s="24" t="s">
        <v>2268</v>
      </c>
    </row>
    <row r="142" spans="2:63" s="11" customFormat="1" ht="29.85" customHeight="1">
      <c r="B142" s="220"/>
      <c r="C142" s="221"/>
      <c r="D142" s="222" t="s">
        <v>77</v>
      </c>
      <c r="E142" s="234" t="s">
        <v>700</v>
      </c>
      <c r="F142" s="234" t="s">
        <v>277</v>
      </c>
      <c r="G142" s="221"/>
      <c r="H142" s="221"/>
      <c r="I142" s="224"/>
      <c r="J142" s="235">
        <f>BK142</f>
        <v>0</v>
      </c>
      <c r="K142" s="221"/>
      <c r="L142" s="226"/>
      <c r="M142" s="227"/>
      <c r="N142" s="228"/>
      <c r="O142" s="228"/>
      <c r="P142" s="229">
        <f>SUM(P143:P158)</f>
        <v>0</v>
      </c>
      <c r="Q142" s="228"/>
      <c r="R142" s="229">
        <f>SUM(R143:R158)</f>
        <v>0.0025599999999999998</v>
      </c>
      <c r="S142" s="228"/>
      <c r="T142" s="230">
        <f>SUM(T143:T158)</f>
        <v>0</v>
      </c>
      <c r="AR142" s="231" t="s">
        <v>91</v>
      </c>
      <c r="AT142" s="232" t="s">
        <v>77</v>
      </c>
      <c r="AU142" s="232" t="s">
        <v>85</v>
      </c>
      <c r="AY142" s="231" t="s">
        <v>230</v>
      </c>
      <c r="BK142" s="233">
        <f>SUM(BK143:BK158)</f>
        <v>0</v>
      </c>
    </row>
    <row r="143" spans="2:65" s="1" customFormat="1" ht="16.5" customHeight="1">
      <c r="B143" s="47"/>
      <c r="C143" s="236" t="s">
        <v>417</v>
      </c>
      <c r="D143" s="236" t="s">
        <v>233</v>
      </c>
      <c r="E143" s="237" t="s">
        <v>702</v>
      </c>
      <c r="F143" s="238" t="s">
        <v>703</v>
      </c>
      <c r="G143" s="239" t="s">
        <v>292</v>
      </c>
      <c r="H143" s="240">
        <v>1</v>
      </c>
      <c r="I143" s="241"/>
      <c r="J143" s="242">
        <f>ROUND(I143*H143,2)</f>
        <v>0</v>
      </c>
      <c r="K143" s="238" t="s">
        <v>34</v>
      </c>
      <c r="L143" s="73"/>
      <c r="M143" s="243" t="s">
        <v>34</v>
      </c>
      <c r="N143" s="244" t="s">
        <v>49</v>
      </c>
      <c r="O143" s="48"/>
      <c r="P143" s="245">
        <f>O143*H143</f>
        <v>0</v>
      </c>
      <c r="Q143" s="245">
        <v>0.00113</v>
      </c>
      <c r="R143" s="245">
        <f>Q143*H143</f>
        <v>0.00113</v>
      </c>
      <c r="S143" s="245">
        <v>0</v>
      </c>
      <c r="T143" s="246">
        <f>S143*H143</f>
        <v>0</v>
      </c>
      <c r="AR143" s="24" t="s">
        <v>259</v>
      </c>
      <c r="AT143" s="24" t="s">
        <v>233</v>
      </c>
      <c r="AU143" s="24" t="s">
        <v>91</v>
      </c>
      <c r="AY143" s="24" t="s">
        <v>230</v>
      </c>
      <c r="BE143" s="247">
        <f>IF(N143="základní",J143,0)</f>
        <v>0</v>
      </c>
      <c r="BF143" s="247">
        <f>IF(N143="snížená",J143,0)</f>
        <v>0</v>
      </c>
      <c r="BG143" s="247">
        <f>IF(N143="zákl. přenesená",J143,0)</f>
        <v>0</v>
      </c>
      <c r="BH143" s="247">
        <f>IF(N143="sníž. přenesená",J143,0)</f>
        <v>0</v>
      </c>
      <c r="BI143" s="247">
        <f>IF(N143="nulová",J143,0)</f>
        <v>0</v>
      </c>
      <c r="BJ143" s="24" t="s">
        <v>85</v>
      </c>
      <c r="BK143" s="247">
        <f>ROUND(I143*H143,2)</f>
        <v>0</v>
      </c>
      <c r="BL143" s="24" t="s">
        <v>259</v>
      </c>
      <c r="BM143" s="24" t="s">
        <v>2269</v>
      </c>
    </row>
    <row r="144" spans="2:65" s="1" customFormat="1" ht="16.5" customHeight="1">
      <c r="B144" s="47"/>
      <c r="C144" s="236" t="s">
        <v>421</v>
      </c>
      <c r="D144" s="236" t="s">
        <v>233</v>
      </c>
      <c r="E144" s="237" t="s">
        <v>710</v>
      </c>
      <c r="F144" s="238" t="s">
        <v>711</v>
      </c>
      <c r="G144" s="239" t="s">
        <v>292</v>
      </c>
      <c r="H144" s="240">
        <v>1</v>
      </c>
      <c r="I144" s="241"/>
      <c r="J144" s="242">
        <f>ROUND(I144*H144,2)</f>
        <v>0</v>
      </c>
      <c r="K144" s="238" t="s">
        <v>34</v>
      </c>
      <c r="L144" s="73"/>
      <c r="M144" s="243" t="s">
        <v>34</v>
      </c>
      <c r="N144" s="244" t="s">
        <v>49</v>
      </c>
      <c r="O144" s="48"/>
      <c r="P144" s="245">
        <f>O144*H144</f>
        <v>0</v>
      </c>
      <c r="Q144" s="245">
        <v>0</v>
      </c>
      <c r="R144" s="245">
        <f>Q144*H144</f>
        <v>0</v>
      </c>
      <c r="S144" s="245">
        <v>0</v>
      </c>
      <c r="T144" s="246">
        <f>S144*H144</f>
        <v>0</v>
      </c>
      <c r="AR144" s="24" t="s">
        <v>259</v>
      </c>
      <c r="AT144" s="24" t="s">
        <v>233</v>
      </c>
      <c r="AU144" s="24" t="s">
        <v>91</v>
      </c>
      <c r="AY144" s="24" t="s">
        <v>230</v>
      </c>
      <c r="BE144" s="247">
        <f>IF(N144="základní",J144,0)</f>
        <v>0</v>
      </c>
      <c r="BF144" s="247">
        <f>IF(N144="snížená",J144,0)</f>
        <v>0</v>
      </c>
      <c r="BG144" s="247">
        <f>IF(N144="zákl. přenesená",J144,0)</f>
        <v>0</v>
      </c>
      <c r="BH144" s="247">
        <f>IF(N144="sníž. přenesená",J144,0)</f>
        <v>0</v>
      </c>
      <c r="BI144" s="247">
        <f>IF(N144="nulová",J144,0)</f>
        <v>0</v>
      </c>
      <c r="BJ144" s="24" t="s">
        <v>85</v>
      </c>
      <c r="BK144" s="247">
        <f>ROUND(I144*H144,2)</f>
        <v>0</v>
      </c>
      <c r="BL144" s="24" t="s">
        <v>259</v>
      </c>
      <c r="BM144" s="24" t="s">
        <v>2270</v>
      </c>
    </row>
    <row r="145" spans="2:65" s="1" customFormat="1" ht="16.5" customHeight="1">
      <c r="B145" s="47"/>
      <c r="C145" s="236" t="s">
        <v>275</v>
      </c>
      <c r="D145" s="236" t="s">
        <v>233</v>
      </c>
      <c r="E145" s="237" t="s">
        <v>714</v>
      </c>
      <c r="F145" s="238" t="s">
        <v>715</v>
      </c>
      <c r="G145" s="239" t="s">
        <v>716</v>
      </c>
      <c r="H145" s="240">
        <v>1</v>
      </c>
      <c r="I145" s="241"/>
      <c r="J145" s="242">
        <f>ROUND(I145*H145,2)</f>
        <v>0</v>
      </c>
      <c r="K145" s="238" t="s">
        <v>34</v>
      </c>
      <c r="L145" s="73"/>
      <c r="M145" s="243" t="s">
        <v>34</v>
      </c>
      <c r="N145" s="244" t="s">
        <v>49</v>
      </c>
      <c r="O145" s="48"/>
      <c r="P145" s="245">
        <f>O145*H145</f>
        <v>0</v>
      </c>
      <c r="Q145" s="245">
        <v>0</v>
      </c>
      <c r="R145" s="245">
        <f>Q145*H145</f>
        <v>0</v>
      </c>
      <c r="S145" s="245">
        <v>0</v>
      </c>
      <c r="T145" s="246">
        <f>S145*H145</f>
        <v>0</v>
      </c>
      <c r="AR145" s="24" t="s">
        <v>259</v>
      </c>
      <c r="AT145" s="24" t="s">
        <v>233</v>
      </c>
      <c r="AU145" s="24" t="s">
        <v>91</v>
      </c>
      <c r="AY145" s="24" t="s">
        <v>230</v>
      </c>
      <c r="BE145" s="247">
        <f>IF(N145="základní",J145,0)</f>
        <v>0</v>
      </c>
      <c r="BF145" s="247">
        <f>IF(N145="snížená",J145,0)</f>
        <v>0</v>
      </c>
      <c r="BG145" s="247">
        <f>IF(N145="zákl. přenesená",J145,0)</f>
        <v>0</v>
      </c>
      <c r="BH145" s="247">
        <f>IF(N145="sníž. přenesená",J145,0)</f>
        <v>0</v>
      </c>
      <c r="BI145" s="247">
        <f>IF(N145="nulová",J145,0)</f>
        <v>0</v>
      </c>
      <c r="BJ145" s="24" t="s">
        <v>85</v>
      </c>
      <c r="BK145" s="247">
        <f>ROUND(I145*H145,2)</f>
        <v>0</v>
      </c>
      <c r="BL145" s="24" t="s">
        <v>259</v>
      </c>
      <c r="BM145" s="24" t="s">
        <v>2271</v>
      </c>
    </row>
    <row r="146" spans="2:65" s="1" customFormat="1" ht="16.5" customHeight="1">
      <c r="B146" s="47"/>
      <c r="C146" s="236" t="s">
        <v>427</v>
      </c>
      <c r="D146" s="236" t="s">
        <v>233</v>
      </c>
      <c r="E146" s="237" t="s">
        <v>719</v>
      </c>
      <c r="F146" s="238" t="s">
        <v>720</v>
      </c>
      <c r="G146" s="239" t="s">
        <v>292</v>
      </c>
      <c r="H146" s="240">
        <v>1</v>
      </c>
      <c r="I146" s="241"/>
      <c r="J146" s="242">
        <f>ROUND(I146*H146,2)</f>
        <v>0</v>
      </c>
      <c r="K146" s="238" t="s">
        <v>34</v>
      </c>
      <c r="L146" s="73"/>
      <c r="M146" s="243" t="s">
        <v>34</v>
      </c>
      <c r="N146" s="244" t="s">
        <v>49</v>
      </c>
      <c r="O146" s="48"/>
      <c r="P146" s="245">
        <f>O146*H146</f>
        <v>0</v>
      </c>
      <c r="Q146" s="245">
        <v>0</v>
      </c>
      <c r="R146" s="245">
        <f>Q146*H146</f>
        <v>0</v>
      </c>
      <c r="S146" s="245">
        <v>0</v>
      </c>
      <c r="T146" s="246">
        <f>S146*H146</f>
        <v>0</v>
      </c>
      <c r="AR146" s="24" t="s">
        <v>259</v>
      </c>
      <c r="AT146" s="24" t="s">
        <v>233</v>
      </c>
      <c r="AU146" s="24" t="s">
        <v>91</v>
      </c>
      <c r="AY146" s="24" t="s">
        <v>230</v>
      </c>
      <c r="BE146" s="247">
        <f>IF(N146="základní",J146,0)</f>
        <v>0</v>
      </c>
      <c r="BF146" s="247">
        <f>IF(N146="snížená",J146,0)</f>
        <v>0</v>
      </c>
      <c r="BG146" s="247">
        <f>IF(N146="zákl. přenesená",J146,0)</f>
        <v>0</v>
      </c>
      <c r="BH146" s="247">
        <f>IF(N146="sníž. přenesená",J146,0)</f>
        <v>0</v>
      </c>
      <c r="BI146" s="247">
        <f>IF(N146="nulová",J146,0)</f>
        <v>0</v>
      </c>
      <c r="BJ146" s="24" t="s">
        <v>85</v>
      </c>
      <c r="BK146" s="247">
        <f>ROUND(I146*H146,2)</f>
        <v>0</v>
      </c>
      <c r="BL146" s="24" t="s">
        <v>259</v>
      </c>
      <c r="BM146" s="24" t="s">
        <v>2272</v>
      </c>
    </row>
    <row r="147" spans="2:65" s="1" customFormat="1" ht="16.5" customHeight="1">
      <c r="B147" s="47"/>
      <c r="C147" s="236" t="s">
        <v>432</v>
      </c>
      <c r="D147" s="236" t="s">
        <v>233</v>
      </c>
      <c r="E147" s="237" t="s">
        <v>727</v>
      </c>
      <c r="F147" s="238" t="s">
        <v>728</v>
      </c>
      <c r="G147" s="239" t="s">
        <v>292</v>
      </c>
      <c r="H147" s="240">
        <v>1</v>
      </c>
      <c r="I147" s="241"/>
      <c r="J147" s="242">
        <f>ROUND(I147*H147,2)</f>
        <v>0</v>
      </c>
      <c r="K147" s="238" t="s">
        <v>34</v>
      </c>
      <c r="L147" s="73"/>
      <c r="M147" s="243" t="s">
        <v>34</v>
      </c>
      <c r="N147" s="244" t="s">
        <v>49</v>
      </c>
      <c r="O147" s="48"/>
      <c r="P147" s="245">
        <f>O147*H147</f>
        <v>0</v>
      </c>
      <c r="Q147" s="245">
        <v>0</v>
      </c>
      <c r="R147" s="245">
        <f>Q147*H147</f>
        <v>0</v>
      </c>
      <c r="S147" s="245">
        <v>0</v>
      </c>
      <c r="T147" s="246">
        <f>S147*H147</f>
        <v>0</v>
      </c>
      <c r="AR147" s="24" t="s">
        <v>259</v>
      </c>
      <c r="AT147" s="24" t="s">
        <v>233</v>
      </c>
      <c r="AU147" s="24" t="s">
        <v>91</v>
      </c>
      <c r="AY147" s="24" t="s">
        <v>230</v>
      </c>
      <c r="BE147" s="247">
        <f>IF(N147="základní",J147,0)</f>
        <v>0</v>
      </c>
      <c r="BF147" s="247">
        <f>IF(N147="snížená",J147,0)</f>
        <v>0</v>
      </c>
      <c r="BG147" s="247">
        <f>IF(N147="zákl. přenesená",J147,0)</f>
        <v>0</v>
      </c>
      <c r="BH147" s="247">
        <f>IF(N147="sníž. přenesená",J147,0)</f>
        <v>0</v>
      </c>
      <c r="BI147" s="247">
        <f>IF(N147="nulová",J147,0)</f>
        <v>0</v>
      </c>
      <c r="BJ147" s="24" t="s">
        <v>85</v>
      </c>
      <c r="BK147" s="247">
        <f>ROUND(I147*H147,2)</f>
        <v>0</v>
      </c>
      <c r="BL147" s="24" t="s">
        <v>259</v>
      </c>
      <c r="BM147" s="24" t="s">
        <v>2273</v>
      </c>
    </row>
    <row r="148" spans="2:65" s="1" customFormat="1" ht="16.5" customHeight="1">
      <c r="B148" s="47"/>
      <c r="C148" s="236" t="s">
        <v>436</v>
      </c>
      <c r="D148" s="236" t="s">
        <v>233</v>
      </c>
      <c r="E148" s="237" t="s">
        <v>731</v>
      </c>
      <c r="F148" s="238" t="s">
        <v>732</v>
      </c>
      <c r="G148" s="239" t="s">
        <v>292</v>
      </c>
      <c r="H148" s="240">
        <v>1</v>
      </c>
      <c r="I148" s="241"/>
      <c r="J148" s="242">
        <f>ROUND(I148*H148,2)</f>
        <v>0</v>
      </c>
      <c r="K148" s="238" t="s">
        <v>34</v>
      </c>
      <c r="L148" s="73"/>
      <c r="M148" s="243" t="s">
        <v>34</v>
      </c>
      <c r="N148" s="244" t="s">
        <v>49</v>
      </c>
      <c r="O148" s="48"/>
      <c r="P148" s="245">
        <f>O148*H148</f>
        <v>0</v>
      </c>
      <c r="Q148" s="245">
        <v>0</v>
      </c>
      <c r="R148" s="245">
        <f>Q148*H148</f>
        <v>0</v>
      </c>
      <c r="S148" s="245">
        <v>0</v>
      </c>
      <c r="T148" s="246">
        <f>S148*H148</f>
        <v>0</v>
      </c>
      <c r="AR148" s="24" t="s">
        <v>259</v>
      </c>
      <c r="AT148" s="24" t="s">
        <v>233</v>
      </c>
      <c r="AU148" s="24" t="s">
        <v>91</v>
      </c>
      <c r="AY148" s="24" t="s">
        <v>230</v>
      </c>
      <c r="BE148" s="247">
        <f>IF(N148="základní",J148,0)</f>
        <v>0</v>
      </c>
      <c r="BF148" s="247">
        <f>IF(N148="snížená",J148,0)</f>
        <v>0</v>
      </c>
      <c r="BG148" s="247">
        <f>IF(N148="zákl. přenesená",J148,0)</f>
        <v>0</v>
      </c>
      <c r="BH148" s="247">
        <f>IF(N148="sníž. přenesená",J148,0)</f>
        <v>0</v>
      </c>
      <c r="BI148" s="247">
        <f>IF(N148="nulová",J148,0)</f>
        <v>0</v>
      </c>
      <c r="BJ148" s="24" t="s">
        <v>85</v>
      </c>
      <c r="BK148" s="247">
        <f>ROUND(I148*H148,2)</f>
        <v>0</v>
      </c>
      <c r="BL148" s="24" t="s">
        <v>259</v>
      </c>
      <c r="BM148" s="24" t="s">
        <v>2274</v>
      </c>
    </row>
    <row r="149" spans="2:65" s="1" customFormat="1" ht="16.5" customHeight="1">
      <c r="B149" s="47"/>
      <c r="C149" s="236" t="s">
        <v>440</v>
      </c>
      <c r="D149" s="236" t="s">
        <v>233</v>
      </c>
      <c r="E149" s="237" t="s">
        <v>735</v>
      </c>
      <c r="F149" s="238" t="s">
        <v>736</v>
      </c>
      <c r="G149" s="239" t="s">
        <v>292</v>
      </c>
      <c r="H149" s="240">
        <v>1</v>
      </c>
      <c r="I149" s="241"/>
      <c r="J149" s="242">
        <f>ROUND(I149*H149,2)</f>
        <v>0</v>
      </c>
      <c r="K149" s="238" t="s">
        <v>34</v>
      </c>
      <c r="L149" s="73"/>
      <c r="M149" s="243" t="s">
        <v>34</v>
      </c>
      <c r="N149" s="244" t="s">
        <v>49</v>
      </c>
      <c r="O149" s="48"/>
      <c r="P149" s="245">
        <f>O149*H149</f>
        <v>0</v>
      </c>
      <c r="Q149" s="245">
        <v>0</v>
      </c>
      <c r="R149" s="245">
        <f>Q149*H149</f>
        <v>0</v>
      </c>
      <c r="S149" s="245">
        <v>0</v>
      </c>
      <c r="T149" s="246">
        <f>S149*H149</f>
        <v>0</v>
      </c>
      <c r="AR149" s="24" t="s">
        <v>259</v>
      </c>
      <c r="AT149" s="24" t="s">
        <v>233</v>
      </c>
      <c r="AU149" s="24" t="s">
        <v>91</v>
      </c>
      <c r="AY149" s="24" t="s">
        <v>230</v>
      </c>
      <c r="BE149" s="247">
        <f>IF(N149="základní",J149,0)</f>
        <v>0</v>
      </c>
      <c r="BF149" s="247">
        <f>IF(N149="snížená",J149,0)</f>
        <v>0</v>
      </c>
      <c r="BG149" s="247">
        <f>IF(N149="zákl. přenesená",J149,0)</f>
        <v>0</v>
      </c>
      <c r="BH149" s="247">
        <f>IF(N149="sníž. přenesená",J149,0)</f>
        <v>0</v>
      </c>
      <c r="BI149" s="247">
        <f>IF(N149="nulová",J149,0)</f>
        <v>0</v>
      </c>
      <c r="BJ149" s="24" t="s">
        <v>85</v>
      </c>
      <c r="BK149" s="247">
        <f>ROUND(I149*H149,2)</f>
        <v>0</v>
      </c>
      <c r="BL149" s="24" t="s">
        <v>259</v>
      </c>
      <c r="BM149" s="24" t="s">
        <v>2275</v>
      </c>
    </row>
    <row r="150" spans="2:65" s="1" customFormat="1" ht="16.5" customHeight="1">
      <c r="B150" s="47"/>
      <c r="C150" s="236" t="s">
        <v>446</v>
      </c>
      <c r="D150" s="236" t="s">
        <v>233</v>
      </c>
      <c r="E150" s="237" t="s">
        <v>739</v>
      </c>
      <c r="F150" s="238" t="s">
        <v>740</v>
      </c>
      <c r="G150" s="239" t="s">
        <v>292</v>
      </c>
      <c r="H150" s="240">
        <v>1</v>
      </c>
      <c r="I150" s="241"/>
      <c r="J150" s="242">
        <f>ROUND(I150*H150,2)</f>
        <v>0</v>
      </c>
      <c r="K150" s="238" t="s">
        <v>34</v>
      </c>
      <c r="L150" s="73"/>
      <c r="M150" s="243" t="s">
        <v>34</v>
      </c>
      <c r="N150" s="244" t="s">
        <v>49</v>
      </c>
      <c r="O150" s="48"/>
      <c r="P150" s="245">
        <f>O150*H150</f>
        <v>0</v>
      </c>
      <c r="Q150" s="245">
        <v>0</v>
      </c>
      <c r="R150" s="245">
        <f>Q150*H150</f>
        <v>0</v>
      </c>
      <c r="S150" s="245">
        <v>0</v>
      </c>
      <c r="T150" s="246">
        <f>S150*H150</f>
        <v>0</v>
      </c>
      <c r="AR150" s="24" t="s">
        <v>259</v>
      </c>
      <c r="AT150" s="24" t="s">
        <v>233</v>
      </c>
      <c r="AU150" s="24" t="s">
        <v>91</v>
      </c>
      <c r="AY150" s="24" t="s">
        <v>230</v>
      </c>
      <c r="BE150" s="247">
        <f>IF(N150="základní",J150,0)</f>
        <v>0</v>
      </c>
      <c r="BF150" s="247">
        <f>IF(N150="snížená",J150,0)</f>
        <v>0</v>
      </c>
      <c r="BG150" s="247">
        <f>IF(N150="zákl. přenesená",J150,0)</f>
        <v>0</v>
      </c>
      <c r="BH150" s="247">
        <f>IF(N150="sníž. přenesená",J150,0)</f>
        <v>0</v>
      </c>
      <c r="BI150" s="247">
        <f>IF(N150="nulová",J150,0)</f>
        <v>0</v>
      </c>
      <c r="BJ150" s="24" t="s">
        <v>85</v>
      </c>
      <c r="BK150" s="247">
        <f>ROUND(I150*H150,2)</f>
        <v>0</v>
      </c>
      <c r="BL150" s="24" t="s">
        <v>259</v>
      </c>
      <c r="BM150" s="24" t="s">
        <v>2276</v>
      </c>
    </row>
    <row r="151" spans="2:65" s="1" customFormat="1" ht="16.5" customHeight="1">
      <c r="B151" s="47"/>
      <c r="C151" s="236" t="s">
        <v>452</v>
      </c>
      <c r="D151" s="236" t="s">
        <v>233</v>
      </c>
      <c r="E151" s="237" t="s">
        <v>743</v>
      </c>
      <c r="F151" s="238" t="s">
        <v>744</v>
      </c>
      <c r="G151" s="239" t="s">
        <v>292</v>
      </c>
      <c r="H151" s="240">
        <v>1</v>
      </c>
      <c r="I151" s="241"/>
      <c r="J151" s="242">
        <f>ROUND(I151*H151,2)</f>
        <v>0</v>
      </c>
      <c r="K151" s="238" t="s">
        <v>34</v>
      </c>
      <c r="L151" s="73"/>
      <c r="M151" s="243" t="s">
        <v>34</v>
      </c>
      <c r="N151" s="244" t="s">
        <v>49</v>
      </c>
      <c r="O151" s="48"/>
      <c r="P151" s="245">
        <f>O151*H151</f>
        <v>0</v>
      </c>
      <c r="Q151" s="245">
        <v>0</v>
      </c>
      <c r="R151" s="245">
        <f>Q151*H151</f>
        <v>0</v>
      </c>
      <c r="S151" s="245">
        <v>0</v>
      </c>
      <c r="T151" s="246">
        <f>S151*H151</f>
        <v>0</v>
      </c>
      <c r="AR151" s="24" t="s">
        <v>259</v>
      </c>
      <c r="AT151" s="24" t="s">
        <v>233</v>
      </c>
      <c r="AU151" s="24" t="s">
        <v>91</v>
      </c>
      <c r="AY151" s="24" t="s">
        <v>230</v>
      </c>
      <c r="BE151" s="247">
        <f>IF(N151="základní",J151,0)</f>
        <v>0</v>
      </c>
      <c r="BF151" s="247">
        <f>IF(N151="snížená",J151,0)</f>
        <v>0</v>
      </c>
      <c r="BG151" s="247">
        <f>IF(N151="zákl. přenesená",J151,0)</f>
        <v>0</v>
      </c>
      <c r="BH151" s="247">
        <f>IF(N151="sníž. přenesená",J151,0)</f>
        <v>0</v>
      </c>
      <c r="BI151" s="247">
        <f>IF(N151="nulová",J151,0)</f>
        <v>0</v>
      </c>
      <c r="BJ151" s="24" t="s">
        <v>85</v>
      </c>
      <c r="BK151" s="247">
        <f>ROUND(I151*H151,2)</f>
        <v>0</v>
      </c>
      <c r="BL151" s="24" t="s">
        <v>259</v>
      </c>
      <c r="BM151" s="24" t="s">
        <v>2277</v>
      </c>
    </row>
    <row r="152" spans="2:65" s="1" customFormat="1" ht="16.5" customHeight="1">
      <c r="B152" s="47"/>
      <c r="C152" s="236" t="s">
        <v>459</v>
      </c>
      <c r="D152" s="236" t="s">
        <v>233</v>
      </c>
      <c r="E152" s="237" t="s">
        <v>751</v>
      </c>
      <c r="F152" s="238" t="s">
        <v>752</v>
      </c>
      <c r="G152" s="239" t="s">
        <v>292</v>
      </c>
      <c r="H152" s="240">
        <v>1</v>
      </c>
      <c r="I152" s="241"/>
      <c r="J152" s="242">
        <f>ROUND(I152*H152,2)</f>
        <v>0</v>
      </c>
      <c r="K152" s="238" t="s">
        <v>34</v>
      </c>
      <c r="L152" s="73"/>
      <c r="M152" s="243" t="s">
        <v>34</v>
      </c>
      <c r="N152" s="244" t="s">
        <v>49</v>
      </c>
      <c r="O152" s="48"/>
      <c r="P152" s="245">
        <f>O152*H152</f>
        <v>0</v>
      </c>
      <c r="Q152" s="245">
        <v>0</v>
      </c>
      <c r="R152" s="245">
        <f>Q152*H152</f>
        <v>0</v>
      </c>
      <c r="S152" s="245">
        <v>0</v>
      </c>
      <c r="T152" s="246">
        <f>S152*H152</f>
        <v>0</v>
      </c>
      <c r="AR152" s="24" t="s">
        <v>259</v>
      </c>
      <c r="AT152" s="24" t="s">
        <v>233</v>
      </c>
      <c r="AU152" s="24" t="s">
        <v>91</v>
      </c>
      <c r="AY152" s="24" t="s">
        <v>230</v>
      </c>
      <c r="BE152" s="247">
        <f>IF(N152="základní",J152,0)</f>
        <v>0</v>
      </c>
      <c r="BF152" s="247">
        <f>IF(N152="snížená",J152,0)</f>
        <v>0</v>
      </c>
      <c r="BG152" s="247">
        <f>IF(N152="zákl. přenesená",J152,0)</f>
        <v>0</v>
      </c>
      <c r="BH152" s="247">
        <f>IF(N152="sníž. přenesená",J152,0)</f>
        <v>0</v>
      </c>
      <c r="BI152" s="247">
        <f>IF(N152="nulová",J152,0)</f>
        <v>0</v>
      </c>
      <c r="BJ152" s="24" t="s">
        <v>85</v>
      </c>
      <c r="BK152" s="247">
        <f>ROUND(I152*H152,2)</f>
        <v>0</v>
      </c>
      <c r="BL152" s="24" t="s">
        <v>259</v>
      </c>
      <c r="BM152" s="24" t="s">
        <v>2278</v>
      </c>
    </row>
    <row r="153" spans="2:65" s="1" customFormat="1" ht="25.5" customHeight="1">
      <c r="B153" s="47"/>
      <c r="C153" s="236" t="s">
        <v>463</v>
      </c>
      <c r="D153" s="236" t="s">
        <v>233</v>
      </c>
      <c r="E153" s="237" t="s">
        <v>755</v>
      </c>
      <c r="F153" s="238" t="s">
        <v>756</v>
      </c>
      <c r="G153" s="239" t="s">
        <v>292</v>
      </c>
      <c r="H153" s="240">
        <v>1</v>
      </c>
      <c r="I153" s="241"/>
      <c r="J153" s="242">
        <f>ROUND(I153*H153,2)</f>
        <v>0</v>
      </c>
      <c r="K153" s="238" t="s">
        <v>34</v>
      </c>
      <c r="L153" s="73"/>
      <c r="M153" s="243" t="s">
        <v>34</v>
      </c>
      <c r="N153" s="244" t="s">
        <v>49</v>
      </c>
      <c r="O153" s="48"/>
      <c r="P153" s="245">
        <f>O153*H153</f>
        <v>0</v>
      </c>
      <c r="Q153" s="245">
        <v>0</v>
      </c>
      <c r="R153" s="245">
        <f>Q153*H153</f>
        <v>0</v>
      </c>
      <c r="S153" s="245">
        <v>0</v>
      </c>
      <c r="T153" s="246">
        <f>S153*H153</f>
        <v>0</v>
      </c>
      <c r="AR153" s="24" t="s">
        <v>259</v>
      </c>
      <c r="AT153" s="24" t="s">
        <v>233</v>
      </c>
      <c r="AU153" s="24" t="s">
        <v>91</v>
      </c>
      <c r="AY153" s="24" t="s">
        <v>230</v>
      </c>
      <c r="BE153" s="247">
        <f>IF(N153="základní",J153,0)</f>
        <v>0</v>
      </c>
      <c r="BF153" s="247">
        <f>IF(N153="snížená",J153,0)</f>
        <v>0</v>
      </c>
      <c r="BG153" s="247">
        <f>IF(N153="zákl. přenesená",J153,0)</f>
        <v>0</v>
      </c>
      <c r="BH153" s="247">
        <f>IF(N153="sníž. přenesená",J153,0)</f>
        <v>0</v>
      </c>
      <c r="BI153" s="247">
        <f>IF(N153="nulová",J153,0)</f>
        <v>0</v>
      </c>
      <c r="BJ153" s="24" t="s">
        <v>85</v>
      </c>
      <c r="BK153" s="247">
        <f>ROUND(I153*H153,2)</f>
        <v>0</v>
      </c>
      <c r="BL153" s="24" t="s">
        <v>259</v>
      </c>
      <c r="BM153" s="24" t="s">
        <v>2279</v>
      </c>
    </row>
    <row r="154" spans="2:65" s="1" customFormat="1" ht="25.5" customHeight="1">
      <c r="B154" s="47"/>
      <c r="C154" s="236" t="s">
        <v>468</v>
      </c>
      <c r="D154" s="236" t="s">
        <v>233</v>
      </c>
      <c r="E154" s="237" t="s">
        <v>2087</v>
      </c>
      <c r="F154" s="238" t="s">
        <v>2088</v>
      </c>
      <c r="G154" s="239" t="s">
        <v>292</v>
      </c>
      <c r="H154" s="240">
        <v>1</v>
      </c>
      <c r="I154" s="241"/>
      <c r="J154" s="242">
        <f>ROUND(I154*H154,2)</f>
        <v>0</v>
      </c>
      <c r="K154" s="238" t="s">
        <v>34</v>
      </c>
      <c r="L154" s="73"/>
      <c r="M154" s="243" t="s">
        <v>34</v>
      </c>
      <c r="N154" s="244" t="s">
        <v>49</v>
      </c>
      <c r="O154" s="48"/>
      <c r="P154" s="245">
        <f>O154*H154</f>
        <v>0</v>
      </c>
      <c r="Q154" s="245">
        <v>0</v>
      </c>
      <c r="R154" s="245">
        <f>Q154*H154</f>
        <v>0</v>
      </c>
      <c r="S154" s="245">
        <v>0</v>
      </c>
      <c r="T154" s="246">
        <f>S154*H154</f>
        <v>0</v>
      </c>
      <c r="AR154" s="24" t="s">
        <v>259</v>
      </c>
      <c r="AT154" s="24" t="s">
        <v>233</v>
      </c>
      <c r="AU154" s="24" t="s">
        <v>91</v>
      </c>
      <c r="AY154" s="24" t="s">
        <v>230</v>
      </c>
      <c r="BE154" s="247">
        <f>IF(N154="základní",J154,0)</f>
        <v>0</v>
      </c>
      <c r="BF154" s="247">
        <f>IF(N154="snížená",J154,0)</f>
        <v>0</v>
      </c>
      <c r="BG154" s="247">
        <f>IF(N154="zákl. přenesená",J154,0)</f>
        <v>0</v>
      </c>
      <c r="BH154" s="247">
        <f>IF(N154="sníž. přenesená",J154,0)</f>
        <v>0</v>
      </c>
      <c r="BI154" s="247">
        <f>IF(N154="nulová",J154,0)</f>
        <v>0</v>
      </c>
      <c r="BJ154" s="24" t="s">
        <v>85</v>
      </c>
      <c r="BK154" s="247">
        <f>ROUND(I154*H154,2)</f>
        <v>0</v>
      </c>
      <c r="BL154" s="24" t="s">
        <v>259</v>
      </c>
      <c r="BM154" s="24" t="s">
        <v>2280</v>
      </c>
    </row>
    <row r="155" spans="2:65" s="1" customFormat="1" ht="25.5" customHeight="1">
      <c r="B155" s="47"/>
      <c r="C155" s="236" t="s">
        <v>473</v>
      </c>
      <c r="D155" s="236" t="s">
        <v>233</v>
      </c>
      <c r="E155" s="237" t="s">
        <v>759</v>
      </c>
      <c r="F155" s="238" t="s">
        <v>760</v>
      </c>
      <c r="G155" s="239" t="s">
        <v>292</v>
      </c>
      <c r="H155" s="240">
        <v>1</v>
      </c>
      <c r="I155" s="241"/>
      <c r="J155" s="242">
        <f>ROUND(I155*H155,2)</f>
        <v>0</v>
      </c>
      <c r="K155" s="238" t="s">
        <v>34</v>
      </c>
      <c r="L155" s="73"/>
      <c r="M155" s="243" t="s">
        <v>34</v>
      </c>
      <c r="N155" s="244" t="s">
        <v>49</v>
      </c>
      <c r="O155" s="48"/>
      <c r="P155" s="245">
        <f>O155*H155</f>
        <v>0</v>
      </c>
      <c r="Q155" s="245">
        <v>0</v>
      </c>
      <c r="R155" s="245">
        <f>Q155*H155</f>
        <v>0</v>
      </c>
      <c r="S155" s="245">
        <v>0</v>
      </c>
      <c r="T155" s="246">
        <f>S155*H155</f>
        <v>0</v>
      </c>
      <c r="AR155" s="24" t="s">
        <v>259</v>
      </c>
      <c r="AT155" s="24" t="s">
        <v>233</v>
      </c>
      <c r="AU155" s="24" t="s">
        <v>91</v>
      </c>
      <c r="AY155" s="24" t="s">
        <v>230</v>
      </c>
      <c r="BE155" s="247">
        <f>IF(N155="základní",J155,0)</f>
        <v>0</v>
      </c>
      <c r="BF155" s="247">
        <f>IF(N155="snížená",J155,0)</f>
        <v>0</v>
      </c>
      <c r="BG155" s="247">
        <f>IF(N155="zákl. přenesená",J155,0)</f>
        <v>0</v>
      </c>
      <c r="BH155" s="247">
        <f>IF(N155="sníž. přenesená",J155,0)</f>
        <v>0</v>
      </c>
      <c r="BI155" s="247">
        <f>IF(N155="nulová",J155,0)</f>
        <v>0</v>
      </c>
      <c r="BJ155" s="24" t="s">
        <v>85</v>
      </c>
      <c r="BK155" s="247">
        <f>ROUND(I155*H155,2)</f>
        <v>0</v>
      </c>
      <c r="BL155" s="24" t="s">
        <v>259</v>
      </c>
      <c r="BM155" s="24" t="s">
        <v>2281</v>
      </c>
    </row>
    <row r="156" spans="2:65" s="1" customFormat="1" ht="16.5" customHeight="1">
      <c r="B156" s="47"/>
      <c r="C156" s="236" t="s">
        <v>478</v>
      </c>
      <c r="D156" s="236" t="s">
        <v>233</v>
      </c>
      <c r="E156" s="237" t="s">
        <v>706</v>
      </c>
      <c r="F156" s="238" t="s">
        <v>707</v>
      </c>
      <c r="G156" s="239" t="s">
        <v>292</v>
      </c>
      <c r="H156" s="240">
        <v>1</v>
      </c>
      <c r="I156" s="241"/>
      <c r="J156" s="242">
        <f>ROUND(I156*H156,2)</f>
        <v>0</v>
      </c>
      <c r="K156" s="238" t="s">
        <v>34</v>
      </c>
      <c r="L156" s="73"/>
      <c r="M156" s="243" t="s">
        <v>34</v>
      </c>
      <c r="N156" s="244" t="s">
        <v>49</v>
      </c>
      <c r="O156" s="48"/>
      <c r="P156" s="245">
        <f>O156*H156</f>
        <v>0</v>
      </c>
      <c r="Q156" s="245">
        <v>0.00113</v>
      </c>
      <c r="R156" s="245">
        <f>Q156*H156</f>
        <v>0.00113</v>
      </c>
      <c r="S156" s="245">
        <v>0</v>
      </c>
      <c r="T156" s="246">
        <f>S156*H156</f>
        <v>0</v>
      </c>
      <c r="AR156" s="24" t="s">
        <v>259</v>
      </c>
      <c r="AT156" s="24" t="s">
        <v>233</v>
      </c>
      <c r="AU156" s="24" t="s">
        <v>91</v>
      </c>
      <c r="AY156" s="24" t="s">
        <v>230</v>
      </c>
      <c r="BE156" s="247">
        <f>IF(N156="základní",J156,0)</f>
        <v>0</v>
      </c>
      <c r="BF156" s="247">
        <f>IF(N156="snížená",J156,0)</f>
        <v>0</v>
      </c>
      <c r="BG156" s="247">
        <f>IF(N156="zákl. přenesená",J156,0)</f>
        <v>0</v>
      </c>
      <c r="BH156" s="247">
        <f>IF(N156="sníž. přenesená",J156,0)</f>
        <v>0</v>
      </c>
      <c r="BI156" s="247">
        <f>IF(N156="nulová",J156,0)</f>
        <v>0</v>
      </c>
      <c r="BJ156" s="24" t="s">
        <v>85</v>
      </c>
      <c r="BK156" s="247">
        <f>ROUND(I156*H156,2)</f>
        <v>0</v>
      </c>
      <c r="BL156" s="24" t="s">
        <v>259</v>
      </c>
      <c r="BM156" s="24" t="s">
        <v>2282</v>
      </c>
    </row>
    <row r="157" spans="2:65" s="1" customFormat="1" ht="16.5" customHeight="1">
      <c r="B157" s="47"/>
      <c r="C157" s="236" t="s">
        <v>482</v>
      </c>
      <c r="D157" s="236" t="s">
        <v>233</v>
      </c>
      <c r="E157" s="237" t="s">
        <v>1959</v>
      </c>
      <c r="F157" s="238" t="s">
        <v>1960</v>
      </c>
      <c r="G157" s="239" t="s">
        <v>292</v>
      </c>
      <c r="H157" s="240">
        <v>1</v>
      </c>
      <c r="I157" s="241"/>
      <c r="J157" s="242">
        <f>ROUND(I157*H157,2)</f>
        <v>0</v>
      </c>
      <c r="K157" s="238" t="s">
        <v>34</v>
      </c>
      <c r="L157" s="73"/>
      <c r="M157" s="243" t="s">
        <v>34</v>
      </c>
      <c r="N157" s="244" t="s">
        <v>49</v>
      </c>
      <c r="O157" s="48"/>
      <c r="P157" s="245">
        <f>O157*H157</f>
        <v>0</v>
      </c>
      <c r="Q157" s="245">
        <v>0.00015</v>
      </c>
      <c r="R157" s="245">
        <f>Q157*H157</f>
        <v>0.00015</v>
      </c>
      <c r="S157" s="245">
        <v>0</v>
      </c>
      <c r="T157" s="246">
        <f>S157*H157</f>
        <v>0</v>
      </c>
      <c r="AR157" s="24" t="s">
        <v>259</v>
      </c>
      <c r="AT157" s="24" t="s">
        <v>233</v>
      </c>
      <c r="AU157" s="24" t="s">
        <v>91</v>
      </c>
      <c r="AY157" s="24" t="s">
        <v>230</v>
      </c>
      <c r="BE157" s="247">
        <f>IF(N157="základní",J157,0)</f>
        <v>0</v>
      </c>
      <c r="BF157" s="247">
        <f>IF(N157="snížená",J157,0)</f>
        <v>0</v>
      </c>
      <c r="BG157" s="247">
        <f>IF(N157="zákl. přenesená",J157,0)</f>
        <v>0</v>
      </c>
      <c r="BH157" s="247">
        <f>IF(N157="sníž. přenesená",J157,0)</f>
        <v>0</v>
      </c>
      <c r="BI157" s="247">
        <f>IF(N157="nulová",J157,0)</f>
        <v>0</v>
      </c>
      <c r="BJ157" s="24" t="s">
        <v>85</v>
      </c>
      <c r="BK157" s="247">
        <f>ROUND(I157*H157,2)</f>
        <v>0</v>
      </c>
      <c r="BL157" s="24" t="s">
        <v>259</v>
      </c>
      <c r="BM157" s="24" t="s">
        <v>2283</v>
      </c>
    </row>
    <row r="158" spans="2:65" s="1" customFormat="1" ht="16.5" customHeight="1">
      <c r="B158" s="47"/>
      <c r="C158" s="236" t="s">
        <v>486</v>
      </c>
      <c r="D158" s="236" t="s">
        <v>233</v>
      </c>
      <c r="E158" s="237" t="s">
        <v>1962</v>
      </c>
      <c r="F158" s="238" t="s">
        <v>1963</v>
      </c>
      <c r="G158" s="239" t="s">
        <v>292</v>
      </c>
      <c r="H158" s="240">
        <v>1</v>
      </c>
      <c r="I158" s="241"/>
      <c r="J158" s="242">
        <f>ROUND(I158*H158,2)</f>
        <v>0</v>
      </c>
      <c r="K158" s="238" t="s">
        <v>34</v>
      </c>
      <c r="L158" s="73"/>
      <c r="M158" s="243" t="s">
        <v>34</v>
      </c>
      <c r="N158" s="244" t="s">
        <v>49</v>
      </c>
      <c r="O158" s="48"/>
      <c r="P158" s="245">
        <f>O158*H158</f>
        <v>0</v>
      </c>
      <c r="Q158" s="245">
        <v>0.00015</v>
      </c>
      <c r="R158" s="245">
        <f>Q158*H158</f>
        <v>0.00015</v>
      </c>
      <c r="S158" s="245">
        <v>0</v>
      </c>
      <c r="T158" s="246">
        <f>S158*H158</f>
        <v>0</v>
      </c>
      <c r="AR158" s="24" t="s">
        <v>259</v>
      </c>
      <c r="AT158" s="24" t="s">
        <v>233</v>
      </c>
      <c r="AU158" s="24" t="s">
        <v>91</v>
      </c>
      <c r="AY158" s="24" t="s">
        <v>230</v>
      </c>
      <c r="BE158" s="247">
        <f>IF(N158="základní",J158,0)</f>
        <v>0</v>
      </c>
      <c r="BF158" s="247">
        <f>IF(N158="snížená",J158,0)</f>
        <v>0</v>
      </c>
      <c r="BG158" s="247">
        <f>IF(N158="zákl. přenesená",J158,0)</f>
        <v>0</v>
      </c>
      <c r="BH158" s="247">
        <f>IF(N158="sníž. přenesená",J158,0)</f>
        <v>0</v>
      </c>
      <c r="BI158" s="247">
        <f>IF(N158="nulová",J158,0)</f>
        <v>0</v>
      </c>
      <c r="BJ158" s="24" t="s">
        <v>85</v>
      </c>
      <c r="BK158" s="247">
        <f>ROUND(I158*H158,2)</f>
        <v>0</v>
      </c>
      <c r="BL158" s="24" t="s">
        <v>259</v>
      </c>
      <c r="BM158" s="24" t="s">
        <v>2284</v>
      </c>
    </row>
    <row r="159" spans="2:63" s="11" customFormat="1" ht="37.4" customHeight="1">
      <c r="B159" s="220"/>
      <c r="C159" s="221"/>
      <c r="D159" s="222" t="s">
        <v>77</v>
      </c>
      <c r="E159" s="223" t="s">
        <v>772</v>
      </c>
      <c r="F159" s="223" t="s">
        <v>773</v>
      </c>
      <c r="G159" s="221"/>
      <c r="H159" s="221"/>
      <c r="I159" s="224"/>
      <c r="J159" s="225">
        <f>BK159</f>
        <v>0</v>
      </c>
      <c r="K159" s="221"/>
      <c r="L159" s="226"/>
      <c r="M159" s="227"/>
      <c r="N159" s="228"/>
      <c r="O159" s="228"/>
      <c r="P159" s="229">
        <f>P160+P162+P164+P166</f>
        <v>0</v>
      </c>
      <c r="Q159" s="228"/>
      <c r="R159" s="229">
        <f>R160+R162+R164+R166</f>
        <v>0</v>
      </c>
      <c r="S159" s="228"/>
      <c r="T159" s="230">
        <f>T160+T162+T164+T166</f>
        <v>0</v>
      </c>
      <c r="AR159" s="231" t="s">
        <v>255</v>
      </c>
      <c r="AT159" s="232" t="s">
        <v>77</v>
      </c>
      <c r="AU159" s="232" t="s">
        <v>78</v>
      </c>
      <c r="AY159" s="231" t="s">
        <v>230</v>
      </c>
      <c r="BK159" s="233">
        <f>BK160+BK162+BK164+BK166</f>
        <v>0</v>
      </c>
    </row>
    <row r="160" spans="2:63" s="11" customFormat="1" ht="19.9" customHeight="1">
      <c r="B160" s="220"/>
      <c r="C160" s="221"/>
      <c r="D160" s="222" t="s">
        <v>77</v>
      </c>
      <c r="E160" s="234" t="s">
        <v>774</v>
      </c>
      <c r="F160" s="234" t="s">
        <v>775</v>
      </c>
      <c r="G160" s="221"/>
      <c r="H160" s="221"/>
      <c r="I160" s="224"/>
      <c r="J160" s="235">
        <f>BK160</f>
        <v>0</v>
      </c>
      <c r="K160" s="221"/>
      <c r="L160" s="226"/>
      <c r="M160" s="227"/>
      <c r="N160" s="228"/>
      <c r="O160" s="228"/>
      <c r="P160" s="229">
        <f>P161</f>
        <v>0</v>
      </c>
      <c r="Q160" s="228"/>
      <c r="R160" s="229">
        <f>R161</f>
        <v>0</v>
      </c>
      <c r="S160" s="228"/>
      <c r="T160" s="230">
        <f>T161</f>
        <v>0</v>
      </c>
      <c r="AR160" s="231" t="s">
        <v>255</v>
      </c>
      <c r="AT160" s="232" t="s">
        <v>77</v>
      </c>
      <c r="AU160" s="232" t="s">
        <v>85</v>
      </c>
      <c r="AY160" s="231" t="s">
        <v>230</v>
      </c>
      <c r="BK160" s="233">
        <f>BK161</f>
        <v>0</v>
      </c>
    </row>
    <row r="161" spans="2:65" s="1" customFormat="1" ht="16.5" customHeight="1">
      <c r="B161" s="47"/>
      <c r="C161" s="236" t="s">
        <v>490</v>
      </c>
      <c r="D161" s="236" t="s">
        <v>233</v>
      </c>
      <c r="E161" s="237" t="s">
        <v>777</v>
      </c>
      <c r="F161" s="238" t="s">
        <v>778</v>
      </c>
      <c r="G161" s="239" t="s">
        <v>292</v>
      </c>
      <c r="H161" s="240">
        <v>1</v>
      </c>
      <c r="I161" s="241"/>
      <c r="J161" s="242">
        <f>ROUND(I161*H161,2)</f>
        <v>0</v>
      </c>
      <c r="K161" s="238" t="s">
        <v>34</v>
      </c>
      <c r="L161" s="73"/>
      <c r="M161" s="243" t="s">
        <v>34</v>
      </c>
      <c r="N161" s="244" t="s">
        <v>49</v>
      </c>
      <c r="O161" s="48"/>
      <c r="P161" s="245">
        <f>O161*H161</f>
        <v>0</v>
      </c>
      <c r="Q161" s="245">
        <v>0</v>
      </c>
      <c r="R161" s="245">
        <f>Q161*H161</f>
        <v>0</v>
      </c>
      <c r="S161" s="245">
        <v>0</v>
      </c>
      <c r="T161" s="246">
        <f>S161*H161</f>
        <v>0</v>
      </c>
      <c r="AR161" s="24" t="s">
        <v>779</v>
      </c>
      <c r="AT161" s="24" t="s">
        <v>233</v>
      </c>
      <c r="AU161" s="24" t="s">
        <v>91</v>
      </c>
      <c r="AY161" s="24" t="s">
        <v>230</v>
      </c>
      <c r="BE161" s="247">
        <f>IF(N161="základní",J161,0)</f>
        <v>0</v>
      </c>
      <c r="BF161" s="247">
        <f>IF(N161="snížená",J161,0)</f>
        <v>0</v>
      </c>
      <c r="BG161" s="247">
        <f>IF(N161="zákl. přenesená",J161,0)</f>
        <v>0</v>
      </c>
      <c r="BH161" s="247">
        <f>IF(N161="sníž. přenesená",J161,0)</f>
        <v>0</v>
      </c>
      <c r="BI161" s="247">
        <f>IF(N161="nulová",J161,0)</f>
        <v>0</v>
      </c>
      <c r="BJ161" s="24" t="s">
        <v>85</v>
      </c>
      <c r="BK161" s="247">
        <f>ROUND(I161*H161,2)</f>
        <v>0</v>
      </c>
      <c r="BL161" s="24" t="s">
        <v>779</v>
      </c>
      <c r="BM161" s="24" t="s">
        <v>2285</v>
      </c>
    </row>
    <row r="162" spans="2:63" s="11" customFormat="1" ht="29.85" customHeight="1">
      <c r="B162" s="220"/>
      <c r="C162" s="221"/>
      <c r="D162" s="222" t="s">
        <v>77</v>
      </c>
      <c r="E162" s="234" t="s">
        <v>781</v>
      </c>
      <c r="F162" s="234" t="s">
        <v>782</v>
      </c>
      <c r="G162" s="221"/>
      <c r="H162" s="221"/>
      <c r="I162" s="224"/>
      <c r="J162" s="235">
        <f>BK162</f>
        <v>0</v>
      </c>
      <c r="K162" s="221"/>
      <c r="L162" s="226"/>
      <c r="M162" s="227"/>
      <c r="N162" s="228"/>
      <c r="O162" s="228"/>
      <c r="P162" s="229">
        <f>P163</f>
        <v>0</v>
      </c>
      <c r="Q162" s="228"/>
      <c r="R162" s="229">
        <f>R163</f>
        <v>0</v>
      </c>
      <c r="S162" s="228"/>
      <c r="T162" s="230">
        <f>T163</f>
        <v>0</v>
      </c>
      <c r="AR162" s="231" t="s">
        <v>255</v>
      </c>
      <c r="AT162" s="232" t="s">
        <v>77</v>
      </c>
      <c r="AU162" s="232" t="s">
        <v>85</v>
      </c>
      <c r="AY162" s="231" t="s">
        <v>230</v>
      </c>
      <c r="BK162" s="233">
        <f>BK163</f>
        <v>0</v>
      </c>
    </row>
    <row r="163" spans="2:65" s="1" customFormat="1" ht="16.5" customHeight="1">
      <c r="B163" s="47"/>
      <c r="C163" s="236" t="s">
        <v>494</v>
      </c>
      <c r="D163" s="236" t="s">
        <v>233</v>
      </c>
      <c r="E163" s="237" t="s">
        <v>784</v>
      </c>
      <c r="F163" s="238" t="s">
        <v>785</v>
      </c>
      <c r="G163" s="239" t="s">
        <v>292</v>
      </c>
      <c r="H163" s="240">
        <v>1</v>
      </c>
      <c r="I163" s="241"/>
      <c r="J163" s="242">
        <f>ROUND(I163*H163,2)</f>
        <v>0</v>
      </c>
      <c r="K163" s="238" t="s">
        <v>34</v>
      </c>
      <c r="L163" s="73"/>
      <c r="M163" s="243" t="s">
        <v>34</v>
      </c>
      <c r="N163" s="244" t="s">
        <v>49</v>
      </c>
      <c r="O163" s="48"/>
      <c r="P163" s="245">
        <f>O163*H163</f>
        <v>0</v>
      </c>
      <c r="Q163" s="245">
        <v>0</v>
      </c>
      <c r="R163" s="245">
        <f>Q163*H163</f>
        <v>0</v>
      </c>
      <c r="S163" s="245">
        <v>0</v>
      </c>
      <c r="T163" s="246">
        <f>S163*H163</f>
        <v>0</v>
      </c>
      <c r="AR163" s="24" t="s">
        <v>779</v>
      </c>
      <c r="AT163" s="24" t="s">
        <v>233</v>
      </c>
      <c r="AU163" s="24" t="s">
        <v>91</v>
      </c>
      <c r="AY163" s="24" t="s">
        <v>230</v>
      </c>
      <c r="BE163" s="247">
        <f>IF(N163="základní",J163,0)</f>
        <v>0</v>
      </c>
      <c r="BF163" s="247">
        <f>IF(N163="snížená",J163,0)</f>
        <v>0</v>
      </c>
      <c r="BG163" s="247">
        <f>IF(N163="zákl. přenesená",J163,0)</f>
        <v>0</v>
      </c>
      <c r="BH163" s="247">
        <f>IF(N163="sníž. přenesená",J163,0)</f>
        <v>0</v>
      </c>
      <c r="BI163" s="247">
        <f>IF(N163="nulová",J163,0)</f>
        <v>0</v>
      </c>
      <c r="BJ163" s="24" t="s">
        <v>85</v>
      </c>
      <c r="BK163" s="247">
        <f>ROUND(I163*H163,2)</f>
        <v>0</v>
      </c>
      <c r="BL163" s="24" t="s">
        <v>779</v>
      </c>
      <c r="BM163" s="24" t="s">
        <v>2286</v>
      </c>
    </row>
    <row r="164" spans="2:63" s="11" customFormat="1" ht="29.85" customHeight="1">
      <c r="B164" s="220"/>
      <c r="C164" s="221"/>
      <c r="D164" s="222" t="s">
        <v>77</v>
      </c>
      <c r="E164" s="234" t="s">
        <v>787</v>
      </c>
      <c r="F164" s="234" t="s">
        <v>788</v>
      </c>
      <c r="G164" s="221"/>
      <c r="H164" s="221"/>
      <c r="I164" s="224"/>
      <c r="J164" s="235">
        <f>BK164</f>
        <v>0</v>
      </c>
      <c r="K164" s="221"/>
      <c r="L164" s="226"/>
      <c r="M164" s="227"/>
      <c r="N164" s="228"/>
      <c r="O164" s="228"/>
      <c r="P164" s="229">
        <f>P165</f>
        <v>0</v>
      </c>
      <c r="Q164" s="228"/>
      <c r="R164" s="229">
        <f>R165</f>
        <v>0</v>
      </c>
      <c r="S164" s="228"/>
      <c r="T164" s="230">
        <f>T165</f>
        <v>0</v>
      </c>
      <c r="AR164" s="231" t="s">
        <v>255</v>
      </c>
      <c r="AT164" s="232" t="s">
        <v>77</v>
      </c>
      <c r="AU164" s="232" t="s">
        <v>85</v>
      </c>
      <c r="AY164" s="231" t="s">
        <v>230</v>
      </c>
      <c r="BK164" s="233">
        <f>BK165</f>
        <v>0</v>
      </c>
    </row>
    <row r="165" spans="2:65" s="1" customFormat="1" ht="16.5" customHeight="1">
      <c r="B165" s="47"/>
      <c r="C165" s="236" t="s">
        <v>499</v>
      </c>
      <c r="D165" s="236" t="s">
        <v>233</v>
      </c>
      <c r="E165" s="237" t="s">
        <v>790</v>
      </c>
      <c r="F165" s="238" t="s">
        <v>791</v>
      </c>
      <c r="G165" s="239" t="s">
        <v>292</v>
      </c>
      <c r="H165" s="240">
        <v>1</v>
      </c>
      <c r="I165" s="241"/>
      <c r="J165" s="242">
        <f>ROUND(I165*H165,2)</f>
        <v>0</v>
      </c>
      <c r="K165" s="238" t="s">
        <v>34</v>
      </c>
      <c r="L165" s="73"/>
      <c r="M165" s="243" t="s">
        <v>34</v>
      </c>
      <c r="N165" s="244" t="s">
        <v>49</v>
      </c>
      <c r="O165" s="48"/>
      <c r="P165" s="245">
        <f>O165*H165</f>
        <v>0</v>
      </c>
      <c r="Q165" s="245">
        <v>0</v>
      </c>
      <c r="R165" s="245">
        <f>Q165*H165</f>
        <v>0</v>
      </c>
      <c r="S165" s="245">
        <v>0</v>
      </c>
      <c r="T165" s="246">
        <f>S165*H165</f>
        <v>0</v>
      </c>
      <c r="AR165" s="24" t="s">
        <v>779</v>
      </c>
      <c r="AT165" s="24" t="s">
        <v>233</v>
      </c>
      <c r="AU165" s="24" t="s">
        <v>91</v>
      </c>
      <c r="AY165" s="24" t="s">
        <v>230</v>
      </c>
      <c r="BE165" s="247">
        <f>IF(N165="základní",J165,0)</f>
        <v>0</v>
      </c>
      <c r="BF165" s="247">
        <f>IF(N165="snížená",J165,0)</f>
        <v>0</v>
      </c>
      <c r="BG165" s="247">
        <f>IF(N165="zákl. přenesená",J165,0)</f>
        <v>0</v>
      </c>
      <c r="BH165" s="247">
        <f>IF(N165="sníž. přenesená",J165,0)</f>
        <v>0</v>
      </c>
      <c r="BI165" s="247">
        <f>IF(N165="nulová",J165,0)</f>
        <v>0</v>
      </c>
      <c r="BJ165" s="24" t="s">
        <v>85</v>
      </c>
      <c r="BK165" s="247">
        <f>ROUND(I165*H165,2)</f>
        <v>0</v>
      </c>
      <c r="BL165" s="24" t="s">
        <v>779</v>
      </c>
      <c r="BM165" s="24" t="s">
        <v>2287</v>
      </c>
    </row>
    <row r="166" spans="2:63" s="11" customFormat="1" ht="29.85" customHeight="1">
      <c r="B166" s="220"/>
      <c r="C166" s="221"/>
      <c r="D166" s="222" t="s">
        <v>77</v>
      </c>
      <c r="E166" s="234" t="s">
        <v>793</v>
      </c>
      <c r="F166" s="234" t="s">
        <v>794</v>
      </c>
      <c r="G166" s="221"/>
      <c r="H166" s="221"/>
      <c r="I166" s="224"/>
      <c r="J166" s="235">
        <f>BK166</f>
        <v>0</v>
      </c>
      <c r="K166" s="221"/>
      <c r="L166" s="226"/>
      <c r="M166" s="227"/>
      <c r="N166" s="228"/>
      <c r="O166" s="228"/>
      <c r="P166" s="229">
        <f>P167</f>
        <v>0</v>
      </c>
      <c r="Q166" s="228"/>
      <c r="R166" s="229">
        <f>R167</f>
        <v>0</v>
      </c>
      <c r="S166" s="228"/>
      <c r="T166" s="230">
        <f>T167</f>
        <v>0</v>
      </c>
      <c r="AR166" s="231" t="s">
        <v>255</v>
      </c>
      <c r="AT166" s="232" t="s">
        <v>77</v>
      </c>
      <c r="AU166" s="232" t="s">
        <v>85</v>
      </c>
      <c r="AY166" s="231" t="s">
        <v>230</v>
      </c>
      <c r="BK166" s="233">
        <f>BK167</f>
        <v>0</v>
      </c>
    </row>
    <row r="167" spans="2:65" s="1" customFormat="1" ht="16.5" customHeight="1">
      <c r="B167" s="47"/>
      <c r="C167" s="236" t="s">
        <v>504</v>
      </c>
      <c r="D167" s="236" t="s">
        <v>233</v>
      </c>
      <c r="E167" s="237" t="s">
        <v>796</v>
      </c>
      <c r="F167" s="238" t="s">
        <v>797</v>
      </c>
      <c r="G167" s="239" t="s">
        <v>292</v>
      </c>
      <c r="H167" s="240">
        <v>1</v>
      </c>
      <c r="I167" s="241"/>
      <c r="J167" s="242">
        <f>ROUND(I167*H167,2)</f>
        <v>0</v>
      </c>
      <c r="K167" s="238" t="s">
        <v>34</v>
      </c>
      <c r="L167" s="73"/>
      <c r="M167" s="243" t="s">
        <v>34</v>
      </c>
      <c r="N167" s="294" t="s">
        <v>49</v>
      </c>
      <c r="O167" s="295"/>
      <c r="P167" s="296">
        <f>O167*H167</f>
        <v>0</v>
      </c>
      <c r="Q167" s="296">
        <v>0</v>
      </c>
      <c r="R167" s="296">
        <f>Q167*H167</f>
        <v>0</v>
      </c>
      <c r="S167" s="296">
        <v>0</v>
      </c>
      <c r="T167" s="297">
        <f>S167*H167</f>
        <v>0</v>
      </c>
      <c r="AR167" s="24" t="s">
        <v>779</v>
      </c>
      <c r="AT167" s="24" t="s">
        <v>233</v>
      </c>
      <c r="AU167" s="24" t="s">
        <v>91</v>
      </c>
      <c r="AY167" s="24" t="s">
        <v>230</v>
      </c>
      <c r="BE167" s="247">
        <f>IF(N167="základní",J167,0)</f>
        <v>0</v>
      </c>
      <c r="BF167" s="247">
        <f>IF(N167="snížená",J167,0)</f>
        <v>0</v>
      </c>
      <c r="BG167" s="247">
        <f>IF(N167="zákl. přenesená",J167,0)</f>
        <v>0</v>
      </c>
      <c r="BH167" s="247">
        <f>IF(N167="sníž. přenesená",J167,0)</f>
        <v>0</v>
      </c>
      <c r="BI167" s="247">
        <f>IF(N167="nulová",J167,0)</f>
        <v>0</v>
      </c>
      <c r="BJ167" s="24" t="s">
        <v>85</v>
      </c>
      <c r="BK167" s="247">
        <f>ROUND(I167*H167,2)</f>
        <v>0</v>
      </c>
      <c r="BL167" s="24" t="s">
        <v>779</v>
      </c>
      <c r="BM167" s="24" t="s">
        <v>2288</v>
      </c>
    </row>
    <row r="168" spans="2:12" s="1" customFormat="1" ht="6.95" customHeight="1">
      <c r="B168" s="68"/>
      <c r="C168" s="69"/>
      <c r="D168" s="69"/>
      <c r="E168" s="69"/>
      <c r="F168" s="69"/>
      <c r="G168" s="69"/>
      <c r="H168" s="69"/>
      <c r="I168" s="179"/>
      <c r="J168" s="69"/>
      <c r="K168" s="69"/>
      <c r="L168" s="73"/>
    </row>
  </sheetData>
  <sheetProtection password="CC35" sheet="1" objects="1" scenarios="1" formatColumns="0" formatRows="0" autoFilter="0"/>
  <autoFilter ref="C93:K167"/>
  <mergeCells count="13">
    <mergeCell ref="E7:H7"/>
    <mergeCell ref="E9:H9"/>
    <mergeCell ref="E11:H11"/>
    <mergeCell ref="E26:H26"/>
    <mergeCell ref="E47:H47"/>
    <mergeCell ref="E49:H49"/>
    <mergeCell ref="E51:H51"/>
    <mergeCell ref="J55:J56"/>
    <mergeCell ref="E82:H82"/>
    <mergeCell ref="E84:H84"/>
    <mergeCell ref="E86:H86"/>
    <mergeCell ref="G1:H1"/>
    <mergeCell ref="L2:V2"/>
  </mergeCells>
  <hyperlinks>
    <hyperlink ref="F1:G1" location="C2" display="1) Krycí list soupisu"/>
    <hyperlink ref="G1:H1" location="C58"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9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132</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2148</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2289</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ROUND(J84,2)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ROUND(SUM(BE84:BE97),2)</f>
        <v>0</v>
      </c>
      <c r="G32" s="48"/>
      <c r="H32" s="48"/>
      <c r="I32" s="171">
        <v>0.21</v>
      </c>
      <c r="J32" s="170">
        <f>ROUND(ROUND((SUM(BE84:BE97)),2)*I32,2)</f>
        <v>0</v>
      </c>
      <c r="K32" s="52"/>
    </row>
    <row r="33" spans="2:11" s="1" customFormat="1" ht="14.4" customHeight="1">
      <c r="B33" s="47"/>
      <c r="C33" s="48"/>
      <c r="D33" s="48"/>
      <c r="E33" s="56" t="s">
        <v>50</v>
      </c>
      <c r="F33" s="170">
        <f>ROUND(SUM(BF84:BF97),2)</f>
        <v>0</v>
      </c>
      <c r="G33" s="48"/>
      <c r="H33" s="48"/>
      <c r="I33" s="171">
        <v>0.15</v>
      </c>
      <c r="J33" s="170">
        <f>ROUND(ROUND((SUM(BF84:BF97)),2)*I33,2)</f>
        <v>0</v>
      </c>
      <c r="K33" s="52"/>
    </row>
    <row r="34" spans="2:11" s="1" customFormat="1" ht="14.4" customHeight="1" hidden="1">
      <c r="B34" s="47"/>
      <c r="C34" s="48"/>
      <c r="D34" s="48"/>
      <c r="E34" s="56" t="s">
        <v>51</v>
      </c>
      <c r="F34" s="170">
        <f>ROUND(SUM(BG84:BG97),2)</f>
        <v>0</v>
      </c>
      <c r="G34" s="48"/>
      <c r="H34" s="48"/>
      <c r="I34" s="171">
        <v>0.21</v>
      </c>
      <c r="J34" s="170">
        <v>0</v>
      </c>
      <c r="K34" s="52"/>
    </row>
    <row r="35" spans="2:11" s="1" customFormat="1" ht="14.4" customHeight="1" hidden="1">
      <c r="B35" s="47"/>
      <c r="C35" s="48"/>
      <c r="D35" s="48"/>
      <c r="E35" s="56" t="s">
        <v>52</v>
      </c>
      <c r="F35" s="170">
        <f>ROUND(SUM(BH84:BH97),2)</f>
        <v>0</v>
      </c>
      <c r="G35" s="48"/>
      <c r="H35" s="48"/>
      <c r="I35" s="171">
        <v>0.15</v>
      </c>
      <c r="J35" s="170">
        <v>0</v>
      </c>
      <c r="K35" s="52"/>
    </row>
    <row r="36" spans="2:11" s="1" customFormat="1" ht="14.4" customHeight="1" hidden="1">
      <c r="B36" s="47"/>
      <c r="C36" s="48"/>
      <c r="D36" s="48"/>
      <c r="E36" s="56" t="s">
        <v>53</v>
      </c>
      <c r="F36" s="170">
        <f>ROUND(SUM(BI84:BI97),2)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2148</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A3 - OBJEKT B - PŘEDÁVACÍ STANICE SILNOPROUD</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J84</f>
        <v>0</v>
      </c>
      <c r="K60" s="52"/>
      <c r="AU60" s="24" t="s">
        <v>198</v>
      </c>
    </row>
    <row r="61" spans="2:11" s="8" customFormat="1" ht="24.95" customHeight="1">
      <c r="B61" s="190"/>
      <c r="C61" s="191"/>
      <c r="D61" s="192" t="s">
        <v>1235</v>
      </c>
      <c r="E61" s="193"/>
      <c r="F61" s="193"/>
      <c r="G61" s="193"/>
      <c r="H61" s="193"/>
      <c r="I61" s="194"/>
      <c r="J61" s="195">
        <f>J85</f>
        <v>0</v>
      </c>
      <c r="K61" s="196"/>
    </row>
    <row r="62" spans="2:11" s="9" customFormat="1" ht="19.9" customHeight="1">
      <c r="B62" s="197"/>
      <c r="C62" s="198"/>
      <c r="D62" s="199" t="s">
        <v>2290</v>
      </c>
      <c r="E62" s="200"/>
      <c r="F62" s="200"/>
      <c r="G62" s="200"/>
      <c r="H62" s="200"/>
      <c r="I62" s="201"/>
      <c r="J62" s="202">
        <f>J86</f>
        <v>0</v>
      </c>
      <c r="K62" s="203"/>
    </row>
    <row r="63" spans="2:11" s="1" customFormat="1" ht="21.8" customHeight="1">
      <c r="B63" s="47"/>
      <c r="C63" s="48"/>
      <c r="D63" s="48"/>
      <c r="E63" s="48"/>
      <c r="F63" s="48"/>
      <c r="G63" s="48"/>
      <c r="H63" s="48"/>
      <c r="I63" s="157"/>
      <c r="J63" s="48"/>
      <c r="K63" s="52"/>
    </row>
    <row r="64" spans="2:11" s="1" customFormat="1" ht="6.95" customHeight="1">
      <c r="B64" s="68"/>
      <c r="C64" s="69"/>
      <c r="D64" s="69"/>
      <c r="E64" s="69"/>
      <c r="F64" s="69"/>
      <c r="G64" s="69"/>
      <c r="H64" s="69"/>
      <c r="I64" s="179"/>
      <c r="J64" s="69"/>
      <c r="K64" s="70"/>
    </row>
    <row r="68" spans="2:12" s="1" customFormat="1" ht="6.95" customHeight="1">
      <c r="B68" s="71"/>
      <c r="C68" s="72"/>
      <c r="D68" s="72"/>
      <c r="E68" s="72"/>
      <c r="F68" s="72"/>
      <c r="G68" s="72"/>
      <c r="H68" s="72"/>
      <c r="I68" s="182"/>
      <c r="J68" s="72"/>
      <c r="K68" s="72"/>
      <c r="L68" s="73"/>
    </row>
    <row r="69" spans="2:12" s="1" customFormat="1" ht="36.95" customHeight="1">
      <c r="B69" s="47"/>
      <c r="C69" s="74" t="s">
        <v>214</v>
      </c>
      <c r="D69" s="75"/>
      <c r="E69" s="75"/>
      <c r="F69" s="75"/>
      <c r="G69" s="75"/>
      <c r="H69" s="75"/>
      <c r="I69" s="204"/>
      <c r="J69" s="75"/>
      <c r="K69" s="75"/>
      <c r="L69" s="73"/>
    </row>
    <row r="70" spans="2:12" s="1" customFormat="1" ht="6.95" customHeight="1">
      <c r="B70" s="47"/>
      <c r="C70" s="75"/>
      <c r="D70" s="75"/>
      <c r="E70" s="75"/>
      <c r="F70" s="75"/>
      <c r="G70" s="75"/>
      <c r="H70" s="75"/>
      <c r="I70" s="204"/>
      <c r="J70" s="75"/>
      <c r="K70" s="75"/>
      <c r="L70" s="73"/>
    </row>
    <row r="71" spans="2:12" s="1" customFormat="1" ht="14.4" customHeight="1">
      <c r="B71" s="47"/>
      <c r="C71" s="77" t="s">
        <v>18</v>
      </c>
      <c r="D71" s="75"/>
      <c r="E71" s="75"/>
      <c r="F71" s="75"/>
      <c r="G71" s="75"/>
      <c r="H71" s="75"/>
      <c r="I71" s="204"/>
      <c r="J71" s="75"/>
      <c r="K71" s="75"/>
      <c r="L71" s="73"/>
    </row>
    <row r="72" spans="2:12" s="1" customFormat="1" ht="16.5" customHeight="1">
      <c r="B72" s="47"/>
      <c r="C72" s="75"/>
      <c r="D72" s="75"/>
      <c r="E72" s="205" t="str">
        <f>E7</f>
        <v>REKONSTRUKCE PLYNOVÉ KOTELNY JAROV I.- OBJEKTY A-E</v>
      </c>
      <c r="F72" s="77"/>
      <c r="G72" s="77"/>
      <c r="H72" s="77"/>
      <c r="I72" s="204"/>
      <c r="J72" s="75"/>
      <c r="K72" s="75"/>
      <c r="L72" s="73"/>
    </row>
    <row r="73" spans="2:12" ht="13.5">
      <c r="B73" s="28"/>
      <c r="C73" s="77" t="s">
        <v>190</v>
      </c>
      <c r="D73" s="206"/>
      <c r="E73" s="206"/>
      <c r="F73" s="206"/>
      <c r="G73" s="206"/>
      <c r="H73" s="206"/>
      <c r="I73" s="149"/>
      <c r="J73" s="206"/>
      <c r="K73" s="206"/>
      <c r="L73" s="207"/>
    </row>
    <row r="74" spans="2:12" s="1" customFormat="1" ht="16.5" customHeight="1">
      <c r="B74" s="47"/>
      <c r="C74" s="75"/>
      <c r="D74" s="75"/>
      <c r="E74" s="205" t="s">
        <v>2148</v>
      </c>
      <c r="F74" s="75"/>
      <c r="G74" s="75"/>
      <c r="H74" s="75"/>
      <c r="I74" s="204"/>
      <c r="J74" s="75"/>
      <c r="K74" s="75"/>
      <c r="L74" s="73"/>
    </row>
    <row r="75" spans="2:12" s="1" customFormat="1" ht="14.4" customHeight="1">
      <c r="B75" s="47"/>
      <c r="C75" s="77" t="s">
        <v>192</v>
      </c>
      <c r="D75" s="75"/>
      <c r="E75" s="75"/>
      <c r="F75" s="75"/>
      <c r="G75" s="75"/>
      <c r="H75" s="75"/>
      <c r="I75" s="204"/>
      <c r="J75" s="75"/>
      <c r="K75" s="75"/>
      <c r="L75" s="73"/>
    </row>
    <row r="76" spans="2:12" s="1" customFormat="1" ht="17.25" customHeight="1">
      <c r="B76" s="47"/>
      <c r="C76" s="75"/>
      <c r="D76" s="75"/>
      <c r="E76" s="83" t="str">
        <f>E11</f>
        <v>A3 - OBJEKT B - PŘEDÁVACÍ STANICE SILNOPROUD</v>
      </c>
      <c r="F76" s="75"/>
      <c r="G76" s="75"/>
      <c r="H76" s="75"/>
      <c r="I76" s="204"/>
      <c r="J76" s="75"/>
      <c r="K76" s="75"/>
      <c r="L76" s="73"/>
    </row>
    <row r="77" spans="2:12" s="1" customFormat="1" ht="6.95" customHeight="1">
      <c r="B77" s="47"/>
      <c r="C77" s="75"/>
      <c r="D77" s="75"/>
      <c r="E77" s="75"/>
      <c r="F77" s="75"/>
      <c r="G77" s="75"/>
      <c r="H77" s="75"/>
      <c r="I77" s="204"/>
      <c r="J77" s="75"/>
      <c r="K77" s="75"/>
      <c r="L77" s="73"/>
    </row>
    <row r="78" spans="2:12" s="1" customFormat="1" ht="18" customHeight="1">
      <c r="B78" s="47"/>
      <c r="C78" s="77" t="s">
        <v>24</v>
      </c>
      <c r="D78" s="75"/>
      <c r="E78" s="75"/>
      <c r="F78" s="208" t="str">
        <f>F14</f>
        <v xml:space="preserve"> 130 00 Praha 3</v>
      </c>
      <c r="G78" s="75"/>
      <c r="H78" s="75"/>
      <c r="I78" s="209" t="s">
        <v>26</v>
      </c>
      <c r="J78" s="86" t="str">
        <f>IF(J14="","",J14)</f>
        <v>24. 9. 2018</v>
      </c>
      <c r="K78" s="75"/>
      <c r="L78" s="73"/>
    </row>
    <row r="79" spans="2:12" s="1" customFormat="1" ht="6.95" customHeight="1">
      <c r="B79" s="47"/>
      <c r="C79" s="75"/>
      <c r="D79" s="75"/>
      <c r="E79" s="75"/>
      <c r="F79" s="75"/>
      <c r="G79" s="75"/>
      <c r="H79" s="75"/>
      <c r="I79" s="204"/>
      <c r="J79" s="75"/>
      <c r="K79" s="75"/>
      <c r="L79" s="73"/>
    </row>
    <row r="80" spans="2:12" s="1" customFormat="1" ht="13.5">
      <c r="B80" s="47"/>
      <c r="C80" s="77" t="s">
        <v>32</v>
      </c>
      <c r="D80" s="75"/>
      <c r="E80" s="75"/>
      <c r="F80" s="208" t="str">
        <f>E17</f>
        <v>VYSOKÁ ŠKOLA EKONOMICKÁ V PRAZE</v>
      </c>
      <c r="G80" s="75"/>
      <c r="H80" s="75"/>
      <c r="I80" s="209" t="s">
        <v>39</v>
      </c>
      <c r="J80" s="208" t="str">
        <f>E23</f>
        <v>ING.VÁCLAV PILÁT</v>
      </c>
      <c r="K80" s="75"/>
      <c r="L80" s="73"/>
    </row>
    <row r="81" spans="2:12" s="1" customFormat="1" ht="14.4" customHeight="1">
      <c r="B81" s="47"/>
      <c r="C81" s="77" t="s">
        <v>37</v>
      </c>
      <c r="D81" s="75"/>
      <c r="E81" s="75"/>
      <c r="F81" s="208" t="str">
        <f>IF(E20="","",E20)</f>
        <v/>
      </c>
      <c r="G81" s="75"/>
      <c r="H81" s="75"/>
      <c r="I81" s="204"/>
      <c r="J81" s="75"/>
      <c r="K81" s="75"/>
      <c r="L81" s="73"/>
    </row>
    <row r="82" spans="2:12" s="1" customFormat="1" ht="10.3" customHeight="1">
      <c r="B82" s="47"/>
      <c r="C82" s="75"/>
      <c r="D82" s="75"/>
      <c r="E82" s="75"/>
      <c r="F82" s="75"/>
      <c r="G82" s="75"/>
      <c r="H82" s="75"/>
      <c r="I82" s="204"/>
      <c r="J82" s="75"/>
      <c r="K82" s="75"/>
      <c r="L82" s="73"/>
    </row>
    <row r="83" spans="2:20" s="10" customFormat="1" ht="29.25" customHeight="1">
      <c r="B83" s="210"/>
      <c r="C83" s="211" t="s">
        <v>215</v>
      </c>
      <c r="D83" s="212" t="s">
        <v>63</v>
      </c>
      <c r="E83" s="212" t="s">
        <v>59</v>
      </c>
      <c r="F83" s="212" t="s">
        <v>216</v>
      </c>
      <c r="G83" s="212" t="s">
        <v>217</v>
      </c>
      <c r="H83" s="212" t="s">
        <v>218</v>
      </c>
      <c r="I83" s="213" t="s">
        <v>219</v>
      </c>
      <c r="J83" s="212" t="s">
        <v>196</v>
      </c>
      <c r="K83" s="214" t="s">
        <v>220</v>
      </c>
      <c r="L83" s="215"/>
      <c r="M83" s="103" t="s">
        <v>221</v>
      </c>
      <c r="N83" s="104" t="s">
        <v>48</v>
      </c>
      <c r="O83" s="104" t="s">
        <v>222</v>
      </c>
      <c r="P83" s="104" t="s">
        <v>223</v>
      </c>
      <c r="Q83" s="104" t="s">
        <v>224</v>
      </c>
      <c r="R83" s="104" t="s">
        <v>225</v>
      </c>
      <c r="S83" s="104" t="s">
        <v>226</v>
      </c>
      <c r="T83" s="105" t="s">
        <v>227</v>
      </c>
    </row>
    <row r="84" spans="2:63" s="1" customFormat="1" ht="29.25" customHeight="1">
      <c r="B84" s="47"/>
      <c r="C84" s="109" t="s">
        <v>197</v>
      </c>
      <c r="D84" s="75"/>
      <c r="E84" s="75"/>
      <c r="F84" s="75"/>
      <c r="G84" s="75"/>
      <c r="H84" s="75"/>
      <c r="I84" s="204"/>
      <c r="J84" s="216">
        <f>BK84</f>
        <v>0</v>
      </c>
      <c r="K84" s="75"/>
      <c r="L84" s="73"/>
      <c r="M84" s="106"/>
      <c r="N84" s="107"/>
      <c r="O84" s="107"/>
      <c r="P84" s="217">
        <f>P85</f>
        <v>0</v>
      </c>
      <c r="Q84" s="107"/>
      <c r="R84" s="217">
        <f>R85</f>
        <v>0</v>
      </c>
      <c r="S84" s="107"/>
      <c r="T84" s="218">
        <f>T85</f>
        <v>0</v>
      </c>
      <c r="AT84" s="24" t="s">
        <v>77</v>
      </c>
      <c r="AU84" s="24" t="s">
        <v>198</v>
      </c>
      <c r="BK84" s="219">
        <f>BK85</f>
        <v>0</v>
      </c>
    </row>
    <row r="85" spans="2:63" s="11" customFormat="1" ht="37.4" customHeight="1">
      <c r="B85" s="220"/>
      <c r="C85" s="221"/>
      <c r="D85" s="222" t="s">
        <v>77</v>
      </c>
      <c r="E85" s="223" t="s">
        <v>1236</v>
      </c>
      <c r="F85" s="223" t="s">
        <v>1237</v>
      </c>
      <c r="G85" s="221"/>
      <c r="H85" s="221"/>
      <c r="I85" s="224"/>
      <c r="J85" s="225">
        <f>BK85</f>
        <v>0</v>
      </c>
      <c r="K85" s="221"/>
      <c r="L85" s="226"/>
      <c r="M85" s="227"/>
      <c r="N85" s="228"/>
      <c r="O85" s="228"/>
      <c r="P85" s="229">
        <f>P86</f>
        <v>0</v>
      </c>
      <c r="Q85" s="228"/>
      <c r="R85" s="229">
        <f>R86</f>
        <v>0</v>
      </c>
      <c r="S85" s="228"/>
      <c r="T85" s="230">
        <f>T86</f>
        <v>0</v>
      </c>
      <c r="AR85" s="231" t="s">
        <v>91</v>
      </c>
      <c r="AT85" s="232" t="s">
        <v>77</v>
      </c>
      <c r="AU85" s="232" t="s">
        <v>78</v>
      </c>
      <c r="AY85" s="231" t="s">
        <v>230</v>
      </c>
      <c r="BK85" s="233">
        <f>BK86</f>
        <v>0</v>
      </c>
    </row>
    <row r="86" spans="2:63" s="11" customFormat="1" ht="19.9" customHeight="1">
      <c r="B86" s="220"/>
      <c r="C86" s="221"/>
      <c r="D86" s="222" t="s">
        <v>77</v>
      </c>
      <c r="E86" s="234" t="s">
        <v>2117</v>
      </c>
      <c r="F86" s="234" t="s">
        <v>2291</v>
      </c>
      <c r="G86" s="221"/>
      <c r="H86" s="221"/>
      <c r="I86" s="224"/>
      <c r="J86" s="235">
        <f>BK86</f>
        <v>0</v>
      </c>
      <c r="K86" s="221"/>
      <c r="L86" s="226"/>
      <c r="M86" s="227"/>
      <c r="N86" s="228"/>
      <c r="O86" s="228"/>
      <c r="P86" s="229">
        <f>SUM(P87:P97)</f>
        <v>0</v>
      </c>
      <c r="Q86" s="228"/>
      <c r="R86" s="229">
        <f>SUM(R87:R97)</f>
        <v>0</v>
      </c>
      <c r="S86" s="228"/>
      <c r="T86" s="230">
        <f>SUM(T87:T97)</f>
        <v>0</v>
      </c>
      <c r="AR86" s="231" t="s">
        <v>91</v>
      </c>
      <c r="AT86" s="232" t="s">
        <v>77</v>
      </c>
      <c r="AU86" s="232" t="s">
        <v>85</v>
      </c>
      <c r="AY86" s="231" t="s">
        <v>230</v>
      </c>
      <c r="BK86" s="233">
        <f>SUM(BK87:BK97)</f>
        <v>0</v>
      </c>
    </row>
    <row r="87" spans="2:65" s="1" customFormat="1" ht="25.5" customHeight="1">
      <c r="B87" s="47"/>
      <c r="C87" s="236" t="s">
        <v>85</v>
      </c>
      <c r="D87" s="236" t="s">
        <v>233</v>
      </c>
      <c r="E87" s="237" t="s">
        <v>2292</v>
      </c>
      <c r="F87" s="238" t="s">
        <v>1239</v>
      </c>
      <c r="G87" s="239" t="s">
        <v>258</v>
      </c>
      <c r="H87" s="240">
        <v>80</v>
      </c>
      <c r="I87" s="241"/>
      <c r="J87" s="242">
        <f>ROUND(I87*H87,2)</f>
        <v>0</v>
      </c>
      <c r="K87" s="238" t="s">
        <v>34</v>
      </c>
      <c r="L87" s="73"/>
      <c r="M87" s="243" t="s">
        <v>34</v>
      </c>
      <c r="N87" s="244" t="s">
        <v>49</v>
      </c>
      <c r="O87" s="48"/>
      <c r="P87" s="245">
        <f>O87*H87</f>
        <v>0</v>
      </c>
      <c r="Q87" s="245">
        <v>0</v>
      </c>
      <c r="R87" s="245">
        <f>Q87*H87</f>
        <v>0</v>
      </c>
      <c r="S87" s="245">
        <v>0</v>
      </c>
      <c r="T87" s="246">
        <f>S87*H87</f>
        <v>0</v>
      </c>
      <c r="AR87" s="24" t="s">
        <v>259</v>
      </c>
      <c r="AT87" s="24" t="s">
        <v>233</v>
      </c>
      <c r="AU87" s="24" t="s">
        <v>91</v>
      </c>
      <c r="AY87" s="24" t="s">
        <v>230</v>
      </c>
      <c r="BE87" s="247">
        <f>IF(N87="základní",J87,0)</f>
        <v>0</v>
      </c>
      <c r="BF87" s="247">
        <f>IF(N87="snížená",J87,0)</f>
        <v>0</v>
      </c>
      <c r="BG87" s="247">
        <f>IF(N87="zákl. přenesená",J87,0)</f>
        <v>0</v>
      </c>
      <c r="BH87" s="247">
        <f>IF(N87="sníž. přenesená",J87,0)</f>
        <v>0</v>
      </c>
      <c r="BI87" s="247">
        <f>IF(N87="nulová",J87,0)</f>
        <v>0</v>
      </c>
      <c r="BJ87" s="24" t="s">
        <v>85</v>
      </c>
      <c r="BK87" s="247">
        <f>ROUND(I87*H87,2)</f>
        <v>0</v>
      </c>
      <c r="BL87" s="24" t="s">
        <v>259</v>
      </c>
      <c r="BM87" s="24" t="s">
        <v>2293</v>
      </c>
    </row>
    <row r="88" spans="2:65" s="1" customFormat="1" ht="25.5" customHeight="1">
      <c r="B88" s="47"/>
      <c r="C88" s="236" t="s">
        <v>91</v>
      </c>
      <c r="D88" s="236" t="s">
        <v>233</v>
      </c>
      <c r="E88" s="237" t="s">
        <v>2294</v>
      </c>
      <c r="F88" s="238" t="s">
        <v>1242</v>
      </c>
      <c r="G88" s="239" t="s">
        <v>258</v>
      </c>
      <c r="H88" s="240">
        <v>80</v>
      </c>
      <c r="I88" s="241"/>
      <c r="J88" s="242">
        <f>ROUND(I88*H88,2)</f>
        <v>0</v>
      </c>
      <c r="K88" s="238" t="s">
        <v>34</v>
      </c>
      <c r="L88" s="73"/>
      <c r="M88" s="243" t="s">
        <v>34</v>
      </c>
      <c r="N88" s="244" t="s">
        <v>49</v>
      </c>
      <c r="O88" s="48"/>
      <c r="P88" s="245">
        <f>O88*H88</f>
        <v>0</v>
      </c>
      <c r="Q88" s="245">
        <v>0</v>
      </c>
      <c r="R88" s="245">
        <f>Q88*H88</f>
        <v>0</v>
      </c>
      <c r="S88" s="245">
        <v>0</v>
      </c>
      <c r="T88" s="246">
        <f>S88*H88</f>
        <v>0</v>
      </c>
      <c r="AR88" s="24" t="s">
        <v>259</v>
      </c>
      <c r="AT88" s="24" t="s">
        <v>233</v>
      </c>
      <c r="AU88" s="24" t="s">
        <v>91</v>
      </c>
      <c r="AY88" s="24" t="s">
        <v>230</v>
      </c>
      <c r="BE88" s="247">
        <f>IF(N88="základní",J88,0)</f>
        <v>0</v>
      </c>
      <c r="BF88" s="247">
        <f>IF(N88="snížená",J88,0)</f>
        <v>0</v>
      </c>
      <c r="BG88" s="247">
        <f>IF(N88="zákl. přenesená",J88,0)</f>
        <v>0</v>
      </c>
      <c r="BH88" s="247">
        <f>IF(N88="sníž. přenesená",J88,0)</f>
        <v>0</v>
      </c>
      <c r="BI88" s="247">
        <f>IF(N88="nulová",J88,0)</f>
        <v>0</v>
      </c>
      <c r="BJ88" s="24" t="s">
        <v>85</v>
      </c>
      <c r="BK88" s="247">
        <f>ROUND(I88*H88,2)</f>
        <v>0</v>
      </c>
      <c r="BL88" s="24" t="s">
        <v>259</v>
      </c>
      <c r="BM88" s="24" t="s">
        <v>2295</v>
      </c>
    </row>
    <row r="89" spans="2:65" s="1" customFormat="1" ht="16.5" customHeight="1">
      <c r="B89" s="47"/>
      <c r="C89" s="236" t="s">
        <v>242</v>
      </c>
      <c r="D89" s="236" t="s">
        <v>233</v>
      </c>
      <c r="E89" s="237" t="s">
        <v>1335</v>
      </c>
      <c r="F89" s="238" t="s">
        <v>1336</v>
      </c>
      <c r="G89" s="239" t="s">
        <v>1267</v>
      </c>
      <c r="H89" s="240">
        <v>30</v>
      </c>
      <c r="I89" s="241"/>
      <c r="J89" s="242">
        <f>ROUND(I89*H89,2)</f>
        <v>0</v>
      </c>
      <c r="K89" s="238" t="s">
        <v>34</v>
      </c>
      <c r="L89" s="73"/>
      <c r="M89" s="243" t="s">
        <v>34</v>
      </c>
      <c r="N89" s="244" t="s">
        <v>49</v>
      </c>
      <c r="O89" s="48"/>
      <c r="P89" s="245">
        <f>O89*H89</f>
        <v>0</v>
      </c>
      <c r="Q89" s="245">
        <v>0</v>
      </c>
      <c r="R89" s="245">
        <f>Q89*H89</f>
        <v>0</v>
      </c>
      <c r="S89" s="245">
        <v>0</v>
      </c>
      <c r="T89" s="246">
        <f>S89*H89</f>
        <v>0</v>
      </c>
      <c r="AR89" s="24" t="s">
        <v>259</v>
      </c>
      <c r="AT89" s="24" t="s">
        <v>233</v>
      </c>
      <c r="AU89" s="24" t="s">
        <v>91</v>
      </c>
      <c r="AY89" s="24" t="s">
        <v>230</v>
      </c>
      <c r="BE89" s="247">
        <f>IF(N89="základní",J89,0)</f>
        <v>0</v>
      </c>
      <c r="BF89" s="247">
        <f>IF(N89="snížená",J89,0)</f>
        <v>0</v>
      </c>
      <c r="BG89" s="247">
        <f>IF(N89="zákl. přenesená",J89,0)</f>
        <v>0</v>
      </c>
      <c r="BH89" s="247">
        <f>IF(N89="sníž. přenesená",J89,0)</f>
        <v>0</v>
      </c>
      <c r="BI89" s="247">
        <f>IF(N89="nulová",J89,0)</f>
        <v>0</v>
      </c>
      <c r="BJ89" s="24" t="s">
        <v>85</v>
      </c>
      <c r="BK89" s="247">
        <f>ROUND(I89*H89,2)</f>
        <v>0</v>
      </c>
      <c r="BL89" s="24" t="s">
        <v>259</v>
      </c>
      <c r="BM89" s="24" t="s">
        <v>2296</v>
      </c>
    </row>
    <row r="90" spans="2:65" s="1" customFormat="1" ht="16.5" customHeight="1">
      <c r="B90" s="47"/>
      <c r="C90" s="236" t="s">
        <v>237</v>
      </c>
      <c r="D90" s="236" t="s">
        <v>233</v>
      </c>
      <c r="E90" s="237" t="s">
        <v>1338</v>
      </c>
      <c r="F90" s="238" t="s">
        <v>1339</v>
      </c>
      <c r="G90" s="239" t="s">
        <v>1267</v>
      </c>
      <c r="H90" s="240">
        <v>90</v>
      </c>
      <c r="I90" s="241"/>
      <c r="J90" s="242">
        <f>ROUND(I90*H90,2)</f>
        <v>0</v>
      </c>
      <c r="K90" s="238" t="s">
        <v>34</v>
      </c>
      <c r="L90" s="73"/>
      <c r="M90" s="243" t="s">
        <v>34</v>
      </c>
      <c r="N90" s="244" t="s">
        <v>49</v>
      </c>
      <c r="O90" s="48"/>
      <c r="P90" s="245">
        <f>O90*H90</f>
        <v>0</v>
      </c>
      <c r="Q90" s="245">
        <v>0</v>
      </c>
      <c r="R90" s="245">
        <f>Q90*H90</f>
        <v>0</v>
      </c>
      <c r="S90" s="245">
        <v>0</v>
      </c>
      <c r="T90" s="246">
        <f>S90*H90</f>
        <v>0</v>
      </c>
      <c r="AR90" s="24" t="s">
        <v>259</v>
      </c>
      <c r="AT90" s="24" t="s">
        <v>233</v>
      </c>
      <c r="AU90" s="24" t="s">
        <v>91</v>
      </c>
      <c r="AY90" s="24" t="s">
        <v>230</v>
      </c>
      <c r="BE90" s="247">
        <f>IF(N90="základní",J90,0)</f>
        <v>0</v>
      </c>
      <c r="BF90" s="247">
        <f>IF(N90="snížená",J90,0)</f>
        <v>0</v>
      </c>
      <c r="BG90" s="247">
        <f>IF(N90="zákl. přenesená",J90,0)</f>
        <v>0</v>
      </c>
      <c r="BH90" s="247">
        <f>IF(N90="sníž. přenesená",J90,0)</f>
        <v>0</v>
      </c>
      <c r="BI90" s="247">
        <f>IF(N90="nulová",J90,0)</f>
        <v>0</v>
      </c>
      <c r="BJ90" s="24" t="s">
        <v>85</v>
      </c>
      <c r="BK90" s="247">
        <f>ROUND(I90*H90,2)</f>
        <v>0</v>
      </c>
      <c r="BL90" s="24" t="s">
        <v>259</v>
      </c>
      <c r="BM90" s="24" t="s">
        <v>2297</v>
      </c>
    </row>
    <row r="91" spans="2:65" s="1" customFormat="1" ht="16.5" customHeight="1">
      <c r="B91" s="47"/>
      <c r="C91" s="236" t="s">
        <v>255</v>
      </c>
      <c r="D91" s="236" t="s">
        <v>233</v>
      </c>
      <c r="E91" s="237" t="s">
        <v>1350</v>
      </c>
      <c r="F91" s="238" t="s">
        <v>1351</v>
      </c>
      <c r="G91" s="239" t="s">
        <v>1267</v>
      </c>
      <c r="H91" s="240">
        <v>4</v>
      </c>
      <c r="I91" s="241"/>
      <c r="J91" s="242">
        <f>ROUND(I91*H91,2)</f>
        <v>0</v>
      </c>
      <c r="K91" s="238" t="s">
        <v>34</v>
      </c>
      <c r="L91" s="73"/>
      <c r="M91" s="243" t="s">
        <v>34</v>
      </c>
      <c r="N91" s="244" t="s">
        <v>49</v>
      </c>
      <c r="O91" s="48"/>
      <c r="P91" s="245">
        <f>O91*H91</f>
        <v>0</v>
      </c>
      <c r="Q91" s="245">
        <v>0</v>
      </c>
      <c r="R91" s="245">
        <f>Q91*H91</f>
        <v>0</v>
      </c>
      <c r="S91" s="245">
        <v>0</v>
      </c>
      <c r="T91" s="246">
        <f>S91*H91</f>
        <v>0</v>
      </c>
      <c r="AR91" s="24" t="s">
        <v>237</v>
      </c>
      <c r="AT91" s="24" t="s">
        <v>233</v>
      </c>
      <c r="AU91" s="24" t="s">
        <v>91</v>
      </c>
      <c r="AY91" s="24" t="s">
        <v>230</v>
      </c>
      <c r="BE91" s="247">
        <f>IF(N91="základní",J91,0)</f>
        <v>0</v>
      </c>
      <c r="BF91" s="247">
        <f>IF(N91="snížená",J91,0)</f>
        <v>0</v>
      </c>
      <c r="BG91" s="247">
        <f>IF(N91="zákl. přenesená",J91,0)</f>
        <v>0</v>
      </c>
      <c r="BH91" s="247">
        <f>IF(N91="sníž. přenesená",J91,0)</f>
        <v>0</v>
      </c>
      <c r="BI91" s="247">
        <f>IF(N91="nulová",J91,0)</f>
        <v>0</v>
      </c>
      <c r="BJ91" s="24" t="s">
        <v>85</v>
      </c>
      <c r="BK91" s="247">
        <f>ROUND(I91*H91,2)</f>
        <v>0</v>
      </c>
      <c r="BL91" s="24" t="s">
        <v>237</v>
      </c>
      <c r="BM91" s="24" t="s">
        <v>2298</v>
      </c>
    </row>
    <row r="92" spans="2:65" s="1" customFormat="1" ht="16.5" customHeight="1">
      <c r="B92" s="47"/>
      <c r="C92" s="236" t="s">
        <v>266</v>
      </c>
      <c r="D92" s="236" t="s">
        <v>233</v>
      </c>
      <c r="E92" s="237" t="s">
        <v>1311</v>
      </c>
      <c r="F92" s="238" t="s">
        <v>1312</v>
      </c>
      <c r="G92" s="239" t="s">
        <v>1267</v>
      </c>
      <c r="H92" s="240">
        <v>24</v>
      </c>
      <c r="I92" s="241"/>
      <c r="J92" s="242">
        <f>ROUND(I92*H92,2)</f>
        <v>0</v>
      </c>
      <c r="K92" s="238" t="s">
        <v>34</v>
      </c>
      <c r="L92" s="73"/>
      <c r="M92" s="243" t="s">
        <v>34</v>
      </c>
      <c r="N92" s="244" t="s">
        <v>49</v>
      </c>
      <c r="O92" s="48"/>
      <c r="P92" s="245">
        <f>O92*H92</f>
        <v>0</v>
      </c>
      <c r="Q92" s="245">
        <v>0</v>
      </c>
      <c r="R92" s="245">
        <f>Q92*H92</f>
        <v>0</v>
      </c>
      <c r="S92" s="245">
        <v>0</v>
      </c>
      <c r="T92" s="246">
        <f>S92*H92</f>
        <v>0</v>
      </c>
      <c r="AR92" s="24" t="s">
        <v>259</v>
      </c>
      <c r="AT92" s="24" t="s">
        <v>233</v>
      </c>
      <c r="AU92" s="24" t="s">
        <v>91</v>
      </c>
      <c r="AY92" s="24" t="s">
        <v>230</v>
      </c>
      <c r="BE92" s="247">
        <f>IF(N92="základní",J92,0)</f>
        <v>0</v>
      </c>
      <c r="BF92" s="247">
        <f>IF(N92="snížená",J92,0)</f>
        <v>0</v>
      </c>
      <c r="BG92" s="247">
        <f>IF(N92="zákl. přenesená",J92,0)</f>
        <v>0</v>
      </c>
      <c r="BH92" s="247">
        <f>IF(N92="sníž. přenesená",J92,0)</f>
        <v>0</v>
      </c>
      <c r="BI92" s="247">
        <f>IF(N92="nulová",J92,0)</f>
        <v>0</v>
      </c>
      <c r="BJ92" s="24" t="s">
        <v>85</v>
      </c>
      <c r="BK92" s="247">
        <f>ROUND(I92*H92,2)</f>
        <v>0</v>
      </c>
      <c r="BL92" s="24" t="s">
        <v>259</v>
      </c>
      <c r="BM92" s="24" t="s">
        <v>2299</v>
      </c>
    </row>
    <row r="93" spans="2:65" s="1" customFormat="1" ht="16.5" customHeight="1">
      <c r="B93" s="47"/>
      <c r="C93" s="236" t="s">
        <v>278</v>
      </c>
      <c r="D93" s="236" t="s">
        <v>233</v>
      </c>
      <c r="E93" s="237" t="s">
        <v>1323</v>
      </c>
      <c r="F93" s="238" t="s">
        <v>1324</v>
      </c>
      <c r="G93" s="239" t="s">
        <v>1267</v>
      </c>
      <c r="H93" s="240">
        <v>300</v>
      </c>
      <c r="I93" s="241"/>
      <c r="J93" s="242">
        <f>ROUND(I93*H93,2)</f>
        <v>0</v>
      </c>
      <c r="K93" s="238" t="s">
        <v>34</v>
      </c>
      <c r="L93" s="73"/>
      <c r="M93" s="243" t="s">
        <v>34</v>
      </c>
      <c r="N93" s="244" t="s">
        <v>49</v>
      </c>
      <c r="O93" s="48"/>
      <c r="P93" s="245">
        <f>O93*H93</f>
        <v>0</v>
      </c>
      <c r="Q93" s="245">
        <v>0</v>
      </c>
      <c r="R93" s="245">
        <f>Q93*H93</f>
        <v>0</v>
      </c>
      <c r="S93" s="245">
        <v>0</v>
      </c>
      <c r="T93" s="246">
        <f>S93*H93</f>
        <v>0</v>
      </c>
      <c r="AR93" s="24" t="s">
        <v>259</v>
      </c>
      <c r="AT93" s="24" t="s">
        <v>233</v>
      </c>
      <c r="AU93" s="24" t="s">
        <v>91</v>
      </c>
      <c r="AY93" s="24" t="s">
        <v>230</v>
      </c>
      <c r="BE93" s="247">
        <f>IF(N93="základní",J93,0)</f>
        <v>0</v>
      </c>
      <c r="BF93" s="247">
        <f>IF(N93="snížená",J93,0)</f>
        <v>0</v>
      </c>
      <c r="BG93" s="247">
        <f>IF(N93="zákl. přenesená",J93,0)</f>
        <v>0</v>
      </c>
      <c r="BH93" s="247">
        <f>IF(N93="sníž. přenesená",J93,0)</f>
        <v>0</v>
      </c>
      <c r="BI93" s="247">
        <f>IF(N93="nulová",J93,0)</f>
        <v>0</v>
      </c>
      <c r="BJ93" s="24" t="s">
        <v>85</v>
      </c>
      <c r="BK93" s="247">
        <f>ROUND(I93*H93,2)</f>
        <v>0</v>
      </c>
      <c r="BL93" s="24" t="s">
        <v>259</v>
      </c>
      <c r="BM93" s="24" t="s">
        <v>2300</v>
      </c>
    </row>
    <row r="94" spans="2:65" s="1" customFormat="1" ht="16.5" customHeight="1">
      <c r="B94" s="47"/>
      <c r="C94" s="236" t="s">
        <v>285</v>
      </c>
      <c r="D94" s="236" t="s">
        <v>233</v>
      </c>
      <c r="E94" s="237" t="s">
        <v>1326</v>
      </c>
      <c r="F94" s="238" t="s">
        <v>1327</v>
      </c>
      <c r="G94" s="239" t="s">
        <v>258</v>
      </c>
      <c r="H94" s="240">
        <v>125</v>
      </c>
      <c r="I94" s="241"/>
      <c r="J94" s="242">
        <f>ROUND(I94*H94,2)</f>
        <v>0</v>
      </c>
      <c r="K94" s="238" t="s">
        <v>34</v>
      </c>
      <c r="L94" s="73"/>
      <c r="M94" s="243" t="s">
        <v>34</v>
      </c>
      <c r="N94" s="244" t="s">
        <v>49</v>
      </c>
      <c r="O94" s="48"/>
      <c r="P94" s="245">
        <f>O94*H94</f>
        <v>0</v>
      </c>
      <c r="Q94" s="245">
        <v>0</v>
      </c>
      <c r="R94" s="245">
        <f>Q94*H94</f>
        <v>0</v>
      </c>
      <c r="S94" s="245">
        <v>0</v>
      </c>
      <c r="T94" s="246">
        <f>S94*H94</f>
        <v>0</v>
      </c>
      <c r="AR94" s="24" t="s">
        <v>259</v>
      </c>
      <c r="AT94" s="24" t="s">
        <v>233</v>
      </c>
      <c r="AU94" s="24" t="s">
        <v>91</v>
      </c>
      <c r="AY94" s="24" t="s">
        <v>230</v>
      </c>
      <c r="BE94" s="247">
        <f>IF(N94="základní",J94,0)</f>
        <v>0</v>
      </c>
      <c r="BF94" s="247">
        <f>IF(N94="snížená",J94,0)</f>
        <v>0</v>
      </c>
      <c r="BG94" s="247">
        <f>IF(N94="zákl. přenesená",J94,0)</f>
        <v>0</v>
      </c>
      <c r="BH94" s="247">
        <f>IF(N94="sníž. přenesená",J94,0)</f>
        <v>0</v>
      </c>
      <c r="BI94" s="247">
        <f>IF(N94="nulová",J94,0)</f>
        <v>0</v>
      </c>
      <c r="BJ94" s="24" t="s">
        <v>85</v>
      </c>
      <c r="BK94" s="247">
        <f>ROUND(I94*H94,2)</f>
        <v>0</v>
      </c>
      <c r="BL94" s="24" t="s">
        <v>259</v>
      </c>
      <c r="BM94" s="24" t="s">
        <v>2301</v>
      </c>
    </row>
    <row r="95" spans="2:65" s="1" customFormat="1" ht="16.5" customHeight="1">
      <c r="B95" s="47"/>
      <c r="C95" s="236" t="s">
        <v>301</v>
      </c>
      <c r="D95" s="236" t="s">
        <v>233</v>
      </c>
      <c r="E95" s="237" t="s">
        <v>2108</v>
      </c>
      <c r="F95" s="238" t="s">
        <v>2109</v>
      </c>
      <c r="G95" s="239" t="s">
        <v>292</v>
      </c>
      <c r="H95" s="240">
        <v>1</v>
      </c>
      <c r="I95" s="241"/>
      <c r="J95" s="242">
        <f>ROUND(I95*H95,2)</f>
        <v>0</v>
      </c>
      <c r="K95" s="238" t="s">
        <v>34</v>
      </c>
      <c r="L95" s="73"/>
      <c r="M95" s="243" t="s">
        <v>34</v>
      </c>
      <c r="N95" s="244" t="s">
        <v>49</v>
      </c>
      <c r="O95" s="48"/>
      <c r="P95" s="245">
        <f>O95*H95</f>
        <v>0</v>
      </c>
      <c r="Q95" s="245">
        <v>0</v>
      </c>
      <c r="R95" s="245">
        <f>Q95*H95</f>
        <v>0</v>
      </c>
      <c r="S95" s="245">
        <v>0</v>
      </c>
      <c r="T95" s="246">
        <f>S95*H95</f>
        <v>0</v>
      </c>
      <c r="AR95" s="24" t="s">
        <v>259</v>
      </c>
      <c r="AT95" s="24" t="s">
        <v>233</v>
      </c>
      <c r="AU95" s="24" t="s">
        <v>91</v>
      </c>
      <c r="AY95" s="24" t="s">
        <v>230</v>
      </c>
      <c r="BE95" s="247">
        <f>IF(N95="základní",J95,0)</f>
        <v>0</v>
      </c>
      <c r="BF95" s="247">
        <f>IF(N95="snížená",J95,0)</f>
        <v>0</v>
      </c>
      <c r="BG95" s="247">
        <f>IF(N95="zákl. přenesená",J95,0)</f>
        <v>0</v>
      </c>
      <c r="BH95" s="247">
        <f>IF(N95="sníž. přenesená",J95,0)</f>
        <v>0</v>
      </c>
      <c r="BI95" s="247">
        <f>IF(N95="nulová",J95,0)</f>
        <v>0</v>
      </c>
      <c r="BJ95" s="24" t="s">
        <v>85</v>
      </c>
      <c r="BK95" s="247">
        <f>ROUND(I95*H95,2)</f>
        <v>0</v>
      </c>
      <c r="BL95" s="24" t="s">
        <v>259</v>
      </c>
      <c r="BM95" s="24" t="s">
        <v>2302</v>
      </c>
    </row>
    <row r="96" spans="2:65" s="1" customFormat="1" ht="16.5" customHeight="1">
      <c r="B96" s="47"/>
      <c r="C96" s="236" t="s">
        <v>289</v>
      </c>
      <c r="D96" s="236" t="s">
        <v>233</v>
      </c>
      <c r="E96" s="237" t="s">
        <v>2111</v>
      </c>
      <c r="F96" s="238" t="s">
        <v>2112</v>
      </c>
      <c r="G96" s="239" t="s">
        <v>281</v>
      </c>
      <c r="H96" s="240">
        <v>1</v>
      </c>
      <c r="I96" s="241"/>
      <c r="J96" s="242">
        <f>ROUND(I96*H96,2)</f>
        <v>0</v>
      </c>
      <c r="K96" s="238" t="s">
        <v>34</v>
      </c>
      <c r="L96" s="73"/>
      <c r="M96" s="243" t="s">
        <v>34</v>
      </c>
      <c r="N96" s="244" t="s">
        <v>49</v>
      </c>
      <c r="O96" s="48"/>
      <c r="P96" s="245">
        <f>O96*H96</f>
        <v>0</v>
      </c>
      <c r="Q96" s="245">
        <v>0</v>
      </c>
      <c r="R96" s="245">
        <f>Q96*H96</f>
        <v>0</v>
      </c>
      <c r="S96" s="245">
        <v>0</v>
      </c>
      <c r="T96" s="246">
        <f>S96*H96</f>
        <v>0</v>
      </c>
      <c r="AR96" s="24" t="s">
        <v>259</v>
      </c>
      <c r="AT96" s="24" t="s">
        <v>233</v>
      </c>
      <c r="AU96" s="24" t="s">
        <v>91</v>
      </c>
      <c r="AY96" s="24" t="s">
        <v>230</v>
      </c>
      <c r="BE96" s="247">
        <f>IF(N96="základní",J96,0)</f>
        <v>0</v>
      </c>
      <c r="BF96" s="247">
        <f>IF(N96="snížená",J96,0)</f>
        <v>0</v>
      </c>
      <c r="BG96" s="247">
        <f>IF(N96="zákl. přenesená",J96,0)</f>
        <v>0</v>
      </c>
      <c r="BH96" s="247">
        <f>IF(N96="sníž. přenesená",J96,0)</f>
        <v>0</v>
      </c>
      <c r="BI96" s="247">
        <f>IF(N96="nulová",J96,0)</f>
        <v>0</v>
      </c>
      <c r="BJ96" s="24" t="s">
        <v>85</v>
      </c>
      <c r="BK96" s="247">
        <f>ROUND(I96*H96,2)</f>
        <v>0</v>
      </c>
      <c r="BL96" s="24" t="s">
        <v>259</v>
      </c>
      <c r="BM96" s="24" t="s">
        <v>2303</v>
      </c>
    </row>
    <row r="97" spans="2:65" s="1" customFormat="1" ht="16.5" customHeight="1">
      <c r="B97" s="47"/>
      <c r="C97" s="236" t="s">
        <v>295</v>
      </c>
      <c r="D97" s="236" t="s">
        <v>233</v>
      </c>
      <c r="E97" s="237" t="s">
        <v>1383</v>
      </c>
      <c r="F97" s="238" t="s">
        <v>1384</v>
      </c>
      <c r="G97" s="239" t="s">
        <v>304</v>
      </c>
      <c r="H97" s="293"/>
      <c r="I97" s="241"/>
      <c r="J97" s="242">
        <f>ROUND(I97*H97,2)</f>
        <v>0</v>
      </c>
      <c r="K97" s="238" t="s">
        <v>34</v>
      </c>
      <c r="L97" s="73"/>
      <c r="M97" s="243" t="s">
        <v>34</v>
      </c>
      <c r="N97" s="294" t="s">
        <v>49</v>
      </c>
      <c r="O97" s="295"/>
      <c r="P97" s="296">
        <f>O97*H97</f>
        <v>0</v>
      </c>
      <c r="Q97" s="296">
        <v>0</v>
      </c>
      <c r="R97" s="296">
        <f>Q97*H97</f>
        <v>0</v>
      </c>
      <c r="S97" s="296">
        <v>0</v>
      </c>
      <c r="T97" s="297">
        <f>S97*H97</f>
        <v>0</v>
      </c>
      <c r="AR97" s="24" t="s">
        <v>259</v>
      </c>
      <c r="AT97" s="24" t="s">
        <v>233</v>
      </c>
      <c r="AU97" s="24" t="s">
        <v>91</v>
      </c>
      <c r="AY97" s="24" t="s">
        <v>230</v>
      </c>
      <c r="BE97" s="247">
        <f>IF(N97="základní",J97,0)</f>
        <v>0</v>
      </c>
      <c r="BF97" s="247">
        <f>IF(N97="snížená",J97,0)</f>
        <v>0</v>
      </c>
      <c r="BG97" s="247">
        <f>IF(N97="zákl. přenesená",J97,0)</f>
        <v>0</v>
      </c>
      <c r="BH97" s="247">
        <f>IF(N97="sníž. přenesená",J97,0)</f>
        <v>0</v>
      </c>
      <c r="BI97" s="247">
        <f>IF(N97="nulová",J97,0)</f>
        <v>0</v>
      </c>
      <c r="BJ97" s="24" t="s">
        <v>85</v>
      </c>
      <c r="BK97" s="247">
        <f>ROUND(I97*H97,2)</f>
        <v>0</v>
      </c>
      <c r="BL97" s="24" t="s">
        <v>259</v>
      </c>
      <c r="BM97" s="24" t="s">
        <v>2304</v>
      </c>
    </row>
    <row r="98" spans="2:12" s="1" customFormat="1" ht="6.95" customHeight="1">
      <c r="B98" s="68"/>
      <c r="C98" s="69"/>
      <c r="D98" s="69"/>
      <c r="E98" s="69"/>
      <c r="F98" s="69"/>
      <c r="G98" s="69"/>
      <c r="H98" s="69"/>
      <c r="I98" s="179"/>
      <c r="J98" s="69"/>
      <c r="K98" s="69"/>
      <c r="L98" s="73"/>
    </row>
  </sheetData>
  <sheetProtection password="CC35" sheet="1" objects="1" scenarios="1" formatColumns="0" formatRows="0" autoFilter="0"/>
  <autoFilter ref="C83:K97"/>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9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134</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2148</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2305</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ROUND(J84,2)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ROUND(SUM(BE84:BE90),2)</f>
        <v>0</v>
      </c>
      <c r="G32" s="48"/>
      <c r="H32" s="48"/>
      <c r="I32" s="171">
        <v>0.21</v>
      </c>
      <c r="J32" s="170">
        <f>ROUND(ROUND((SUM(BE84:BE90)),2)*I32,2)</f>
        <v>0</v>
      </c>
      <c r="K32" s="52"/>
    </row>
    <row r="33" spans="2:11" s="1" customFormat="1" ht="14.4" customHeight="1">
      <c r="B33" s="47"/>
      <c r="C33" s="48"/>
      <c r="D33" s="48"/>
      <c r="E33" s="56" t="s">
        <v>50</v>
      </c>
      <c r="F33" s="170">
        <f>ROUND(SUM(BF84:BF90),2)</f>
        <v>0</v>
      </c>
      <c r="G33" s="48"/>
      <c r="H33" s="48"/>
      <c r="I33" s="171">
        <v>0.15</v>
      </c>
      <c r="J33" s="170">
        <f>ROUND(ROUND((SUM(BF84:BF90)),2)*I33,2)</f>
        <v>0</v>
      </c>
      <c r="K33" s="52"/>
    </row>
    <row r="34" spans="2:11" s="1" customFormat="1" ht="14.4" customHeight="1" hidden="1">
      <c r="B34" s="47"/>
      <c r="C34" s="48"/>
      <c r="D34" s="48"/>
      <c r="E34" s="56" t="s">
        <v>51</v>
      </c>
      <c r="F34" s="170">
        <f>ROUND(SUM(BG84:BG90),2)</f>
        <v>0</v>
      </c>
      <c r="G34" s="48"/>
      <c r="H34" s="48"/>
      <c r="I34" s="171">
        <v>0.21</v>
      </c>
      <c r="J34" s="170">
        <v>0</v>
      </c>
      <c r="K34" s="52"/>
    </row>
    <row r="35" spans="2:11" s="1" customFormat="1" ht="14.4" customHeight="1" hidden="1">
      <c r="B35" s="47"/>
      <c r="C35" s="48"/>
      <c r="D35" s="48"/>
      <c r="E35" s="56" t="s">
        <v>52</v>
      </c>
      <c r="F35" s="170">
        <f>ROUND(SUM(BH84:BH90),2)</f>
        <v>0</v>
      </c>
      <c r="G35" s="48"/>
      <c r="H35" s="48"/>
      <c r="I35" s="171">
        <v>0.15</v>
      </c>
      <c r="J35" s="170">
        <v>0</v>
      </c>
      <c r="K35" s="52"/>
    </row>
    <row r="36" spans="2:11" s="1" customFormat="1" ht="14.4" customHeight="1" hidden="1">
      <c r="B36" s="47"/>
      <c r="C36" s="48"/>
      <c r="D36" s="48"/>
      <c r="E36" s="56" t="s">
        <v>53</v>
      </c>
      <c r="F36" s="170">
        <f>ROUND(SUM(BI84:BI90),2)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2148</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A4 - OBJEKT B - PŘEDÁVACÍ STANICE MaR</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J84</f>
        <v>0</v>
      </c>
      <c r="K60" s="52"/>
      <c r="AU60" s="24" t="s">
        <v>198</v>
      </c>
    </row>
    <row r="61" spans="2:11" s="8" customFormat="1" ht="24.95" customHeight="1">
      <c r="B61" s="190"/>
      <c r="C61" s="191"/>
      <c r="D61" s="192" t="s">
        <v>1444</v>
      </c>
      <c r="E61" s="193"/>
      <c r="F61" s="193"/>
      <c r="G61" s="193"/>
      <c r="H61" s="193"/>
      <c r="I61" s="194"/>
      <c r="J61" s="195">
        <f>J85</f>
        <v>0</v>
      </c>
      <c r="K61" s="196"/>
    </row>
    <row r="62" spans="2:11" s="9" customFormat="1" ht="19.9" customHeight="1">
      <c r="B62" s="197"/>
      <c r="C62" s="198"/>
      <c r="D62" s="199" t="s">
        <v>2116</v>
      </c>
      <c r="E62" s="200"/>
      <c r="F62" s="200"/>
      <c r="G62" s="200"/>
      <c r="H62" s="200"/>
      <c r="I62" s="201"/>
      <c r="J62" s="202">
        <f>J86</f>
        <v>0</v>
      </c>
      <c r="K62" s="203"/>
    </row>
    <row r="63" spans="2:11" s="1" customFormat="1" ht="21.8" customHeight="1">
      <c r="B63" s="47"/>
      <c r="C63" s="48"/>
      <c r="D63" s="48"/>
      <c r="E63" s="48"/>
      <c r="F63" s="48"/>
      <c r="G63" s="48"/>
      <c r="H63" s="48"/>
      <c r="I63" s="157"/>
      <c r="J63" s="48"/>
      <c r="K63" s="52"/>
    </row>
    <row r="64" spans="2:11" s="1" customFormat="1" ht="6.95" customHeight="1">
      <c r="B64" s="68"/>
      <c r="C64" s="69"/>
      <c r="D64" s="69"/>
      <c r="E64" s="69"/>
      <c r="F64" s="69"/>
      <c r="G64" s="69"/>
      <c r="H64" s="69"/>
      <c r="I64" s="179"/>
      <c r="J64" s="69"/>
      <c r="K64" s="70"/>
    </row>
    <row r="68" spans="2:12" s="1" customFormat="1" ht="6.95" customHeight="1">
      <c r="B68" s="71"/>
      <c r="C68" s="72"/>
      <c r="D68" s="72"/>
      <c r="E68" s="72"/>
      <c r="F68" s="72"/>
      <c r="G68" s="72"/>
      <c r="H68" s="72"/>
      <c r="I68" s="182"/>
      <c r="J68" s="72"/>
      <c r="K68" s="72"/>
      <c r="L68" s="73"/>
    </row>
    <row r="69" spans="2:12" s="1" customFormat="1" ht="36.95" customHeight="1">
      <c r="B69" s="47"/>
      <c r="C69" s="74" t="s">
        <v>214</v>
      </c>
      <c r="D69" s="75"/>
      <c r="E69" s="75"/>
      <c r="F69" s="75"/>
      <c r="G69" s="75"/>
      <c r="H69" s="75"/>
      <c r="I69" s="204"/>
      <c r="J69" s="75"/>
      <c r="K69" s="75"/>
      <c r="L69" s="73"/>
    </row>
    <row r="70" spans="2:12" s="1" customFormat="1" ht="6.95" customHeight="1">
      <c r="B70" s="47"/>
      <c r="C70" s="75"/>
      <c r="D70" s="75"/>
      <c r="E70" s="75"/>
      <c r="F70" s="75"/>
      <c r="G70" s="75"/>
      <c r="H70" s="75"/>
      <c r="I70" s="204"/>
      <c r="J70" s="75"/>
      <c r="K70" s="75"/>
      <c r="L70" s="73"/>
    </row>
    <row r="71" spans="2:12" s="1" customFormat="1" ht="14.4" customHeight="1">
      <c r="B71" s="47"/>
      <c r="C71" s="77" t="s">
        <v>18</v>
      </c>
      <c r="D71" s="75"/>
      <c r="E71" s="75"/>
      <c r="F71" s="75"/>
      <c r="G71" s="75"/>
      <c r="H71" s="75"/>
      <c r="I71" s="204"/>
      <c r="J71" s="75"/>
      <c r="K71" s="75"/>
      <c r="L71" s="73"/>
    </row>
    <row r="72" spans="2:12" s="1" customFormat="1" ht="16.5" customHeight="1">
      <c r="B72" s="47"/>
      <c r="C72" s="75"/>
      <c r="D72" s="75"/>
      <c r="E72" s="205" t="str">
        <f>E7</f>
        <v>REKONSTRUKCE PLYNOVÉ KOTELNY JAROV I.- OBJEKTY A-E</v>
      </c>
      <c r="F72" s="77"/>
      <c r="G72" s="77"/>
      <c r="H72" s="77"/>
      <c r="I72" s="204"/>
      <c r="J72" s="75"/>
      <c r="K72" s="75"/>
      <c r="L72" s="73"/>
    </row>
    <row r="73" spans="2:12" ht="13.5">
      <c r="B73" s="28"/>
      <c r="C73" s="77" t="s">
        <v>190</v>
      </c>
      <c r="D73" s="206"/>
      <c r="E73" s="206"/>
      <c r="F73" s="206"/>
      <c r="G73" s="206"/>
      <c r="H73" s="206"/>
      <c r="I73" s="149"/>
      <c r="J73" s="206"/>
      <c r="K73" s="206"/>
      <c r="L73" s="207"/>
    </row>
    <row r="74" spans="2:12" s="1" customFormat="1" ht="16.5" customHeight="1">
      <c r="B74" s="47"/>
      <c r="C74" s="75"/>
      <c r="D74" s="75"/>
      <c r="E74" s="205" t="s">
        <v>2148</v>
      </c>
      <c r="F74" s="75"/>
      <c r="G74" s="75"/>
      <c r="H74" s="75"/>
      <c r="I74" s="204"/>
      <c r="J74" s="75"/>
      <c r="K74" s="75"/>
      <c r="L74" s="73"/>
    </row>
    <row r="75" spans="2:12" s="1" customFormat="1" ht="14.4" customHeight="1">
      <c r="B75" s="47"/>
      <c r="C75" s="77" t="s">
        <v>192</v>
      </c>
      <c r="D75" s="75"/>
      <c r="E75" s="75"/>
      <c r="F75" s="75"/>
      <c r="G75" s="75"/>
      <c r="H75" s="75"/>
      <c r="I75" s="204"/>
      <c r="J75" s="75"/>
      <c r="K75" s="75"/>
      <c r="L75" s="73"/>
    </row>
    <row r="76" spans="2:12" s="1" customFormat="1" ht="17.25" customHeight="1">
      <c r="B76" s="47"/>
      <c r="C76" s="75"/>
      <c r="D76" s="75"/>
      <c r="E76" s="83" t="str">
        <f>E11</f>
        <v>A4 - OBJEKT B - PŘEDÁVACÍ STANICE MaR</v>
      </c>
      <c r="F76" s="75"/>
      <c r="G76" s="75"/>
      <c r="H76" s="75"/>
      <c r="I76" s="204"/>
      <c r="J76" s="75"/>
      <c r="K76" s="75"/>
      <c r="L76" s="73"/>
    </row>
    <row r="77" spans="2:12" s="1" customFormat="1" ht="6.95" customHeight="1">
      <c r="B77" s="47"/>
      <c r="C77" s="75"/>
      <c r="D77" s="75"/>
      <c r="E77" s="75"/>
      <c r="F77" s="75"/>
      <c r="G77" s="75"/>
      <c r="H77" s="75"/>
      <c r="I77" s="204"/>
      <c r="J77" s="75"/>
      <c r="K77" s="75"/>
      <c r="L77" s="73"/>
    </row>
    <row r="78" spans="2:12" s="1" customFormat="1" ht="18" customHeight="1">
      <c r="B78" s="47"/>
      <c r="C78" s="77" t="s">
        <v>24</v>
      </c>
      <c r="D78" s="75"/>
      <c r="E78" s="75"/>
      <c r="F78" s="208" t="str">
        <f>F14</f>
        <v xml:space="preserve"> 130 00 Praha 3</v>
      </c>
      <c r="G78" s="75"/>
      <c r="H78" s="75"/>
      <c r="I78" s="209" t="s">
        <v>26</v>
      </c>
      <c r="J78" s="86" t="str">
        <f>IF(J14="","",J14)</f>
        <v>24. 9. 2018</v>
      </c>
      <c r="K78" s="75"/>
      <c r="L78" s="73"/>
    </row>
    <row r="79" spans="2:12" s="1" customFormat="1" ht="6.95" customHeight="1">
      <c r="B79" s="47"/>
      <c r="C79" s="75"/>
      <c r="D79" s="75"/>
      <c r="E79" s="75"/>
      <c r="F79" s="75"/>
      <c r="G79" s="75"/>
      <c r="H79" s="75"/>
      <c r="I79" s="204"/>
      <c r="J79" s="75"/>
      <c r="K79" s="75"/>
      <c r="L79" s="73"/>
    </row>
    <row r="80" spans="2:12" s="1" customFormat="1" ht="13.5">
      <c r="B80" s="47"/>
      <c r="C80" s="77" t="s">
        <v>32</v>
      </c>
      <c r="D80" s="75"/>
      <c r="E80" s="75"/>
      <c r="F80" s="208" t="str">
        <f>E17</f>
        <v>VYSOKÁ ŠKOLA EKONOMICKÁ V PRAZE</v>
      </c>
      <c r="G80" s="75"/>
      <c r="H80" s="75"/>
      <c r="I80" s="209" t="s">
        <v>39</v>
      </c>
      <c r="J80" s="208" t="str">
        <f>E23</f>
        <v>ING.VÁCLAV PILÁT</v>
      </c>
      <c r="K80" s="75"/>
      <c r="L80" s="73"/>
    </row>
    <row r="81" spans="2:12" s="1" customFormat="1" ht="14.4" customHeight="1">
      <c r="B81" s="47"/>
      <c r="C81" s="77" t="s">
        <v>37</v>
      </c>
      <c r="D81" s="75"/>
      <c r="E81" s="75"/>
      <c r="F81" s="208" t="str">
        <f>IF(E20="","",E20)</f>
        <v/>
      </c>
      <c r="G81" s="75"/>
      <c r="H81" s="75"/>
      <c r="I81" s="204"/>
      <c r="J81" s="75"/>
      <c r="K81" s="75"/>
      <c r="L81" s="73"/>
    </row>
    <row r="82" spans="2:12" s="1" customFormat="1" ht="10.3" customHeight="1">
      <c r="B82" s="47"/>
      <c r="C82" s="75"/>
      <c r="D82" s="75"/>
      <c r="E82" s="75"/>
      <c r="F82" s="75"/>
      <c r="G82" s="75"/>
      <c r="H82" s="75"/>
      <c r="I82" s="204"/>
      <c r="J82" s="75"/>
      <c r="K82" s="75"/>
      <c r="L82" s="73"/>
    </row>
    <row r="83" spans="2:20" s="10" customFormat="1" ht="29.25" customHeight="1">
      <c r="B83" s="210"/>
      <c r="C83" s="211" t="s">
        <v>215</v>
      </c>
      <c r="D83" s="212" t="s">
        <v>63</v>
      </c>
      <c r="E83" s="212" t="s">
        <v>59</v>
      </c>
      <c r="F83" s="212" t="s">
        <v>216</v>
      </c>
      <c r="G83" s="212" t="s">
        <v>217</v>
      </c>
      <c r="H83" s="212" t="s">
        <v>218</v>
      </c>
      <c r="I83" s="213" t="s">
        <v>219</v>
      </c>
      <c r="J83" s="212" t="s">
        <v>196</v>
      </c>
      <c r="K83" s="214" t="s">
        <v>220</v>
      </c>
      <c r="L83" s="215"/>
      <c r="M83" s="103" t="s">
        <v>221</v>
      </c>
      <c r="N83" s="104" t="s">
        <v>48</v>
      </c>
      <c r="O83" s="104" t="s">
        <v>222</v>
      </c>
      <c r="P83" s="104" t="s">
        <v>223</v>
      </c>
      <c r="Q83" s="104" t="s">
        <v>224</v>
      </c>
      <c r="R83" s="104" t="s">
        <v>225</v>
      </c>
      <c r="S83" s="104" t="s">
        <v>226</v>
      </c>
      <c r="T83" s="105" t="s">
        <v>227</v>
      </c>
    </row>
    <row r="84" spans="2:63" s="1" customFormat="1" ht="29.25" customHeight="1">
      <c r="B84" s="47"/>
      <c r="C84" s="109" t="s">
        <v>197</v>
      </c>
      <c r="D84" s="75"/>
      <c r="E84" s="75"/>
      <c r="F84" s="75"/>
      <c r="G84" s="75"/>
      <c r="H84" s="75"/>
      <c r="I84" s="204"/>
      <c r="J84" s="216">
        <f>BK84</f>
        <v>0</v>
      </c>
      <c r="K84" s="75"/>
      <c r="L84" s="73"/>
      <c r="M84" s="106"/>
      <c r="N84" s="107"/>
      <c r="O84" s="107"/>
      <c r="P84" s="217">
        <f>P85</f>
        <v>0</v>
      </c>
      <c r="Q84" s="107"/>
      <c r="R84" s="217">
        <f>R85</f>
        <v>0</v>
      </c>
      <c r="S84" s="107"/>
      <c r="T84" s="218">
        <f>T85</f>
        <v>0</v>
      </c>
      <c r="AT84" s="24" t="s">
        <v>77</v>
      </c>
      <c r="AU84" s="24" t="s">
        <v>198</v>
      </c>
      <c r="BK84" s="219">
        <f>BK85</f>
        <v>0</v>
      </c>
    </row>
    <row r="85" spans="2:63" s="11" customFormat="1" ht="37.4" customHeight="1">
      <c r="B85" s="220"/>
      <c r="C85" s="221"/>
      <c r="D85" s="222" t="s">
        <v>77</v>
      </c>
      <c r="E85" s="223" t="s">
        <v>1236</v>
      </c>
      <c r="F85" s="223" t="s">
        <v>1445</v>
      </c>
      <c r="G85" s="221"/>
      <c r="H85" s="221"/>
      <c r="I85" s="224"/>
      <c r="J85" s="225">
        <f>BK85</f>
        <v>0</v>
      </c>
      <c r="K85" s="221"/>
      <c r="L85" s="226"/>
      <c r="M85" s="227"/>
      <c r="N85" s="228"/>
      <c r="O85" s="228"/>
      <c r="P85" s="229">
        <f>P86</f>
        <v>0</v>
      </c>
      <c r="Q85" s="228"/>
      <c r="R85" s="229">
        <f>R86</f>
        <v>0</v>
      </c>
      <c r="S85" s="228"/>
      <c r="T85" s="230">
        <f>T86</f>
        <v>0</v>
      </c>
      <c r="AR85" s="231" t="s">
        <v>91</v>
      </c>
      <c r="AT85" s="232" t="s">
        <v>77</v>
      </c>
      <c r="AU85" s="232" t="s">
        <v>78</v>
      </c>
      <c r="AY85" s="231" t="s">
        <v>230</v>
      </c>
      <c r="BK85" s="233">
        <f>BK86</f>
        <v>0</v>
      </c>
    </row>
    <row r="86" spans="2:63" s="11" customFormat="1" ht="19.9" customHeight="1">
      <c r="B86" s="220"/>
      <c r="C86" s="221"/>
      <c r="D86" s="222" t="s">
        <v>77</v>
      </c>
      <c r="E86" s="234" t="s">
        <v>2117</v>
      </c>
      <c r="F86" s="234" t="s">
        <v>2118</v>
      </c>
      <c r="G86" s="221"/>
      <c r="H86" s="221"/>
      <c r="I86" s="224"/>
      <c r="J86" s="235">
        <f>BK86</f>
        <v>0</v>
      </c>
      <c r="K86" s="221"/>
      <c r="L86" s="226"/>
      <c r="M86" s="227"/>
      <c r="N86" s="228"/>
      <c r="O86" s="228"/>
      <c r="P86" s="229">
        <f>SUM(P87:P90)</f>
        <v>0</v>
      </c>
      <c r="Q86" s="228"/>
      <c r="R86" s="229">
        <f>SUM(R87:R90)</f>
        <v>0</v>
      </c>
      <c r="S86" s="228"/>
      <c r="T86" s="230">
        <f>SUM(T87:T90)</f>
        <v>0</v>
      </c>
      <c r="AR86" s="231" t="s">
        <v>91</v>
      </c>
      <c r="AT86" s="232" t="s">
        <v>77</v>
      </c>
      <c r="AU86" s="232" t="s">
        <v>85</v>
      </c>
      <c r="AY86" s="231" t="s">
        <v>230</v>
      </c>
      <c r="BK86" s="233">
        <f>SUM(BK87:BK90)</f>
        <v>0</v>
      </c>
    </row>
    <row r="87" spans="2:65" s="1" customFormat="1" ht="16.5" customHeight="1">
      <c r="B87" s="47"/>
      <c r="C87" s="236" t="s">
        <v>85</v>
      </c>
      <c r="D87" s="236" t="s">
        <v>233</v>
      </c>
      <c r="E87" s="237" t="s">
        <v>2306</v>
      </c>
      <c r="F87" s="238" t="s">
        <v>1515</v>
      </c>
      <c r="G87" s="239" t="s">
        <v>1267</v>
      </c>
      <c r="H87" s="240">
        <v>1</v>
      </c>
      <c r="I87" s="241"/>
      <c r="J87" s="242">
        <f>ROUND(I87*H87,2)</f>
        <v>0</v>
      </c>
      <c r="K87" s="238" t="s">
        <v>34</v>
      </c>
      <c r="L87" s="73"/>
      <c r="M87" s="243" t="s">
        <v>34</v>
      </c>
      <c r="N87" s="244" t="s">
        <v>49</v>
      </c>
      <c r="O87" s="48"/>
      <c r="P87" s="245">
        <f>O87*H87</f>
        <v>0</v>
      </c>
      <c r="Q87" s="245">
        <v>0</v>
      </c>
      <c r="R87" s="245">
        <f>Q87*H87</f>
        <v>0</v>
      </c>
      <c r="S87" s="245">
        <v>0</v>
      </c>
      <c r="T87" s="246">
        <f>S87*H87</f>
        <v>0</v>
      </c>
      <c r="AR87" s="24" t="s">
        <v>259</v>
      </c>
      <c r="AT87" s="24" t="s">
        <v>233</v>
      </c>
      <c r="AU87" s="24" t="s">
        <v>91</v>
      </c>
      <c r="AY87" s="24" t="s">
        <v>230</v>
      </c>
      <c r="BE87" s="247">
        <f>IF(N87="základní",J87,0)</f>
        <v>0</v>
      </c>
      <c r="BF87" s="247">
        <f>IF(N87="snížená",J87,0)</f>
        <v>0</v>
      </c>
      <c r="BG87" s="247">
        <f>IF(N87="zákl. přenesená",J87,0)</f>
        <v>0</v>
      </c>
      <c r="BH87" s="247">
        <f>IF(N87="sníž. přenesená",J87,0)</f>
        <v>0</v>
      </c>
      <c r="BI87" s="247">
        <f>IF(N87="nulová",J87,0)</f>
        <v>0</v>
      </c>
      <c r="BJ87" s="24" t="s">
        <v>85</v>
      </c>
      <c r="BK87" s="247">
        <f>ROUND(I87*H87,2)</f>
        <v>0</v>
      </c>
      <c r="BL87" s="24" t="s">
        <v>259</v>
      </c>
      <c r="BM87" s="24" t="s">
        <v>2307</v>
      </c>
    </row>
    <row r="88" spans="2:65" s="1" customFormat="1" ht="25.5" customHeight="1">
      <c r="B88" s="47"/>
      <c r="C88" s="236" t="s">
        <v>91</v>
      </c>
      <c r="D88" s="236" t="s">
        <v>233</v>
      </c>
      <c r="E88" s="237" t="s">
        <v>2308</v>
      </c>
      <c r="F88" s="238" t="s">
        <v>1448</v>
      </c>
      <c r="G88" s="239" t="s">
        <v>258</v>
      </c>
      <c r="H88" s="240">
        <v>80</v>
      </c>
      <c r="I88" s="241"/>
      <c r="J88" s="242">
        <f>ROUND(I88*H88,2)</f>
        <v>0</v>
      </c>
      <c r="K88" s="238" t="s">
        <v>34</v>
      </c>
      <c r="L88" s="73"/>
      <c r="M88" s="243" t="s">
        <v>34</v>
      </c>
      <c r="N88" s="244" t="s">
        <v>49</v>
      </c>
      <c r="O88" s="48"/>
      <c r="P88" s="245">
        <f>O88*H88</f>
        <v>0</v>
      </c>
      <c r="Q88" s="245">
        <v>0</v>
      </c>
      <c r="R88" s="245">
        <f>Q88*H88</f>
        <v>0</v>
      </c>
      <c r="S88" s="245">
        <v>0</v>
      </c>
      <c r="T88" s="246">
        <f>S88*H88</f>
        <v>0</v>
      </c>
      <c r="AR88" s="24" t="s">
        <v>259</v>
      </c>
      <c r="AT88" s="24" t="s">
        <v>233</v>
      </c>
      <c r="AU88" s="24" t="s">
        <v>91</v>
      </c>
      <c r="AY88" s="24" t="s">
        <v>230</v>
      </c>
      <c r="BE88" s="247">
        <f>IF(N88="základní",J88,0)</f>
        <v>0</v>
      </c>
      <c r="BF88" s="247">
        <f>IF(N88="snížená",J88,0)</f>
        <v>0</v>
      </c>
      <c r="BG88" s="247">
        <f>IF(N88="zákl. přenesená",J88,0)</f>
        <v>0</v>
      </c>
      <c r="BH88" s="247">
        <f>IF(N88="sníž. přenesená",J88,0)</f>
        <v>0</v>
      </c>
      <c r="BI88" s="247">
        <f>IF(N88="nulová",J88,0)</f>
        <v>0</v>
      </c>
      <c r="BJ88" s="24" t="s">
        <v>85</v>
      </c>
      <c r="BK88" s="247">
        <f>ROUND(I88*H88,2)</f>
        <v>0</v>
      </c>
      <c r="BL88" s="24" t="s">
        <v>259</v>
      </c>
      <c r="BM88" s="24" t="s">
        <v>2309</v>
      </c>
    </row>
    <row r="89" spans="2:65" s="1" customFormat="1" ht="25.5" customHeight="1">
      <c r="B89" s="47"/>
      <c r="C89" s="236" t="s">
        <v>242</v>
      </c>
      <c r="D89" s="236" t="s">
        <v>233</v>
      </c>
      <c r="E89" s="237" t="s">
        <v>2310</v>
      </c>
      <c r="F89" s="238" t="s">
        <v>1448</v>
      </c>
      <c r="G89" s="239" t="s">
        <v>258</v>
      </c>
      <c r="H89" s="240">
        <v>80</v>
      </c>
      <c r="I89" s="241"/>
      <c r="J89" s="242">
        <f>ROUND(I89*H89,2)</f>
        <v>0</v>
      </c>
      <c r="K89" s="238" t="s">
        <v>34</v>
      </c>
      <c r="L89" s="73"/>
      <c r="M89" s="243" t="s">
        <v>34</v>
      </c>
      <c r="N89" s="244" t="s">
        <v>49</v>
      </c>
      <c r="O89" s="48"/>
      <c r="P89" s="245">
        <f>O89*H89</f>
        <v>0</v>
      </c>
      <c r="Q89" s="245">
        <v>0</v>
      </c>
      <c r="R89" s="245">
        <f>Q89*H89</f>
        <v>0</v>
      </c>
      <c r="S89" s="245">
        <v>0</v>
      </c>
      <c r="T89" s="246">
        <f>S89*H89</f>
        <v>0</v>
      </c>
      <c r="AR89" s="24" t="s">
        <v>259</v>
      </c>
      <c r="AT89" s="24" t="s">
        <v>233</v>
      </c>
      <c r="AU89" s="24" t="s">
        <v>91</v>
      </c>
      <c r="AY89" s="24" t="s">
        <v>230</v>
      </c>
      <c r="BE89" s="247">
        <f>IF(N89="základní",J89,0)</f>
        <v>0</v>
      </c>
      <c r="BF89" s="247">
        <f>IF(N89="snížená",J89,0)</f>
        <v>0</v>
      </c>
      <c r="BG89" s="247">
        <f>IF(N89="zákl. přenesená",J89,0)</f>
        <v>0</v>
      </c>
      <c r="BH89" s="247">
        <f>IF(N89="sníž. přenesená",J89,0)</f>
        <v>0</v>
      </c>
      <c r="BI89" s="247">
        <f>IF(N89="nulová",J89,0)</f>
        <v>0</v>
      </c>
      <c r="BJ89" s="24" t="s">
        <v>85</v>
      </c>
      <c r="BK89" s="247">
        <f>ROUND(I89*H89,2)</f>
        <v>0</v>
      </c>
      <c r="BL89" s="24" t="s">
        <v>259</v>
      </c>
      <c r="BM89" s="24" t="s">
        <v>2311</v>
      </c>
    </row>
    <row r="90" spans="2:65" s="1" customFormat="1" ht="16.5" customHeight="1">
      <c r="B90" s="47"/>
      <c r="C90" s="236" t="s">
        <v>237</v>
      </c>
      <c r="D90" s="236" t="s">
        <v>233</v>
      </c>
      <c r="E90" s="237" t="s">
        <v>1541</v>
      </c>
      <c r="F90" s="238" t="s">
        <v>1542</v>
      </c>
      <c r="G90" s="239" t="s">
        <v>304</v>
      </c>
      <c r="H90" s="293"/>
      <c r="I90" s="241"/>
      <c r="J90" s="242">
        <f>ROUND(I90*H90,2)</f>
        <v>0</v>
      </c>
      <c r="K90" s="238" t="s">
        <v>34</v>
      </c>
      <c r="L90" s="73"/>
      <c r="M90" s="243" t="s">
        <v>34</v>
      </c>
      <c r="N90" s="294" t="s">
        <v>49</v>
      </c>
      <c r="O90" s="295"/>
      <c r="P90" s="296">
        <f>O90*H90</f>
        <v>0</v>
      </c>
      <c r="Q90" s="296">
        <v>0</v>
      </c>
      <c r="R90" s="296">
        <f>Q90*H90</f>
        <v>0</v>
      </c>
      <c r="S90" s="296">
        <v>0</v>
      </c>
      <c r="T90" s="297">
        <f>S90*H90</f>
        <v>0</v>
      </c>
      <c r="AR90" s="24" t="s">
        <v>259</v>
      </c>
      <c r="AT90" s="24" t="s">
        <v>233</v>
      </c>
      <c r="AU90" s="24" t="s">
        <v>91</v>
      </c>
      <c r="AY90" s="24" t="s">
        <v>230</v>
      </c>
      <c r="BE90" s="247">
        <f>IF(N90="základní",J90,0)</f>
        <v>0</v>
      </c>
      <c r="BF90" s="247">
        <f>IF(N90="snížená",J90,0)</f>
        <v>0</v>
      </c>
      <c r="BG90" s="247">
        <f>IF(N90="zákl. přenesená",J90,0)</f>
        <v>0</v>
      </c>
      <c r="BH90" s="247">
        <f>IF(N90="sníž. přenesená",J90,0)</f>
        <v>0</v>
      </c>
      <c r="BI90" s="247">
        <f>IF(N90="nulová",J90,0)</f>
        <v>0</v>
      </c>
      <c r="BJ90" s="24" t="s">
        <v>85</v>
      </c>
      <c r="BK90" s="247">
        <f>ROUND(I90*H90,2)</f>
        <v>0</v>
      </c>
      <c r="BL90" s="24" t="s">
        <v>259</v>
      </c>
      <c r="BM90" s="24" t="s">
        <v>2312</v>
      </c>
    </row>
    <row r="91" spans="2:12" s="1" customFormat="1" ht="6.95" customHeight="1">
      <c r="B91" s="68"/>
      <c r="C91" s="69"/>
      <c r="D91" s="69"/>
      <c r="E91" s="69"/>
      <c r="F91" s="69"/>
      <c r="G91" s="69"/>
      <c r="H91" s="69"/>
      <c r="I91" s="179"/>
      <c r="J91" s="69"/>
      <c r="K91" s="69"/>
      <c r="L91" s="73"/>
    </row>
  </sheetData>
  <sheetProtection password="CC35" sheet="1" objects="1" scenarios="1" formatColumns="0" formatRows="0" autoFilter="0"/>
  <autoFilter ref="C83:K90"/>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11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136</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2148</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2313</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ROUND(J92,2)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ROUND(SUM(BE92:BE117),2)</f>
        <v>0</v>
      </c>
      <c r="G32" s="48"/>
      <c r="H32" s="48"/>
      <c r="I32" s="171">
        <v>0.21</v>
      </c>
      <c r="J32" s="170">
        <f>ROUND(ROUND((SUM(BE92:BE117)),2)*I32,2)</f>
        <v>0</v>
      </c>
      <c r="K32" s="52"/>
    </row>
    <row r="33" spans="2:11" s="1" customFormat="1" ht="14.4" customHeight="1">
      <c r="B33" s="47"/>
      <c r="C33" s="48"/>
      <c r="D33" s="48"/>
      <c r="E33" s="56" t="s">
        <v>50</v>
      </c>
      <c r="F33" s="170">
        <f>ROUND(SUM(BF92:BF117),2)</f>
        <v>0</v>
      </c>
      <c r="G33" s="48"/>
      <c r="H33" s="48"/>
      <c r="I33" s="171">
        <v>0.15</v>
      </c>
      <c r="J33" s="170">
        <f>ROUND(ROUND((SUM(BF92:BF117)),2)*I33,2)</f>
        <v>0</v>
      </c>
      <c r="K33" s="52"/>
    </row>
    <row r="34" spans="2:11" s="1" customFormat="1" ht="14.4" customHeight="1" hidden="1">
      <c r="B34" s="47"/>
      <c r="C34" s="48"/>
      <c r="D34" s="48"/>
      <c r="E34" s="56" t="s">
        <v>51</v>
      </c>
      <c r="F34" s="170">
        <f>ROUND(SUM(BG92:BG117),2)</f>
        <v>0</v>
      </c>
      <c r="G34" s="48"/>
      <c r="H34" s="48"/>
      <c r="I34" s="171">
        <v>0.21</v>
      </c>
      <c r="J34" s="170">
        <v>0</v>
      </c>
      <c r="K34" s="52"/>
    </row>
    <row r="35" spans="2:11" s="1" customFormat="1" ht="14.4" customHeight="1" hidden="1">
      <c r="B35" s="47"/>
      <c r="C35" s="48"/>
      <c r="D35" s="48"/>
      <c r="E35" s="56" t="s">
        <v>52</v>
      </c>
      <c r="F35" s="170">
        <f>ROUND(SUM(BH92:BH117),2)</f>
        <v>0</v>
      </c>
      <c r="G35" s="48"/>
      <c r="H35" s="48"/>
      <c r="I35" s="171">
        <v>0.15</v>
      </c>
      <c r="J35" s="170">
        <v>0</v>
      </c>
      <c r="K35" s="52"/>
    </row>
    <row r="36" spans="2:11" s="1" customFormat="1" ht="14.4" customHeight="1" hidden="1">
      <c r="B36" s="47"/>
      <c r="C36" s="48"/>
      <c r="D36" s="48"/>
      <c r="E36" s="56" t="s">
        <v>53</v>
      </c>
      <c r="F36" s="170">
        <f>ROUND(SUM(BI92:BI117),2)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2148</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A5 - OBJEKT B - PŘEDÁVACÍ STANICE STAVEBNÍ PRÁCE</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J92</f>
        <v>0</v>
      </c>
      <c r="K60" s="52"/>
      <c r="AU60" s="24" t="s">
        <v>198</v>
      </c>
    </row>
    <row r="61" spans="2:11" s="8" customFormat="1" ht="24.95" customHeight="1">
      <c r="B61" s="190"/>
      <c r="C61" s="191"/>
      <c r="D61" s="192" t="s">
        <v>1619</v>
      </c>
      <c r="E61" s="193"/>
      <c r="F61" s="193"/>
      <c r="G61" s="193"/>
      <c r="H61" s="193"/>
      <c r="I61" s="194"/>
      <c r="J61" s="195">
        <f>J93</f>
        <v>0</v>
      </c>
      <c r="K61" s="196"/>
    </row>
    <row r="62" spans="2:11" s="8" customFormat="1" ht="24.95" customHeight="1">
      <c r="B62" s="190"/>
      <c r="C62" s="191"/>
      <c r="D62" s="192" t="s">
        <v>1620</v>
      </c>
      <c r="E62" s="193"/>
      <c r="F62" s="193"/>
      <c r="G62" s="193"/>
      <c r="H62" s="193"/>
      <c r="I62" s="194"/>
      <c r="J62" s="195">
        <f>J95</f>
        <v>0</v>
      </c>
      <c r="K62" s="196"/>
    </row>
    <row r="63" spans="2:11" s="8" customFormat="1" ht="24.95" customHeight="1">
      <c r="B63" s="190"/>
      <c r="C63" s="191"/>
      <c r="D63" s="192" t="s">
        <v>1623</v>
      </c>
      <c r="E63" s="193"/>
      <c r="F63" s="193"/>
      <c r="G63" s="193"/>
      <c r="H63" s="193"/>
      <c r="I63" s="194"/>
      <c r="J63" s="195">
        <f>J97</f>
        <v>0</v>
      </c>
      <c r="K63" s="196"/>
    </row>
    <row r="64" spans="2:11" s="8" customFormat="1" ht="24.95" customHeight="1">
      <c r="B64" s="190"/>
      <c r="C64" s="191"/>
      <c r="D64" s="192" t="s">
        <v>1625</v>
      </c>
      <c r="E64" s="193"/>
      <c r="F64" s="193"/>
      <c r="G64" s="193"/>
      <c r="H64" s="193"/>
      <c r="I64" s="194"/>
      <c r="J64" s="195">
        <f>J100</f>
        <v>0</v>
      </c>
      <c r="K64" s="196"/>
    </row>
    <row r="65" spans="2:11" s="8" customFormat="1" ht="24.95" customHeight="1">
      <c r="B65" s="190"/>
      <c r="C65" s="191"/>
      <c r="D65" s="192" t="s">
        <v>1626</v>
      </c>
      <c r="E65" s="193"/>
      <c r="F65" s="193"/>
      <c r="G65" s="193"/>
      <c r="H65" s="193"/>
      <c r="I65" s="194"/>
      <c r="J65" s="195">
        <f>J102</f>
        <v>0</v>
      </c>
      <c r="K65" s="196"/>
    </row>
    <row r="66" spans="2:11" s="8" customFormat="1" ht="24.95" customHeight="1">
      <c r="B66" s="190"/>
      <c r="C66" s="191"/>
      <c r="D66" s="192" t="s">
        <v>1629</v>
      </c>
      <c r="E66" s="193"/>
      <c r="F66" s="193"/>
      <c r="G66" s="193"/>
      <c r="H66" s="193"/>
      <c r="I66" s="194"/>
      <c r="J66" s="195">
        <f>J104</f>
        <v>0</v>
      </c>
      <c r="K66" s="196"/>
    </row>
    <row r="67" spans="2:11" s="8" customFormat="1" ht="24.95" customHeight="1">
      <c r="B67" s="190"/>
      <c r="C67" s="191"/>
      <c r="D67" s="192" t="s">
        <v>1630</v>
      </c>
      <c r="E67" s="193"/>
      <c r="F67" s="193"/>
      <c r="G67" s="193"/>
      <c r="H67" s="193"/>
      <c r="I67" s="194"/>
      <c r="J67" s="195">
        <f>J107</f>
        <v>0</v>
      </c>
      <c r="K67" s="196"/>
    </row>
    <row r="68" spans="2:11" s="8" customFormat="1" ht="24.95" customHeight="1">
      <c r="B68" s="190"/>
      <c r="C68" s="191"/>
      <c r="D68" s="192" t="s">
        <v>1631</v>
      </c>
      <c r="E68" s="193"/>
      <c r="F68" s="193"/>
      <c r="G68" s="193"/>
      <c r="H68" s="193"/>
      <c r="I68" s="194"/>
      <c r="J68" s="195">
        <f>J109</f>
        <v>0</v>
      </c>
      <c r="K68" s="196"/>
    </row>
    <row r="69" spans="2:11" s="8" customFormat="1" ht="24.95" customHeight="1">
      <c r="B69" s="190"/>
      <c r="C69" s="191"/>
      <c r="D69" s="192" t="s">
        <v>209</v>
      </c>
      <c r="E69" s="193"/>
      <c r="F69" s="193"/>
      <c r="G69" s="193"/>
      <c r="H69" s="193"/>
      <c r="I69" s="194"/>
      <c r="J69" s="195">
        <f>J115</f>
        <v>0</v>
      </c>
      <c r="K69" s="196"/>
    </row>
    <row r="70" spans="2:11" s="9" customFormat="1" ht="19.9" customHeight="1">
      <c r="B70" s="197"/>
      <c r="C70" s="198"/>
      <c r="D70" s="199" t="s">
        <v>213</v>
      </c>
      <c r="E70" s="200"/>
      <c r="F70" s="200"/>
      <c r="G70" s="200"/>
      <c r="H70" s="200"/>
      <c r="I70" s="201"/>
      <c r="J70" s="202">
        <f>J116</f>
        <v>0</v>
      </c>
      <c r="K70" s="203"/>
    </row>
    <row r="71" spans="2:11" s="1" customFormat="1" ht="21.8" customHeight="1">
      <c r="B71" s="47"/>
      <c r="C71" s="48"/>
      <c r="D71" s="48"/>
      <c r="E71" s="48"/>
      <c r="F71" s="48"/>
      <c r="G71" s="48"/>
      <c r="H71" s="48"/>
      <c r="I71" s="157"/>
      <c r="J71" s="48"/>
      <c r="K71" s="52"/>
    </row>
    <row r="72" spans="2:11" s="1" customFormat="1" ht="6.95" customHeight="1">
      <c r="B72" s="68"/>
      <c r="C72" s="69"/>
      <c r="D72" s="69"/>
      <c r="E72" s="69"/>
      <c r="F72" s="69"/>
      <c r="G72" s="69"/>
      <c r="H72" s="69"/>
      <c r="I72" s="179"/>
      <c r="J72" s="69"/>
      <c r="K72" s="70"/>
    </row>
    <row r="76" spans="2:12" s="1" customFormat="1" ht="6.95" customHeight="1">
      <c r="B76" s="71"/>
      <c r="C76" s="72"/>
      <c r="D76" s="72"/>
      <c r="E76" s="72"/>
      <c r="F76" s="72"/>
      <c r="G76" s="72"/>
      <c r="H76" s="72"/>
      <c r="I76" s="182"/>
      <c r="J76" s="72"/>
      <c r="K76" s="72"/>
      <c r="L76" s="73"/>
    </row>
    <row r="77" spans="2:12" s="1" customFormat="1" ht="36.95" customHeight="1">
      <c r="B77" s="47"/>
      <c r="C77" s="74" t="s">
        <v>214</v>
      </c>
      <c r="D77" s="75"/>
      <c r="E77" s="75"/>
      <c r="F77" s="75"/>
      <c r="G77" s="75"/>
      <c r="H77" s="75"/>
      <c r="I77" s="204"/>
      <c r="J77" s="75"/>
      <c r="K77" s="75"/>
      <c r="L77" s="73"/>
    </row>
    <row r="78" spans="2:12" s="1" customFormat="1" ht="6.95" customHeight="1">
      <c r="B78" s="47"/>
      <c r="C78" s="75"/>
      <c r="D78" s="75"/>
      <c r="E78" s="75"/>
      <c r="F78" s="75"/>
      <c r="G78" s="75"/>
      <c r="H78" s="75"/>
      <c r="I78" s="204"/>
      <c r="J78" s="75"/>
      <c r="K78" s="75"/>
      <c r="L78" s="73"/>
    </row>
    <row r="79" spans="2:12" s="1" customFormat="1" ht="14.4" customHeight="1">
      <c r="B79" s="47"/>
      <c r="C79" s="77" t="s">
        <v>18</v>
      </c>
      <c r="D79" s="75"/>
      <c r="E79" s="75"/>
      <c r="F79" s="75"/>
      <c r="G79" s="75"/>
      <c r="H79" s="75"/>
      <c r="I79" s="204"/>
      <c r="J79" s="75"/>
      <c r="K79" s="75"/>
      <c r="L79" s="73"/>
    </row>
    <row r="80" spans="2:12" s="1" customFormat="1" ht="16.5" customHeight="1">
      <c r="B80" s="47"/>
      <c r="C80" s="75"/>
      <c r="D80" s="75"/>
      <c r="E80" s="205" t="str">
        <f>E7</f>
        <v>REKONSTRUKCE PLYNOVÉ KOTELNY JAROV I.- OBJEKTY A-E</v>
      </c>
      <c r="F80" s="77"/>
      <c r="G80" s="77"/>
      <c r="H80" s="77"/>
      <c r="I80" s="204"/>
      <c r="J80" s="75"/>
      <c r="K80" s="75"/>
      <c r="L80" s="73"/>
    </row>
    <row r="81" spans="2:12" ht="13.5">
      <c r="B81" s="28"/>
      <c r="C81" s="77" t="s">
        <v>190</v>
      </c>
      <c r="D81" s="206"/>
      <c r="E81" s="206"/>
      <c r="F81" s="206"/>
      <c r="G81" s="206"/>
      <c r="H81" s="206"/>
      <c r="I81" s="149"/>
      <c r="J81" s="206"/>
      <c r="K81" s="206"/>
      <c r="L81" s="207"/>
    </row>
    <row r="82" spans="2:12" s="1" customFormat="1" ht="16.5" customHeight="1">
      <c r="B82" s="47"/>
      <c r="C82" s="75"/>
      <c r="D82" s="75"/>
      <c r="E82" s="205" t="s">
        <v>2148</v>
      </c>
      <c r="F82" s="75"/>
      <c r="G82" s="75"/>
      <c r="H82" s="75"/>
      <c r="I82" s="204"/>
      <c r="J82" s="75"/>
      <c r="K82" s="75"/>
      <c r="L82" s="73"/>
    </row>
    <row r="83" spans="2:12" s="1" customFormat="1" ht="14.4" customHeight="1">
      <c r="B83" s="47"/>
      <c r="C83" s="77" t="s">
        <v>192</v>
      </c>
      <c r="D83" s="75"/>
      <c r="E83" s="75"/>
      <c r="F83" s="75"/>
      <c r="G83" s="75"/>
      <c r="H83" s="75"/>
      <c r="I83" s="204"/>
      <c r="J83" s="75"/>
      <c r="K83" s="75"/>
      <c r="L83" s="73"/>
    </row>
    <row r="84" spans="2:12" s="1" customFormat="1" ht="17.25" customHeight="1">
      <c r="B84" s="47"/>
      <c r="C84" s="75"/>
      <c r="D84" s="75"/>
      <c r="E84" s="83" t="str">
        <f>E11</f>
        <v>A5 - OBJEKT B - PŘEDÁVACÍ STANICE STAVEBNÍ PRÁCE</v>
      </c>
      <c r="F84" s="75"/>
      <c r="G84" s="75"/>
      <c r="H84" s="75"/>
      <c r="I84" s="204"/>
      <c r="J84" s="75"/>
      <c r="K84" s="75"/>
      <c r="L84" s="73"/>
    </row>
    <row r="85" spans="2:12" s="1" customFormat="1" ht="6.95" customHeight="1">
      <c r="B85" s="47"/>
      <c r="C85" s="75"/>
      <c r="D85" s="75"/>
      <c r="E85" s="75"/>
      <c r="F85" s="75"/>
      <c r="G85" s="75"/>
      <c r="H85" s="75"/>
      <c r="I85" s="204"/>
      <c r="J85" s="75"/>
      <c r="K85" s="75"/>
      <c r="L85" s="73"/>
    </row>
    <row r="86" spans="2:12" s="1" customFormat="1" ht="18" customHeight="1">
      <c r="B86" s="47"/>
      <c r="C86" s="77" t="s">
        <v>24</v>
      </c>
      <c r="D86" s="75"/>
      <c r="E86" s="75"/>
      <c r="F86" s="208" t="str">
        <f>F14</f>
        <v xml:space="preserve"> 130 00 Praha 3</v>
      </c>
      <c r="G86" s="75"/>
      <c r="H86" s="75"/>
      <c r="I86" s="209" t="s">
        <v>26</v>
      </c>
      <c r="J86" s="86" t="str">
        <f>IF(J14="","",J14)</f>
        <v>24. 9. 2018</v>
      </c>
      <c r="K86" s="75"/>
      <c r="L86" s="73"/>
    </row>
    <row r="87" spans="2:12" s="1" customFormat="1" ht="6.95" customHeight="1">
      <c r="B87" s="47"/>
      <c r="C87" s="75"/>
      <c r="D87" s="75"/>
      <c r="E87" s="75"/>
      <c r="F87" s="75"/>
      <c r="G87" s="75"/>
      <c r="H87" s="75"/>
      <c r="I87" s="204"/>
      <c r="J87" s="75"/>
      <c r="K87" s="75"/>
      <c r="L87" s="73"/>
    </row>
    <row r="88" spans="2:12" s="1" customFormat="1" ht="13.5">
      <c r="B88" s="47"/>
      <c r="C88" s="77" t="s">
        <v>32</v>
      </c>
      <c r="D88" s="75"/>
      <c r="E88" s="75"/>
      <c r="F88" s="208" t="str">
        <f>E17</f>
        <v>VYSOKÁ ŠKOLA EKONOMICKÁ V PRAZE</v>
      </c>
      <c r="G88" s="75"/>
      <c r="H88" s="75"/>
      <c r="I88" s="209" t="s">
        <v>39</v>
      </c>
      <c r="J88" s="208" t="str">
        <f>E23</f>
        <v>ING.VÁCLAV PILÁT</v>
      </c>
      <c r="K88" s="75"/>
      <c r="L88" s="73"/>
    </row>
    <row r="89" spans="2:12" s="1" customFormat="1" ht="14.4" customHeight="1">
      <c r="B89" s="47"/>
      <c r="C89" s="77" t="s">
        <v>37</v>
      </c>
      <c r="D89" s="75"/>
      <c r="E89" s="75"/>
      <c r="F89" s="208" t="str">
        <f>IF(E20="","",E20)</f>
        <v/>
      </c>
      <c r="G89" s="75"/>
      <c r="H89" s="75"/>
      <c r="I89" s="204"/>
      <c r="J89" s="75"/>
      <c r="K89" s="75"/>
      <c r="L89" s="73"/>
    </row>
    <row r="90" spans="2:12" s="1" customFormat="1" ht="10.3" customHeight="1">
      <c r="B90" s="47"/>
      <c r="C90" s="75"/>
      <c r="D90" s="75"/>
      <c r="E90" s="75"/>
      <c r="F90" s="75"/>
      <c r="G90" s="75"/>
      <c r="H90" s="75"/>
      <c r="I90" s="204"/>
      <c r="J90" s="75"/>
      <c r="K90" s="75"/>
      <c r="L90" s="73"/>
    </row>
    <row r="91" spans="2:20" s="10" customFormat="1" ht="29.25" customHeight="1">
      <c r="B91" s="210"/>
      <c r="C91" s="211" t="s">
        <v>215</v>
      </c>
      <c r="D91" s="212" t="s">
        <v>63</v>
      </c>
      <c r="E91" s="212" t="s">
        <v>59</v>
      </c>
      <c r="F91" s="212" t="s">
        <v>216</v>
      </c>
      <c r="G91" s="212" t="s">
        <v>217</v>
      </c>
      <c r="H91" s="212" t="s">
        <v>218</v>
      </c>
      <c r="I91" s="213" t="s">
        <v>219</v>
      </c>
      <c r="J91" s="212" t="s">
        <v>196</v>
      </c>
      <c r="K91" s="214" t="s">
        <v>220</v>
      </c>
      <c r="L91" s="215"/>
      <c r="M91" s="103" t="s">
        <v>221</v>
      </c>
      <c r="N91" s="104" t="s">
        <v>48</v>
      </c>
      <c r="O91" s="104" t="s">
        <v>222</v>
      </c>
      <c r="P91" s="104" t="s">
        <v>223</v>
      </c>
      <c r="Q91" s="104" t="s">
        <v>224</v>
      </c>
      <c r="R91" s="104" t="s">
        <v>225</v>
      </c>
      <c r="S91" s="104" t="s">
        <v>226</v>
      </c>
      <c r="T91" s="105" t="s">
        <v>227</v>
      </c>
    </row>
    <row r="92" spans="2:63" s="1" customFormat="1" ht="29.25" customHeight="1">
      <c r="B92" s="47"/>
      <c r="C92" s="109" t="s">
        <v>197</v>
      </c>
      <c r="D92" s="75"/>
      <c r="E92" s="75"/>
      <c r="F92" s="75"/>
      <c r="G92" s="75"/>
      <c r="H92" s="75"/>
      <c r="I92" s="204"/>
      <c r="J92" s="216">
        <f>BK92</f>
        <v>0</v>
      </c>
      <c r="K92" s="75"/>
      <c r="L92" s="73"/>
      <c r="M92" s="106"/>
      <c r="N92" s="107"/>
      <c r="O92" s="107"/>
      <c r="P92" s="217">
        <f>P93+P95+P97+P100+P102+P104+P107+P109+P115</f>
        <v>0</v>
      </c>
      <c r="Q92" s="107"/>
      <c r="R92" s="217">
        <f>R93+R95+R97+R100+R102+R104+R107+R109+R115</f>
        <v>0</v>
      </c>
      <c r="S92" s="107"/>
      <c r="T92" s="218">
        <f>T93+T95+T97+T100+T102+T104+T107+T109+T115</f>
        <v>0</v>
      </c>
      <c r="AT92" s="24" t="s">
        <v>77</v>
      </c>
      <c r="AU92" s="24" t="s">
        <v>198</v>
      </c>
      <c r="BK92" s="219">
        <f>BK93+BK95+BK97+BK100+BK102+BK104+BK107+BK109+BK115</f>
        <v>0</v>
      </c>
    </row>
    <row r="93" spans="2:63" s="11" customFormat="1" ht="37.4" customHeight="1">
      <c r="B93" s="220"/>
      <c r="C93" s="221"/>
      <c r="D93" s="222" t="s">
        <v>77</v>
      </c>
      <c r="E93" s="223" t="s">
        <v>519</v>
      </c>
      <c r="F93" s="223" t="s">
        <v>1648</v>
      </c>
      <c r="G93" s="221"/>
      <c r="H93" s="221"/>
      <c r="I93" s="224"/>
      <c r="J93" s="225">
        <f>BK93</f>
        <v>0</v>
      </c>
      <c r="K93" s="221"/>
      <c r="L93" s="226"/>
      <c r="M93" s="227"/>
      <c r="N93" s="228"/>
      <c r="O93" s="228"/>
      <c r="P93" s="229">
        <f>P94</f>
        <v>0</v>
      </c>
      <c r="Q93" s="228"/>
      <c r="R93" s="229">
        <f>R94</f>
        <v>0</v>
      </c>
      <c r="S93" s="228"/>
      <c r="T93" s="230">
        <f>T94</f>
        <v>0</v>
      </c>
      <c r="AR93" s="231" t="s">
        <v>85</v>
      </c>
      <c r="AT93" s="232" t="s">
        <v>77</v>
      </c>
      <c r="AU93" s="232" t="s">
        <v>78</v>
      </c>
      <c r="AY93" s="231" t="s">
        <v>230</v>
      </c>
      <c r="BK93" s="233">
        <f>BK94</f>
        <v>0</v>
      </c>
    </row>
    <row r="94" spans="2:65" s="1" customFormat="1" ht="25.5" customHeight="1">
      <c r="B94" s="47"/>
      <c r="C94" s="236" t="s">
        <v>85</v>
      </c>
      <c r="D94" s="236" t="s">
        <v>233</v>
      </c>
      <c r="E94" s="237" t="s">
        <v>1653</v>
      </c>
      <c r="F94" s="238" t="s">
        <v>1654</v>
      </c>
      <c r="G94" s="239" t="s">
        <v>1594</v>
      </c>
      <c r="H94" s="240">
        <v>17.5</v>
      </c>
      <c r="I94" s="241"/>
      <c r="J94" s="242">
        <f>ROUND(I94*H94,2)</f>
        <v>0</v>
      </c>
      <c r="K94" s="238" t="s">
        <v>34</v>
      </c>
      <c r="L94" s="73"/>
      <c r="M94" s="243" t="s">
        <v>34</v>
      </c>
      <c r="N94" s="244" t="s">
        <v>49</v>
      </c>
      <c r="O94" s="48"/>
      <c r="P94" s="245">
        <f>O94*H94</f>
        <v>0</v>
      </c>
      <c r="Q94" s="245">
        <v>0</v>
      </c>
      <c r="R94" s="245">
        <f>Q94*H94</f>
        <v>0</v>
      </c>
      <c r="S94" s="245">
        <v>0</v>
      </c>
      <c r="T94" s="246">
        <f>S94*H94</f>
        <v>0</v>
      </c>
      <c r="AR94" s="24" t="s">
        <v>237</v>
      </c>
      <c r="AT94" s="24" t="s">
        <v>233</v>
      </c>
      <c r="AU94" s="24" t="s">
        <v>85</v>
      </c>
      <c r="AY94" s="24" t="s">
        <v>230</v>
      </c>
      <c r="BE94" s="247">
        <f>IF(N94="základní",J94,0)</f>
        <v>0</v>
      </c>
      <c r="BF94" s="247">
        <f>IF(N94="snížená",J94,0)</f>
        <v>0</v>
      </c>
      <c r="BG94" s="247">
        <f>IF(N94="zákl. přenesená",J94,0)</f>
        <v>0</v>
      </c>
      <c r="BH94" s="247">
        <f>IF(N94="sníž. přenesená",J94,0)</f>
        <v>0</v>
      </c>
      <c r="BI94" s="247">
        <f>IF(N94="nulová",J94,0)</f>
        <v>0</v>
      </c>
      <c r="BJ94" s="24" t="s">
        <v>85</v>
      </c>
      <c r="BK94" s="247">
        <f>ROUND(I94*H94,2)</f>
        <v>0</v>
      </c>
      <c r="BL94" s="24" t="s">
        <v>237</v>
      </c>
      <c r="BM94" s="24" t="s">
        <v>2314</v>
      </c>
    </row>
    <row r="95" spans="2:63" s="11" customFormat="1" ht="37.4" customHeight="1">
      <c r="B95" s="220"/>
      <c r="C95" s="221"/>
      <c r="D95" s="222" t="s">
        <v>77</v>
      </c>
      <c r="E95" s="223" t="s">
        <v>528</v>
      </c>
      <c r="F95" s="223" t="s">
        <v>1663</v>
      </c>
      <c r="G95" s="221"/>
      <c r="H95" s="221"/>
      <c r="I95" s="224"/>
      <c r="J95" s="225">
        <f>BK95</f>
        <v>0</v>
      </c>
      <c r="K95" s="221"/>
      <c r="L95" s="226"/>
      <c r="M95" s="227"/>
      <c r="N95" s="228"/>
      <c r="O95" s="228"/>
      <c r="P95" s="229">
        <f>P96</f>
        <v>0</v>
      </c>
      <c r="Q95" s="228"/>
      <c r="R95" s="229">
        <f>R96</f>
        <v>0</v>
      </c>
      <c r="S95" s="228"/>
      <c r="T95" s="230">
        <f>T96</f>
        <v>0</v>
      </c>
      <c r="AR95" s="231" t="s">
        <v>85</v>
      </c>
      <c r="AT95" s="232" t="s">
        <v>77</v>
      </c>
      <c r="AU95" s="232" t="s">
        <v>78</v>
      </c>
      <c r="AY95" s="231" t="s">
        <v>230</v>
      </c>
      <c r="BK95" s="233">
        <f>BK96</f>
        <v>0</v>
      </c>
    </row>
    <row r="96" spans="2:65" s="1" customFormat="1" ht="16.5" customHeight="1">
      <c r="B96" s="47"/>
      <c r="C96" s="236" t="s">
        <v>91</v>
      </c>
      <c r="D96" s="236" t="s">
        <v>233</v>
      </c>
      <c r="E96" s="237" t="s">
        <v>2128</v>
      </c>
      <c r="F96" s="238" t="s">
        <v>2129</v>
      </c>
      <c r="G96" s="239" t="s">
        <v>1594</v>
      </c>
      <c r="H96" s="240">
        <v>2.2</v>
      </c>
      <c r="I96" s="241"/>
      <c r="J96" s="242">
        <f>ROUND(I96*H96,2)</f>
        <v>0</v>
      </c>
      <c r="K96" s="238" t="s">
        <v>34</v>
      </c>
      <c r="L96" s="73"/>
      <c r="M96" s="243" t="s">
        <v>34</v>
      </c>
      <c r="N96" s="244" t="s">
        <v>49</v>
      </c>
      <c r="O96" s="48"/>
      <c r="P96" s="245">
        <f>O96*H96</f>
        <v>0</v>
      </c>
      <c r="Q96" s="245">
        <v>0</v>
      </c>
      <c r="R96" s="245">
        <f>Q96*H96</f>
        <v>0</v>
      </c>
      <c r="S96" s="245">
        <v>0</v>
      </c>
      <c r="T96" s="246">
        <f>S96*H96</f>
        <v>0</v>
      </c>
      <c r="AR96" s="24" t="s">
        <v>237</v>
      </c>
      <c r="AT96" s="24" t="s">
        <v>233</v>
      </c>
      <c r="AU96" s="24" t="s">
        <v>85</v>
      </c>
      <c r="AY96" s="24" t="s">
        <v>230</v>
      </c>
      <c r="BE96" s="247">
        <f>IF(N96="základní",J96,0)</f>
        <v>0</v>
      </c>
      <c r="BF96" s="247">
        <f>IF(N96="snížená",J96,0)</f>
        <v>0</v>
      </c>
      <c r="BG96" s="247">
        <f>IF(N96="zákl. přenesená",J96,0)</f>
        <v>0</v>
      </c>
      <c r="BH96" s="247">
        <f>IF(N96="sníž. přenesená",J96,0)</f>
        <v>0</v>
      </c>
      <c r="BI96" s="247">
        <f>IF(N96="nulová",J96,0)</f>
        <v>0</v>
      </c>
      <c r="BJ96" s="24" t="s">
        <v>85</v>
      </c>
      <c r="BK96" s="247">
        <f>ROUND(I96*H96,2)</f>
        <v>0</v>
      </c>
      <c r="BL96" s="24" t="s">
        <v>237</v>
      </c>
      <c r="BM96" s="24" t="s">
        <v>2315</v>
      </c>
    </row>
    <row r="97" spans="2:63" s="11" customFormat="1" ht="37.4" customHeight="1">
      <c r="B97" s="220"/>
      <c r="C97" s="221"/>
      <c r="D97" s="222" t="s">
        <v>77</v>
      </c>
      <c r="E97" s="223" t="s">
        <v>659</v>
      </c>
      <c r="F97" s="223" t="s">
        <v>1692</v>
      </c>
      <c r="G97" s="221"/>
      <c r="H97" s="221"/>
      <c r="I97" s="224"/>
      <c r="J97" s="225">
        <f>BK97</f>
        <v>0</v>
      </c>
      <c r="K97" s="221"/>
      <c r="L97" s="226"/>
      <c r="M97" s="227"/>
      <c r="N97" s="228"/>
      <c r="O97" s="228"/>
      <c r="P97" s="229">
        <f>SUM(P98:P99)</f>
        <v>0</v>
      </c>
      <c r="Q97" s="228"/>
      <c r="R97" s="229">
        <f>SUM(R98:R99)</f>
        <v>0</v>
      </c>
      <c r="S97" s="228"/>
      <c r="T97" s="230">
        <f>SUM(T98:T99)</f>
        <v>0</v>
      </c>
      <c r="AR97" s="231" t="s">
        <v>85</v>
      </c>
      <c r="AT97" s="232" t="s">
        <v>77</v>
      </c>
      <c r="AU97" s="232" t="s">
        <v>78</v>
      </c>
      <c r="AY97" s="231" t="s">
        <v>230</v>
      </c>
      <c r="BK97" s="233">
        <f>SUM(BK98:BK99)</f>
        <v>0</v>
      </c>
    </row>
    <row r="98" spans="2:65" s="1" customFormat="1" ht="16.5" customHeight="1">
      <c r="B98" s="47"/>
      <c r="C98" s="236" t="s">
        <v>242</v>
      </c>
      <c r="D98" s="236" t="s">
        <v>233</v>
      </c>
      <c r="E98" s="237" t="s">
        <v>1693</v>
      </c>
      <c r="F98" s="238" t="s">
        <v>1694</v>
      </c>
      <c r="G98" s="239" t="s">
        <v>1594</v>
      </c>
      <c r="H98" s="240">
        <v>2.2</v>
      </c>
      <c r="I98" s="241"/>
      <c r="J98" s="242">
        <f>ROUND(I98*H98,2)</f>
        <v>0</v>
      </c>
      <c r="K98" s="238" t="s">
        <v>34</v>
      </c>
      <c r="L98" s="73"/>
      <c r="M98" s="243" t="s">
        <v>34</v>
      </c>
      <c r="N98" s="244" t="s">
        <v>49</v>
      </c>
      <c r="O98" s="48"/>
      <c r="P98" s="245">
        <f>O98*H98</f>
        <v>0</v>
      </c>
      <c r="Q98" s="245">
        <v>0</v>
      </c>
      <c r="R98" s="245">
        <f>Q98*H98</f>
        <v>0</v>
      </c>
      <c r="S98" s="245">
        <v>0</v>
      </c>
      <c r="T98" s="246">
        <f>S98*H98</f>
        <v>0</v>
      </c>
      <c r="AR98" s="24" t="s">
        <v>237</v>
      </c>
      <c r="AT98" s="24" t="s">
        <v>233</v>
      </c>
      <c r="AU98" s="24" t="s">
        <v>85</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237</v>
      </c>
      <c r="BM98" s="24" t="s">
        <v>2316</v>
      </c>
    </row>
    <row r="99" spans="2:65" s="1" customFormat="1" ht="16.5" customHeight="1">
      <c r="B99" s="47"/>
      <c r="C99" s="236" t="s">
        <v>237</v>
      </c>
      <c r="D99" s="236" t="s">
        <v>233</v>
      </c>
      <c r="E99" s="237" t="s">
        <v>1697</v>
      </c>
      <c r="F99" s="238" t="s">
        <v>1698</v>
      </c>
      <c r="G99" s="239" t="s">
        <v>1594</v>
      </c>
      <c r="H99" s="240">
        <v>30</v>
      </c>
      <c r="I99" s="241"/>
      <c r="J99" s="242">
        <f>ROUND(I99*H99,2)</f>
        <v>0</v>
      </c>
      <c r="K99" s="238" t="s">
        <v>34</v>
      </c>
      <c r="L99" s="73"/>
      <c r="M99" s="243" t="s">
        <v>34</v>
      </c>
      <c r="N99" s="244" t="s">
        <v>49</v>
      </c>
      <c r="O99" s="48"/>
      <c r="P99" s="245">
        <f>O99*H99</f>
        <v>0</v>
      </c>
      <c r="Q99" s="245">
        <v>0</v>
      </c>
      <c r="R99" s="245">
        <f>Q99*H99</f>
        <v>0</v>
      </c>
      <c r="S99" s="245">
        <v>0</v>
      </c>
      <c r="T99" s="246">
        <f>S99*H99</f>
        <v>0</v>
      </c>
      <c r="AR99" s="24" t="s">
        <v>237</v>
      </c>
      <c r="AT99" s="24" t="s">
        <v>233</v>
      </c>
      <c r="AU99" s="24" t="s">
        <v>85</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237</v>
      </c>
      <c r="BM99" s="24" t="s">
        <v>2317</v>
      </c>
    </row>
    <row r="100" spans="2:63" s="11" customFormat="1" ht="37.4" customHeight="1">
      <c r="B100" s="220"/>
      <c r="C100" s="221"/>
      <c r="D100" s="222" t="s">
        <v>77</v>
      </c>
      <c r="E100" s="223" t="s">
        <v>667</v>
      </c>
      <c r="F100" s="223" t="s">
        <v>1724</v>
      </c>
      <c r="G100" s="221"/>
      <c r="H100" s="221"/>
      <c r="I100" s="224"/>
      <c r="J100" s="225">
        <f>BK100</f>
        <v>0</v>
      </c>
      <c r="K100" s="221"/>
      <c r="L100" s="226"/>
      <c r="M100" s="227"/>
      <c r="N100" s="228"/>
      <c r="O100" s="228"/>
      <c r="P100" s="229">
        <f>P101</f>
        <v>0</v>
      </c>
      <c r="Q100" s="228"/>
      <c r="R100" s="229">
        <f>R101</f>
        <v>0</v>
      </c>
      <c r="S100" s="228"/>
      <c r="T100" s="230">
        <f>T101</f>
        <v>0</v>
      </c>
      <c r="AR100" s="231" t="s">
        <v>85</v>
      </c>
      <c r="AT100" s="232" t="s">
        <v>77</v>
      </c>
      <c r="AU100" s="232" t="s">
        <v>78</v>
      </c>
      <c r="AY100" s="231" t="s">
        <v>230</v>
      </c>
      <c r="BK100" s="233">
        <f>BK101</f>
        <v>0</v>
      </c>
    </row>
    <row r="101" spans="2:65" s="1" customFormat="1" ht="16.5" customHeight="1">
      <c r="B101" s="47"/>
      <c r="C101" s="236" t="s">
        <v>255</v>
      </c>
      <c r="D101" s="236" t="s">
        <v>233</v>
      </c>
      <c r="E101" s="237" t="s">
        <v>2133</v>
      </c>
      <c r="F101" s="238" t="s">
        <v>2134</v>
      </c>
      <c r="G101" s="239" t="s">
        <v>1594</v>
      </c>
      <c r="H101" s="240">
        <v>17.5</v>
      </c>
      <c r="I101" s="241"/>
      <c r="J101" s="242">
        <f>ROUND(I101*H101,2)</f>
        <v>0</v>
      </c>
      <c r="K101" s="238" t="s">
        <v>34</v>
      </c>
      <c r="L101" s="73"/>
      <c r="M101" s="243" t="s">
        <v>34</v>
      </c>
      <c r="N101" s="244" t="s">
        <v>49</v>
      </c>
      <c r="O101" s="48"/>
      <c r="P101" s="245">
        <f>O101*H101</f>
        <v>0</v>
      </c>
      <c r="Q101" s="245">
        <v>0</v>
      </c>
      <c r="R101" s="245">
        <f>Q101*H101</f>
        <v>0</v>
      </c>
      <c r="S101" s="245">
        <v>0</v>
      </c>
      <c r="T101" s="246">
        <f>S101*H101</f>
        <v>0</v>
      </c>
      <c r="AR101" s="24" t="s">
        <v>237</v>
      </c>
      <c r="AT101" s="24" t="s">
        <v>233</v>
      </c>
      <c r="AU101" s="24" t="s">
        <v>85</v>
      </c>
      <c r="AY101" s="24" t="s">
        <v>230</v>
      </c>
      <c r="BE101" s="247">
        <f>IF(N101="základní",J101,0)</f>
        <v>0</v>
      </c>
      <c r="BF101" s="247">
        <f>IF(N101="snížená",J101,0)</f>
        <v>0</v>
      </c>
      <c r="BG101" s="247">
        <f>IF(N101="zákl. přenesená",J101,0)</f>
        <v>0</v>
      </c>
      <c r="BH101" s="247">
        <f>IF(N101="sníž. přenesená",J101,0)</f>
        <v>0</v>
      </c>
      <c r="BI101" s="247">
        <f>IF(N101="nulová",J101,0)</f>
        <v>0</v>
      </c>
      <c r="BJ101" s="24" t="s">
        <v>85</v>
      </c>
      <c r="BK101" s="247">
        <f>ROUND(I101*H101,2)</f>
        <v>0</v>
      </c>
      <c r="BL101" s="24" t="s">
        <v>237</v>
      </c>
      <c r="BM101" s="24" t="s">
        <v>2318</v>
      </c>
    </row>
    <row r="102" spans="2:63" s="11" customFormat="1" ht="37.4" customHeight="1">
      <c r="B102" s="220"/>
      <c r="C102" s="221"/>
      <c r="D102" s="222" t="s">
        <v>77</v>
      </c>
      <c r="E102" s="223" t="s">
        <v>675</v>
      </c>
      <c r="F102" s="223" t="s">
        <v>1734</v>
      </c>
      <c r="G102" s="221"/>
      <c r="H102" s="221"/>
      <c r="I102" s="224"/>
      <c r="J102" s="225">
        <f>BK102</f>
        <v>0</v>
      </c>
      <c r="K102" s="221"/>
      <c r="L102" s="226"/>
      <c r="M102" s="227"/>
      <c r="N102" s="228"/>
      <c r="O102" s="228"/>
      <c r="P102" s="229">
        <f>P103</f>
        <v>0</v>
      </c>
      <c r="Q102" s="228"/>
      <c r="R102" s="229">
        <f>R103</f>
        <v>0</v>
      </c>
      <c r="S102" s="228"/>
      <c r="T102" s="230">
        <f>T103</f>
        <v>0</v>
      </c>
      <c r="AR102" s="231" t="s">
        <v>85</v>
      </c>
      <c r="AT102" s="232" t="s">
        <v>77</v>
      </c>
      <c r="AU102" s="232" t="s">
        <v>78</v>
      </c>
      <c r="AY102" s="231" t="s">
        <v>230</v>
      </c>
      <c r="BK102" s="233">
        <f>BK103</f>
        <v>0</v>
      </c>
    </row>
    <row r="103" spans="2:65" s="1" customFormat="1" ht="16.5" customHeight="1">
      <c r="B103" s="47"/>
      <c r="C103" s="236" t="s">
        <v>266</v>
      </c>
      <c r="D103" s="236" t="s">
        <v>233</v>
      </c>
      <c r="E103" s="237" t="s">
        <v>1735</v>
      </c>
      <c r="F103" s="238" t="s">
        <v>1736</v>
      </c>
      <c r="G103" s="239" t="s">
        <v>236</v>
      </c>
      <c r="H103" s="240">
        <v>0.26</v>
      </c>
      <c r="I103" s="241"/>
      <c r="J103" s="242">
        <f>ROUND(I103*H103,2)</f>
        <v>0</v>
      </c>
      <c r="K103" s="238" t="s">
        <v>34</v>
      </c>
      <c r="L103" s="73"/>
      <c r="M103" s="243" t="s">
        <v>34</v>
      </c>
      <c r="N103" s="244" t="s">
        <v>49</v>
      </c>
      <c r="O103" s="48"/>
      <c r="P103" s="245">
        <f>O103*H103</f>
        <v>0</v>
      </c>
      <c r="Q103" s="245">
        <v>0</v>
      </c>
      <c r="R103" s="245">
        <f>Q103*H103</f>
        <v>0</v>
      </c>
      <c r="S103" s="245">
        <v>0</v>
      </c>
      <c r="T103" s="246">
        <f>S103*H103</f>
        <v>0</v>
      </c>
      <c r="AR103" s="24" t="s">
        <v>237</v>
      </c>
      <c r="AT103" s="24" t="s">
        <v>233</v>
      </c>
      <c r="AU103" s="24" t="s">
        <v>85</v>
      </c>
      <c r="AY103" s="24" t="s">
        <v>230</v>
      </c>
      <c r="BE103" s="247">
        <f>IF(N103="základní",J103,0)</f>
        <v>0</v>
      </c>
      <c r="BF103" s="247">
        <f>IF(N103="snížená",J103,0)</f>
        <v>0</v>
      </c>
      <c r="BG103" s="247">
        <f>IF(N103="zákl. přenesená",J103,0)</f>
        <v>0</v>
      </c>
      <c r="BH103" s="247">
        <f>IF(N103="sníž. přenesená",J103,0)</f>
        <v>0</v>
      </c>
      <c r="BI103" s="247">
        <f>IF(N103="nulová",J103,0)</f>
        <v>0</v>
      </c>
      <c r="BJ103" s="24" t="s">
        <v>85</v>
      </c>
      <c r="BK103" s="247">
        <f>ROUND(I103*H103,2)</f>
        <v>0</v>
      </c>
      <c r="BL103" s="24" t="s">
        <v>237</v>
      </c>
      <c r="BM103" s="24" t="s">
        <v>2319</v>
      </c>
    </row>
    <row r="104" spans="2:63" s="11" customFormat="1" ht="37.4" customHeight="1">
      <c r="B104" s="220"/>
      <c r="C104" s="221"/>
      <c r="D104" s="222" t="s">
        <v>77</v>
      </c>
      <c r="E104" s="223" t="s">
        <v>1798</v>
      </c>
      <c r="F104" s="223" t="s">
        <v>1799</v>
      </c>
      <c r="G104" s="221"/>
      <c r="H104" s="221"/>
      <c r="I104" s="224"/>
      <c r="J104" s="225">
        <f>BK104</f>
        <v>0</v>
      </c>
      <c r="K104" s="221"/>
      <c r="L104" s="226"/>
      <c r="M104" s="227"/>
      <c r="N104" s="228"/>
      <c r="O104" s="228"/>
      <c r="P104" s="229">
        <f>SUM(P105:P106)</f>
        <v>0</v>
      </c>
      <c r="Q104" s="228"/>
      <c r="R104" s="229">
        <f>SUM(R105:R106)</f>
        <v>0</v>
      </c>
      <c r="S104" s="228"/>
      <c r="T104" s="230">
        <f>SUM(T105:T106)</f>
        <v>0</v>
      </c>
      <c r="AR104" s="231" t="s">
        <v>91</v>
      </c>
      <c r="AT104" s="232" t="s">
        <v>77</v>
      </c>
      <c r="AU104" s="232" t="s">
        <v>78</v>
      </c>
      <c r="AY104" s="231" t="s">
        <v>230</v>
      </c>
      <c r="BK104" s="233">
        <f>SUM(BK105:BK106)</f>
        <v>0</v>
      </c>
    </row>
    <row r="105" spans="2:65" s="1" customFormat="1" ht="16.5" customHeight="1">
      <c r="B105" s="47"/>
      <c r="C105" s="236" t="s">
        <v>278</v>
      </c>
      <c r="D105" s="236" t="s">
        <v>233</v>
      </c>
      <c r="E105" s="237" t="s">
        <v>1800</v>
      </c>
      <c r="F105" s="238" t="s">
        <v>1801</v>
      </c>
      <c r="G105" s="239" t="s">
        <v>1594</v>
      </c>
      <c r="H105" s="240">
        <v>2.2</v>
      </c>
      <c r="I105" s="241"/>
      <c r="J105" s="242">
        <f>ROUND(I105*H105,2)</f>
        <v>0</v>
      </c>
      <c r="K105" s="238" t="s">
        <v>34</v>
      </c>
      <c r="L105" s="73"/>
      <c r="M105" s="243" t="s">
        <v>34</v>
      </c>
      <c r="N105" s="244" t="s">
        <v>49</v>
      </c>
      <c r="O105" s="48"/>
      <c r="P105" s="245">
        <f>O105*H105</f>
        <v>0</v>
      </c>
      <c r="Q105" s="245">
        <v>0</v>
      </c>
      <c r="R105" s="245">
        <f>Q105*H105</f>
        <v>0</v>
      </c>
      <c r="S105" s="245">
        <v>0</v>
      </c>
      <c r="T105" s="246">
        <f>S105*H105</f>
        <v>0</v>
      </c>
      <c r="AR105" s="24" t="s">
        <v>259</v>
      </c>
      <c r="AT105" s="24" t="s">
        <v>233</v>
      </c>
      <c r="AU105" s="24" t="s">
        <v>85</v>
      </c>
      <c r="AY105" s="24" t="s">
        <v>230</v>
      </c>
      <c r="BE105" s="247">
        <f>IF(N105="základní",J105,0)</f>
        <v>0</v>
      </c>
      <c r="BF105" s="247">
        <f>IF(N105="snížená",J105,0)</f>
        <v>0</v>
      </c>
      <c r="BG105" s="247">
        <f>IF(N105="zákl. přenesená",J105,0)</f>
        <v>0</v>
      </c>
      <c r="BH105" s="247">
        <f>IF(N105="sníž. přenesená",J105,0)</f>
        <v>0</v>
      </c>
      <c r="BI105" s="247">
        <f>IF(N105="nulová",J105,0)</f>
        <v>0</v>
      </c>
      <c r="BJ105" s="24" t="s">
        <v>85</v>
      </c>
      <c r="BK105" s="247">
        <f>ROUND(I105*H105,2)</f>
        <v>0</v>
      </c>
      <c r="BL105" s="24" t="s">
        <v>259</v>
      </c>
      <c r="BM105" s="24" t="s">
        <v>2320</v>
      </c>
    </row>
    <row r="106" spans="2:65" s="1" customFormat="1" ht="16.5" customHeight="1">
      <c r="B106" s="47"/>
      <c r="C106" s="236" t="s">
        <v>285</v>
      </c>
      <c r="D106" s="236" t="s">
        <v>233</v>
      </c>
      <c r="E106" s="237" t="s">
        <v>1803</v>
      </c>
      <c r="F106" s="238" t="s">
        <v>1804</v>
      </c>
      <c r="G106" s="239" t="s">
        <v>1594</v>
      </c>
      <c r="H106" s="240">
        <v>2.2</v>
      </c>
      <c r="I106" s="241"/>
      <c r="J106" s="242">
        <f>ROUND(I106*H106,2)</f>
        <v>0</v>
      </c>
      <c r="K106" s="238" t="s">
        <v>34</v>
      </c>
      <c r="L106" s="73"/>
      <c r="M106" s="243" t="s">
        <v>34</v>
      </c>
      <c r="N106" s="244" t="s">
        <v>49</v>
      </c>
      <c r="O106" s="48"/>
      <c r="P106" s="245">
        <f>O106*H106</f>
        <v>0</v>
      </c>
      <c r="Q106" s="245">
        <v>0</v>
      </c>
      <c r="R106" s="245">
        <f>Q106*H106</f>
        <v>0</v>
      </c>
      <c r="S106" s="245">
        <v>0</v>
      </c>
      <c r="T106" s="246">
        <f>S106*H106</f>
        <v>0</v>
      </c>
      <c r="AR106" s="24" t="s">
        <v>259</v>
      </c>
      <c r="AT106" s="24" t="s">
        <v>233</v>
      </c>
      <c r="AU106" s="24" t="s">
        <v>85</v>
      </c>
      <c r="AY106" s="24" t="s">
        <v>230</v>
      </c>
      <c r="BE106" s="247">
        <f>IF(N106="základní",J106,0)</f>
        <v>0</v>
      </c>
      <c r="BF106" s="247">
        <f>IF(N106="snížená",J106,0)</f>
        <v>0</v>
      </c>
      <c r="BG106" s="247">
        <f>IF(N106="zákl. přenesená",J106,0)</f>
        <v>0</v>
      </c>
      <c r="BH106" s="247">
        <f>IF(N106="sníž. přenesená",J106,0)</f>
        <v>0</v>
      </c>
      <c r="BI106" s="247">
        <f>IF(N106="nulová",J106,0)</f>
        <v>0</v>
      </c>
      <c r="BJ106" s="24" t="s">
        <v>85</v>
      </c>
      <c r="BK106" s="247">
        <f>ROUND(I106*H106,2)</f>
        <v>0</v>
      </c>
      <c r="BL106" s="24" t="s">
        <v>259</v>
      </c>
      <c r="BM106" s="24" t="s">
        <v>2321</v>
      </c>
    </row>
    <row r="107" spans="2:63" s="11" customFormat="1" ht="37.4" customHeight="1">
      <c r="B107" s="220"/>
      <c r="C107" s="221"/>
      <c r="D107" s="222" t="s">
        <v>77</v>
      </c>
      <c r="E107" s="223" t="s">
        <v>1806</v>
      </c>
      <c r="F107" s="223" t="s">
        <v>1807</v>
      </c>
      <c r="G107" s="221"/>
      <c r="H107" s="221"/>
      <c r="I107" s="224"/>
      <c r="J107" s="225">
        <f>BK107</f>
        <v>0</v>
      </c>
      <c r="K107" s="221"/>
      <c r="L107" s="226"/>
      <c r="M107" s="227"/>
      <c r="N107" s="228"/>
      <c r="O107" s="228"/>
      <c r="P107" s="229">
        <f>P108</f>
        <v>0</v>
      </c>
      <c r="Q107" s="228"/>
      <c r="R107" s="229">
        <f>R108</f>
        <v>0</v>
      </c>
      <c r="S107" s="228"/>
      <c r="T107" s="230">
        <f>T108</f>
        <v>0</v>
      </c>
      <c r="AR107" s="231" t="s">
        <v>91</v>
      </c>
      <c r="AT107" s="232" t="s">
        <v>77</v>
      </c>
      <c r="AU107" s="232" t="s">
        <v>78</v>
      </c>
      <c r="AY107" s="231" t="s">
        <v>230</v>
      </c>
      <c r="BK107" s="233">
        <f>BK108</f>
        <v>0</v>
      </c>
    </row>
    <row r="108" spans="2:65" s="1" customFormat="1" ht="16.5" customHeight="1">
      <c r="B108" s="47"/>
      <c r="C108" s="236" t="s">
        <v>289</v>
      </c>
      <c r="D108" s="236" t="s">
        <v>233</v>
      </c>
      <c r="E108" s="237" t="s">
        <v>1811</v>
      </c>
      <c r="F108" s="238" t="s">
        <v>1812</v>
      </c>
      <c r="G108" s="239" t="s">
        <v>1594</v>
      </c>
      <c r="H108" s="240">
        <v>17.5</v>
      </c>
      <c r="I108" s="241"/>
      <c r="J108" s="242">
        <f>ROUND(I108*H108,2)</f>
        <v>0</v>
      </c>
      <c r="K108" s="238" t="s">
        <v>34</v>
      </c>
      <c r="L108" s="73"/>
      <c r="M108" s="243" t="s">
        <v>34</v>
      </c>
      <c r="N108" s="244" t="s">
        <v>49</v>
      </c>
      <c r="O108" s="48"/>
      <c r="P108" s="245">
        <f>O108*H108</f>
        <v>0</v>
      </c>
      <c r="Q108" s="245">
        <v>0</v>
      </c>
      <c r="R108" s="245">
        <f>Q108*H108</f>
        <v>0</v>
      </c>
      <c r="S108" s="245">
        <v>0</v>
      </c>
      <c r="T108" s="246">
        <f>S108*H108</f>
        <v>0</v>
      </c>
      <c r="AR108" s="24" t="s">
        <v>259</v>
      </c>
      <c r="AT108" s="24" t="s">
        <v>233</v>
      </c>
      <c r="AU108" s="24" t="s">
        <v>85</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259</v>
      </c>
      <c r="BM108" s="24" t="s">
        <v>2322</v>
      </c>
    </row>
    <row r="109" spans="2:63" s="11" customFormat="1" ht="37.4" customHeight="1">
      <c r="B109" s="220"/>
      <c r="C109" s="221"/>
      <c r="D109" s="222" t="s">
        <v>77</v>
      </c>
      <c r="E109" s="223" t="s">
        <v>1817</v>
      </c>
      <c r="F109" s="223" t="s">
        <v>1818</v>
      </c>
      <c r="G109" s="221"/>
      <c r="H109" s="221"/>
      <c r="I109" s="224"/>
      <c r="J109" s="225">
        <f>BK109</f>
        <v>0</v>
      </c>
      <c r="K109" s="221"/>
      <c r="L109" s="226"/>
      <c r="M109" s="227"/>
      <c r="N109" s="228"/>
      <c r="O109" s="228"/>
      <c r="P109" s="229">
        <f>SUM(P110:P114)</f>
        <v>0</v>
      </c>
      <c r="Q109" s="228"/>
      <c r="R109" s="229">
        <f>SUM(R110:R114)</f>
        <v>0</v>
      </c>
      <c r="S109" s="228"/>
      <c r="T109" s="230">
        <f>SUM(T110:T114)</f>
        <v>0</v>
      </c>
      <c r="AR109" s="231" t="s">
        <v>85</v>
      </c>
      <c r="AT109" s="232" t="s">
        <v>77</v>
      </c>
      <c r="AU109" s="232" t="s">
        <v>78</v>
      </c>
      <c r="AY109" s="231" t="s">
        <v>230</v>
      </c>
      <c r="BK109" s="233">
        <f>SUM(BK110:BK114)</f>
        <v>0</v>
      </c>
    </row>
    <row r="110" spans="2:65" s="1" customFormat="1" ht="16.5" customHeight="1">
      <c r="B110" s="47"/>
      <c r="C110" s="236" t="s">
        <v>295</v>
      </c>
      <c r="D110" s="236" t="s">
        <v>233</v>
      </c>
      <c r="E110" s="237" t="s">
        <v>1822</v>
      </c>
      <c r="F110" s="238" t="s">
        <v>1823</v>
      </c>
      <c r="G110" s="239" t="s">
        <v>236</v>
      </c>
      <c r="H110" s="240">
        <v>0.07</v>
      </c>
      <c r="I110" s="241"/>
      <c r="J110" s="242">
        <f>ROUND(I110*H110,2)</f>
        <v>0</v>
      </c>
      <c r="K110" s="238" t="s">
        <v>34</v>
      </c>
      <c r="L110" s="73"/>
      <c r="M110" s="243" t="s">
        <v>34</v>
      </c>
      <c r="N110" s="244" t="s">
        <v>49</v>
      </c>
      <c r="O110" s="48"/>
      <c r="P110" s="245">
        <f>O110*H110</f>
        <v>0</v>
      </c>
      <c r="Q110" s="245">
        <v>0</v>
      </c>
      <c r="R110" s="245">
        <f>Q110*H110</f>
        <v>0</v>
      </c>
      <c r="S110" s="245">
        <v>0</v>
      </c>
      <c r="T110" s="246">
        <f>S110*H110</f>
        <v>0</v>
      </c>
      <c r="AR110" s="24" t="s">
        <v>237</v>
      </c>
      <c r="AT110" s="24" t="s">
        <v>233</v>
      </c>
      <c r="AU110" s="24" t="s">
        <v>85</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237</v>
      </c>
      <c r="BM110" s="24" t="s">
        <v>2323</v>
      </c>
    </row>
    <row r="111" spans="2:65" s="1" customFormat="1" ht="16.5" customHeight="1">
      <c r="B111" s="47"/>
      <c r="C111" s="236" t="s">
        <v>301</v>
      </c>
      <c r="D111" s="236" t="s">
        <v>233</v>
      </c>
      <c r="E111" s="237" t="s">
        <v>1825</v>
      </c>
      <c r="F111" s="238" t="s">
        <v>1826</v>
      </c>
      <c r="G111" s="239" t="s">
        <v>236</v>
      </c>
      <c r="H111" s="240">
        <v>2.03</v>
      </c>
      <c r="I111" s="241"/>
      <c r="J111" s="242">
        <f>ROUND(I111*H111,2)</f>
        <v>0</v>
      </c>
      <c r="K111" s="238" t="s">
        <v>34</v>
      </c>
      <c r="L111" s="73"/>
      <c r="M111" s="243" t="s">
        <v>34</v>
      </c>
      <c r="N111" s="244" t="s">
        <v>49</v>
      </c>
      <c r="O111" s="48"/>
      <c r="P111" s="245">
        <f>O111*H111</f>
        <v>0</v>
      </c>
      <c r="Q111" s="245">
        <v>0</v>
      </c>
      <c r="R111" s="245">
        <f>Q111*H111</f>
        <v>0</v>
      </c>
      <c r="S111" s="245">
        <v>0</v>
      </c>
      <c r="T111" s="246">
        <f>S111*H111</f>
        <v>0</v>
      </c>
      <c r="AR111" s="24" t="s">
        <v>237</v>
      </c>
      <c r="AT111" s="24" t="s">
        <v>233</v>
      </c>
      <c r="AU111" s="24" t="s">
        <v>85</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237</v>
      </c>
      <c r="BM111" s="24" t="s">
        <v>2324</v>
      </c>
    </row>
    <row r="112" spans="2:65" s="1" customFormat="1" ht="16.5" customHeight="1">
      <c r="B112" s="47"/>
      <c r="C112" s="236" t="s">
        <v>307</v>
      </c>
      <c r="D112" s="236" t="s">
        <v>233</v>
      </c>
      <c r="E112" s="237" t="s">
        <v>1828</v>
      </c>
      <c r="F112" s="238" t="s">
        <v>1829</v>
      </c>
      <c r="G112" s="239" t="s">
        <v>236</v>
      </c>
      <c r="H112" s="240">
        <v>0.07</v>
      </c>
      <c r="I112" s="241"/>
      <c r="J112" s="242">
        <f>ROUND(I112*H112,2)</f>
        <v>0</v>
      </c>
      <c r="K112" s="238" t="s">
        <v>34</v>
      </c>
      <c r="L112" s="73"/>
      <c r="M112" s="243" t="s">
        <v>34</v>
      </c>
      <c r="N112" s="244" t="s">
        <v>49</v>
      </c>
      <c r="O112" s="48"/>
      <c r="P112" s="245">
        <f>O112*H112</f>
        <v>0</v>
      </c>
      <c r="Q112" s="245">
        <v>0</v>
      </c>
      <c r="R112" s="245">
        <f>Q112*H112</f>
        <v>0</v>
      </c>
      <c r="S112" s="245">
        <v>0</v>
      </c>
      <c r="T112" s="246">
        <f>S112*H112</f>
        <v>0</v>
      </c>
      <c r="AR112" s="24" t="s">
        <v>237</v>
      </c>
      <c r="AT112" s="24" t="s">
        <v>233</v>
      </c>
      <c r="AU112" s="24" t="s">
        <v>85</v>
      </c>
      <c r="AY112" s="24" t="s">
        <v>230</v>
      </c>
      <c r="BE112" s="247">
        <f>IF(N112="základní",J112,0)</f>
        <v>0</v>
      </c>
      <c r="BF112" s="247">
        <f>IF(N112="snížená",J112,0)</f>
        <v>0</v>
      </c>
      <c r="BG112" s="247">
        <f>IF(N112="zákl. přenesená",J112,0)</f>
        <v>0</v>
      </c>
      <c r="BH112" s="247">
        <f>IF(N112="sníž. přenesená",J112,0)</f>
        <v>0</v>
      </c>
      <c r="BI112" s="247">
        <f>IF(N112="nulová",J112,0)</f>
        <v>0</v>
      </c>
      <c r="BJ112" s="24" t="s">
        <v>85</v>
      </c>
      <c r="BK112" s="247">
        <f>ROUND(I112*H112,2)</f>
        <v>0</v>
      </c>
      <c r="BL112" s="24" t="s">
        <v>237</v>
      </c>
      <c r="BM112" s="24" t="s">
        <v>2325</v>
      </c>
    </row>
    <row r="113" spans="2:65" s="1" customFormat="1" ht="16.5" customHeight="1">
      <c r="B113" s="47"/>
      <c r="C113" s="236" t="s">
        <v>311</v>
      </c>
      <c r="D113" s="236" t="s">
        <v>233</v>
      </c>
      <c r="E113" s="237" t="s">
        <v>1831</v>
      </c>
      <c r="F113" s="238" t="s">
        <v>1832</v>
      </c>
      <c r="G113" s="239" t="s">
        <v>236</v>
      </c>
      <c r="H113" s="240">
        <v>0.56</v>
      </c>
      <c r="I113" s="241"/>
      <c r="J113" s="242">
        <f>ROUND(I113*H113,2)</f>
        <v>0</v>
      </c>
      <c r="K113" s="238" t="s">
        <v>34</v>
      </c>
      <c r="L113" s="73"/>
      <c r="M113" s="243" t="s">
        <v>34</v>
      </c>
      <c r="N113" s="244" t="s">
        <v>49</v>
      </c>
      <c r="O113" s="48"/>
      <c r="P113" s="245">
        <f>O113*H113</f>
        <v>0</v>
      </c>
      <c r="Q113" s="245">
        <v>0</v>
      </c>
      <c r="R113" s="245">
        <f>Q113*H113</f>
        <v>0</v>
      </c>
      <c r="S113" s="245">
        <v>0</v>
      </c>
      <c r="T113" s="246">
        <f>S113*H113</f>
        <v>0</v>
      </c>
      <c r="AR113" s="24" t="s">
        <v>237</v>
      </c>
      <c r="AT113" s="24" t="s">
        <v>233</v>
      </c>
      <c r="AU113" s="24" t="s">
        <v>85</v>
      </c>
      <c r="AY113" s="24" t="s">
        <v>230</v>
      </c>
      <c r="BE113" s="247">
        <f>IF(N113="základní",J113,0)</f>
        <v>0</v>
      </c>
      <c r="BF113" s="247">
        <f>IF(N113="snížená",J113,0)</f>
        <v>0</v>
      </c>
      <c r="BG113" s="247">
        <f>IF(N113="zákl. přenesená",J113,0)</f>
        <v>0</v>
      </c>
      <c r="BH113" s="247">
        <f>IF(N113="sníž. přenesená",J113,0)</f>
        <v>0</v>
      </c>
      <c r="BI113" s="247">
        <f>IF(N113="nulová",J113,0)</f>
        <v>0</v>
      </c>
      <c r="BJ113" s="24" t="s">
        <v>85</v>
      </c>
      <c r="BK113" s="247">
        <f>ROUND(I113*H113,2)</f>
        <v>0</v>
      </c>
      <c r="BL113" s="24" t="s">
        <v>237</v>
      </c>
      <c r="BM113" s="24" t="s">
        <v>2326</v>
      </c>
    </row>
    <row r="114" spans="2:65" s="1" customFormat="1" ht="16.5" customHeight="1">
      <c r="B114" s="47"/>
      <c r="C114" s="236" t="s">
        <v>315</v>
      </c>
      <c r="D114" s="236" t="s">
        <v>233</v>
      </c>
      <c r="E114" s="237" t="s">
        <v>1834</v>
      </c>
      <c r="F114" s="238" t="s">
        <v>1835</v>
      </c>
      <c r="G114" s="239" t="s">
        <v>236</v>
      </c>
      <c r="H114" s="240">
        <v>0.07</v>
      </c>
      <c r="I114" s="241"/>
      <c r="J114" s="242">
        <f>ROUND(I114*H114,2)</f>
        <v>0</v>
      </c>
      <c r="K114" s="238" t="s">
        <v>34</v>
      </c>
      <c r="L114" s="73"/>
      <c r="M114" s="243" t="s">
        <v>34</v>
      </c>
      <c r="N114" s="244" t="s">
        <v>49</v>
      </c>
      <c r="O114" s="48"/>
      <c r="P114" s="245">
        <f>O114*H114</f>
        <v>0</v>
      </c>
      <c r="Q114" s="245">
        <v>0</v>
      </c>
      <c r="R114" s="245">
        <f>Q114*H114</f>
        <v>0</v>
      </c>
      <c r="S114" s="245">
        <v>0</v>
      </c>
      <c r="T114" s="246">
        <f>S114*H114</f>
        <v>0</v>
      </c>
      <c r="AR114" s="24" t="s">
        <v>237</v>
      </c>
      <c r="AT114" s="24" t="s">
        <v>233</v>
      </c>
      <c r="AU114" s="24" t="s">
        <v>85</v>
      </c>
      <c r="AY114" s="24" t="s">
        <v>230</v>
      </c>
      <c r="BE114" s="247">
        <f>IF(N114="základní",J114,0)</f>
        <v>0</v>
      </c>
      <c r="BF114" s="247">
        <f>IF(N114="snížená",J114,0)</f>
        <v>0</v>
      </c>
      <c r="BG114" s="247">
        <f>IF(N114="zákl. přenesená",J114,0)</f>
        <v>0</v>
      </c>
      <c r="BH114" s="247">
        <f>IF(N114="sníž. přenesená",J114,0)</f>
        <v>0</v>
      </c>
      <c r="BI114" s="247">
        <f>IF(N114="nulová",J114,0)</f>
        <v>0</v>
      </c>
      <c r="BJ114" s="24" t="s">
        <v>85</v>
      </c>
      <c r="BK114" s="247">
        <f>ROUND(I114*H114,2)</f>
        <v>0</v>
      </c>
      <c r="BL114" s="24" t="s">
        <v>237</v>
      </c>
      <c r="BM114" s="24" t="s">
        <v>2327</v>
      </c>
    </row>
    <row r="115" spans="2:63" s="11" customFormat="1" ht="37.4" customHeight="1">
      <c r="B115" s="220"/>
      <c r="C115" s="221"/>
      <c r="D115" s="222" t="s">
        <v>77</v>
      </c>
      <c r="E115" s="223" t="s">
        <v>772</v>
      </c>
      <c r="F115" s="223" t="s">
        <v>773</v>
      </c>
      <c r="G115" s="221"/>
      <c r="H115" s="221"/>
      <c r="I115" s="224"/>
      <c r="J115" s="225">
        <f>BK115</f>
        <v>0</v>
      </c>
      <c r="K115" s="221"/>
      <c r="L115" s="226"/>
      <c r="M115" s="227"/>
      <c r="N115" s="228"/>
      <c r="O115" s="228"/>
      <c r="P115" s="229">
        <f>P116</f>
        <v>0</v>
      </c>
      <c r="Q115" s="228"/>
      <c r="R115" s="229">
        <f>R116</f>
        <v>0</v>
      </c>
      <c r="S115" s="228"/>
      <c r="T115" s="230">
        <f>T116</f>
        <v>0</v>
      </c>
      <c r="AR115" s="231" t="s">
        <v>255</v>
      </c>
      <c r="AT115" s="232" t="s">
        <v>77</v>
      </c>
      <c r="AU115" s="232" t="s">
        <v>78</v>
      </c>
      <c r="AY115" s="231" t="s">
        <v>230</v>
      </c>
      <c r="BK115" s="233">
        <f>BK116</f>
        <v>0</v>
      </c>
    </row>
    <row r="116" spans="2:63" s="11" customFormat="1" ht="19.9" customHeight="1">
      <c r="B116" s="220"/>
      <c r="C116" s="221"/>
      <c r="D116" s="222" t="s">
        <v>77</v>
      </c>
      <c r="E116" s="234" t="s">
        <v>793</v>
      </c>
      <c r="F116" s="234" t="s">
        <v>794</v>
      </c>
      <c r="G116" s="221"/>
      <c r="H116" s="221"/>
      <c r="I116" s="224"/>
      <c r="J116" s="235">
        <f>BK116</f>
        <v>0</v>
      </c>
      <c r="K116" s="221"/>
      <c r="L116" s="226"/>
      <c r="M116" s="227"/>
      <c r="N116" s="228"/>
      <c r="O116" s="228"/>
      <c r="P116" s="229">
        <f>P117</f>
        <v>0</v>
      </c>
      <c r="Q116" s="228"/>
      <c r="R116" s="229">
        <f>R117</f>
        <v>0</v>
      </c>
      <c r="S116" s="228"/>
      <c r="T116" s="230">
        <f>T117</f>
        <v>0</v>
      </c>
      <c r="AR116" s="231" t="s">
        <v>255</v>
      </c>
      <c r="AT116" s="232" t="s">
        <v>77</v>
      </c>
      <c r="AU116" s="232" t="s">
        <v>85</v>
      </c>
      <c r="AY116" s="231" t="s">
        <v>230</v>
      </c>
      <c r="BK116" s="233">
        <f>BK117</f>
        <v>0</v>
      </c>
    </row>
    <row r="117" spans="2:65" s="1" customFormat="1" ht="16.5" customHeight="1">
      <c r="B117" s="47"/>
      <c r="C117" s="236" t="s">
        <v>10</v>
      </c>
      <c r="D117" s="236" t="s">
        <v>233</v>
      </c>
      <c r="E117" s="237" t="s">
        <v>2145</v>
      </c>
      <c r="F117" s="238" t="s">
        <v>2146</v>
      </c>
      <c r="G117" s="239" t="s">
        <v>304</v>
      </c>
      <c r="H117" s="293"/>
      <c r="I117" s="241"/>
      <c r="J117" s="242">
        <f>ROUND(I117*H117,2)</f>
        <v>0</v>
      </c>
      <c r="K117" s="238" t="s">
        <v>34</v>
      </c>
      <c r="L117" s="73"/>
      <c r="M117" s="243" t="s">
        <v>34</v>
      </c>
      <c r="N117" s="294" t="s">
        <v>49</v>
      </c>
      <c r="O117" s="295"/>
      <c r="P117" s="296">
        <f>O117*H117</f>
        <v>0</v>
      </c>
      <c r="Q117" s="296">
        <v>0</v>
      </c>
      <c r="R117" s="296">
        <f>Q117*H117</f>
        <v>0</v>
      </c>
      <c r="S117" s="296">
        <v>0</v>
      </c>
      <c r="T117" s="297">
        <f>S117*H117</f>
        <v>0</v>
      </c>
      <c r="AR117" s="24" t="s">
        <v>779</v>
      </c>
      <c r="AT117" s="24" t="s">
        <v>233</v>
      </c>
      <c r="AU117" s="24" t="s">
        <v>91</v>
      </c>
      <c r="AY117" s="24" t="s">
        <v>230</v>
      </c>
      <c r="BE117" s="247">
        <f>IF(N117="základní",J117,0)</f>
        <v>0</v>
      </c>
      <c r="BF117" s="247">
        <f>IF(N117="snížená",J117,0)</f>
        <v>0</v>
      </c>
      <c r="BG117" s="247">
        <f>IF(N117="zákl. přenesená",J117,0)</f>
        <v>0</v>
      </c>
      <c r="BH117" s="247">
        <f>IF(N117="sníž. přenesená",J117,0)</f>
        <v>0</v>
      </c>
      <c r="BI117" s="247">
        <f>IF(N117="nulová",J117,0)</f>
        <v>0</v>
      </c>
      <c r="BJ117" s="24" t="s">
        <v>85</v>
      </c>
      <c r="BK117" s="247">
        <f>ROUND(I117*H117,2)</f>
        <v>0</v>
      </c>
      <c r="BL117" s="24" t="s">
        <v>779</v>
      </c>
      <c r="BM117" s="24" t="s">
        <v>2328</v>
      </c>
    </row>
    <row r="118" spans="2:12" s="1" customFormat="1" ht="6.95" customHeight="1">
      <c r="B118" s="68"/>
      <c r="C118" s="69"/>
      <c r="D118" s="69"/>
      <c r="E118" s="69"/>
      <c r="F118" s="69"/>
      <c r="G118" s="69"/>
      <c r="H118" s="69"/>
      <c r="I118" s="179"/>
      <c r="J118" s="69"/>
      <c r="K118" s="69"/>
      <c r="L118" s="73"/>
    </row>
  </sheetData>
  <sheetProtection password="CC35" sheet="1" objects="1" scenarios="1" formatColumns="0" formatRows="0" autoFilter="0"/>
  <autoFilter ref="C91:K117"/>
  <mergeCells count="13">
    <mergeCell ref="E7:H7"/>
    <mergeCell ref="E9:H9"/>
    <mergeCell ref="E11:H11"/>
    <mergeCell ref="E26:H26"/>
    <mergeCell ref="E47:H47"/>
    <mergeCell ref="E49:H49"/>
    <mergeCell ref="E51:H51"/>
    <mergeCell ref="J55:J56"/>
    <mergeCell ref="E80:H80"/>
    <mergeCell ref="E82:H82"/>
    <mergeCell ref="E84:H84"/>
    <mergeCell ref="G1:H1"/>
    <mergeCell ref="L2:V2"/>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R9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138</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2148</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2329</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ROUND(J85,2)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ROUND(SUM(BE85:BE98),2)</f>
        <v>0</v>
      </c>
      <c r="G32" s="48"/>
      <c r="H32" s="48"/>
      <c r="I32" s="171">
        <v>0.21</v>
      </c>
      <c r="J32" s="170">
        <f>ROUND(ROUND((SUM(BE85:BE98)),2)*I32,2)</f>
        <v>0</v>
      </c>
      <c r="K32" s="52"/>
    </row>
    <row r="33" spans="2:11" s="1" customFormat="1" ht="14.4" customHeight="1">
      <c r="B33" s="47"/>
      <c r="C33" s="48"/>
      <c r="D33" s="48"/>
      <c r="E33" s="56" t="s">
        <v>50</v>
      </c>
      <c r="F33" s="170">
        <f>ROUND(SUM(BF85:BF98),2)</f>
        <v>0</v>
      </c>
      <c r="G33" s="48"/>
      <c r="H33" s="48"/>
      <c r="I33" s="171">
        <v>0.15</v>
      </c>
      <c r="J33" s="170">
        <f>ROUND(ROUND((SUM(BF85:BF98)),2)*I33,2)</f>
        <v>0</v>
      </c>
      <c r="K33" s="52"/>
    </row>
    <row r="34" spans="2:11" s="1" customFormat="1" ht="14.4" customHeight="1" hidden="1">
      <c r="B34" s="47"/>
      <c r="C34" s="48"/>
      <c r="D34" s="48"/>
      <c r="E34" s="56" t="s">
        <v>51</v>
      </c>
      <c r="F34" s="170">
        <f>ROUND(SUM(BG85:BG98),2)</f>
        <v>0</v>
      </c>
      <c r="G34" s="48"/>
      <c r="H34" s="48"/>
      <c r="I34" s="171">
        <v>0.21</v>
      </c>
      <c r="J34" s="170">
        <v>0</v>
      </c>
      <c r="K34" s="52"/>
    </row>
    <row r="35" spans="2:11" s="1" customFormat="1" ht="14.4" customHeight="1" hidden="1">
      <c r="B35" s="47"/>
      <c r="C35" s="48"/>
      <c r="D35" s="48"/>
      <c r="E35" s="56" t="s">
        <v>52</v>
      </c>
      <c r="F35" s="170">
        <f>ROUND(SUM(BH85:BH98),2)</f>
        <v>0</v>
      </c>
      <c r="G35" s="48"/>
      <c r="H35" s="48"/>
      <c r="I35" s="171">
        <v>0.15</v>
      </c>
      <c r="J35" s="170">
        <v>0</v>
      </c>
      <c r="K35" s="52"/>
    </row>
    <row r="36" spans="2:11" s="1" customFormat="1" ht="14.4" customHeight="1" hidden="1">
      <c r="B36" s="47"/>
      <c r="C36" s="48"/>
      <c r="D36" s="48"/>
      <c r="E36" s="56" t="s">
        <v>53</v>
      </c>
      <c r="F36" s="170">
        <f>ROUND(SUM(BI85:BI98),2)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2148</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 xml:space="preserve">A6 - OBJEKT B - REGULACE ÚT </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J85</f>
        <v>0</v>
      </c>
      <c r="K60" s="52"/>
      <c r="AU60" s="24" t="s">
        <v>198</v>
      </c>
    </row>
    <row r="61" spans="2:11" s="8" customFormat="1" ht="24.95" customHeight="1">
      <c r="B61" s="190"/>
      <c r="C61" s="191"/>
      <c r="D61" s="192" t="s">
        <v>1622</v>
      </c>
      <c r="E61" s="193"/>
      <c r="F61" s="193"/>
      <c r="G61" s="193"/>
      <c r="H61" s="193"/>
      <c r="I61" s="194"/>
      <c r="J61" s="195">
        <f>J86</f>
        <v>0</v>
      </c>
      <c r="K61" s="196"/>
    </row>
    <row r="62" spans="2:11" s="8" customFormat="1" ht="24.95" customHeight="1">
      <c r="B62" s="190"/>
      <c r="C62" s="191"/>
      <c r="D62" s="192" t="s">
        <v>1623</v>
      </c>
      <c r="E62" s="193"/>
      <c r="F62" s="193"/>
      <c r="G62" s="193"/>
      <c r="H62" s="193"/>
      <c r="I62" s="194"/>
      <c r="J62" s="195">
        <f>J88</f>
        <v>0</v>
      </c>
      <c r="K62" s="196"/>
    </row>
    <row r="63" spans="2:11" s="8" customFormat="1" ht="24.95" customHeight="1">
      <c r="B63" s="190"/>
      <c r="C63" s="191"/>
      <c r="D63" s="192" t="s">
        <v>1628</v>
      </c>
      <c r="E63" s="193"/>
      <c r="F63" s="193"/>
      <c r="G63" s="193"/>
      <c r="H63" s="193"/>
      <c r="I63" s="194"/>
      <c r="J63" s="195">
        <f>J90</f>
        <v>0</v>
      </c>
      <c r="K63" s="196"/>
    </row>
    <row r="64" spans="2:11" s="1" customFormat="1" ht="21.8" customHeight="1">
      <c r="B64" s="47"/>
      <c r="C64" s="48"/>
      <c r="D64" s="48"/>
      <c r="E64" s="48"/>
      <c r="F64" s="48"/>
      <c r="G64" s="48"/>
      <c r="H64" s="48"/>
      <c r="I64" s="157"/>
      <c r="J64" s="48"/>
      <c r="K64" s="52"/>
    </row>
    <row r="65" spans="2:11" s="1" customFormat="1" ht="6.95" customHeight="1">
      <c r="B65" s="68"/>
      <c r="C65" s="69"/>
      <c r="D65" s="69"/>
      <c r="E65" s="69"/>
      <c r="F65" s="69"/>
      <c r="G65" s="69"/>
      <c r="H65" s="69"/>
      <c r="I65" s="179"/>
      <c r="J65" s="69"/>
      <c r="K65" s="70"/>
    </row>
    <row r="69" spans="2:12" s="1" customFormat="1" ht="6.95" customHeight="1">
      <c r="B69" s="71"/>
      <c r="C69" s="72"/>
      <c r="D69" s="72"/>
      <c r="E69" s="72"/>
      <c r="F69" s="72"/>
      <c r="G69" s="72"/>
      <c r="H69" s="72"/>
      <c r="I69" s="182"/>
      <c r="J69" s="72"/>
      <c r="K69" s="72"/>
      <c r="L69" s="73"/>
    </row>
    <row r="70" spans="2:12" s="1" customFormat="1" ht="36.95" customHeight="1">
      <c r="B70" s="47"/>
      <c r="C70" s="74" t="s">
        <v>214</v>
      </c>
      <c r="D70" s="75"/>
      <c r="E70" s="75"/>
      <c r="F70" s="75"/>
      <c r="G70" s="75"/>
      <c r="H70" s="75"/>
      <c r="I70" s="204"/>
      <c r="J70" s="75"/>
      <c r="K70" s="75"/>
      <c r="L70" s="73"/>
    </row>
    <row r="71" spans="2:12" s="1" customFormat="1" ht="6.95" customHeight="1">
      <c r="B71" s="47"/>
      <c r="C71" s="75"/>
      <c r="D71" s="75"/>
      <c r="E71" s="75"/>
      <c r="F71" s="75"/>
      <c r="G71" s="75"/>
      <c r="H71" s="75"/>
      <c r="I71" s="204"/>
      <c r="J71" s="75"/>
      <c r="K71" s="75"/>
      <c r="L71" s="73"/>
    </row>
    <row r="72" spans="2:12" s="1" customFormat="1" ht="14.4" customHeight="1">
      <c r="B72" s="47"/>
      <c r="C72" s="77" t="s">
        <v>18</v>
      </c>
      <c r="D72" s="75"/>
      <c r="E72" s="75"/>
      <c r="F72" s="75"/>
      <c r="G72" s="75"/>
      <c r="H72" s="75"/>
      <c r="I72" s="204"/>
      <c r="J72" s="75"/>
      <c r="K72" s="75"/>
      <c r="L72" s="73"/>
    </row>
    <row r="73" spans="2:12" s="1" customFormat="1" ht="16.5" customHeight="1">
      <c r="B73" s="47"/>
      <c r="C73" s="75"/>
      <c r="D73" s="75"/>
      <c r="E73" s="205" t="str">
        <f>E7</f>
        <v>REKONSTRUKCE PLYNOVÉ KOTELNY JAROV I.- OBJEKTY A-E</v>
      </c>
      <c r="F73" s="77"/>
      <c r="G73" s="77"/>
      <c r="H73" s="77"/>
      <c r="I73" s="204"/>
      <c r="J73" s="75"/>
      <c r="K73" s="75"/>
      <c r="L73" s="73"/>
    </row>
    <row r="74" spans="2:12" ht="13.5">
      <c r="B74" s="28"/>
      <c r="C74" s="77" t="s">
        <v>190</v>
      </c>
      <c r="D74" s="206"/>
      <c r="E74" s="206"/>
      <c r="F74" s="206"/>
      <c r="G74" s="206"/>
      <c r="H74" s="206"/>
      <c r="I74" s="149"/>
      <c r="J74" s="206"/>
      <c r="K74" s="206"/>
      <c r="L74" s="207"/>
    </row>
    <row r="75" spans="2:12" s="1" customFormat="1" ht="16.5" customHeight="1">
      <c r="B75" s="47"/>
      <c r="C75" s="75"/>
      <c r="D75" s="75"/>
      <c r="E75" s="205" t="s">
        <v>2148</v>
      </c>
      <c r="F75" s="75"/>
      <c r="G75" s="75"/>
      <c r="H75" s="75"/>
      <c r="I75" s="204"/>
      <c r="J75" s="75"/>
      <c r="K75" s="75"/>
      <c r="L75" s="73"/>
    </row>
    <row r="76" spans="2:12" s="1" customFormat="1" ht="14.4" customHeight="1">
      <c r="B76" s="47"/>
      <c r="C76" s="77" t="s">
        <v>192</v>
      </c>
      <c r="D76" s="75"/>
      <c r="E76" s="75"/>
      <c r="F76" s="75"/>
      <c r="G76" s="75"/>
      <c r="H76" s="75"/>
      <c r="I76" s="204"/>
      <c r="J76" s="75"/>
      <c r="K76" s="75"/>
      <c r="L76" s="73"/>
    </row>
    <row r="77" spans="2:12" s="1" customFormat="1" ht="17.25" customHeight="1">
      <c r="B77" s="47"/>
      <c r="C77" s="75"/>
      <c r="D77" s="75"/>
      <c r="E77" s="83" t="str">
        <f>E11</f>
        <v xml:space="preserve">A6 - OBJEKT B - REGULACE ÚT </v>
      </c>
      <c r="F77" s="75"/>
      <c r="G77" s="75"/>
      <c r="H77" s="75"/>
      <c r="I77" s="204"/>
      <c r="J77" s="75"/>
      <c r="K77" s="75"/>
      <c r="L77" s="73"/>
    </row>
    <row r="78" spans="2:12" s="1" customFormat="1" ht="6.95" customHeight="1">
      <c r="B78" s="47"/>
      <c r="C78" s="75"/>
      <c r="D78" s="75"/>
      <c r="E78" s="75"/>
      <c r="F78" s="75"/>
      <c r="G78" s="75"/>
      <c r="H78" s="75"/>
      <c r="I78" s="204"/>
      <c r="J78" s="75"/>
      <c r="K78" s="75"/>
      <c r="L78" s="73"/>
    </row>
    <row r="79" spans="2:12" s="1" customFormat="1" ht="18" customHeight="1">
      <c r="B79" s="47"/>
      <c r="C79" s="77" t="s">
        <v>24</v>
      </c>
      <c r="D79" s="75"/>
      <c r="E79" s="75"/>
      <c r="F79" s="208" t="str">
        <f>F14</f>
        <v xml:space="preserve"> 130 00 Praha 3</v>
      </c>
      <c r="G79" s="75"/>
      <c r="H79" s="75"/>
      <c r="I79" s="209" t="s">
        <v>26</v>
      </c>
      <c r="J79" s="86" t="str">
        <f>IF(J14="","",J14)</f>
        <v>24. 9. 2018</v>
      </c>
      <c r="K79" s="75"/>
      <c r="L79" s="73"/>
    </row>
    <row r="80" spans="2:12" s="1" customFormat="1" ht="6.95" customHeight="1">
      <c r="B80" s="47"/>
      <c r="C80" s="75"/>
      <c r="D80" s="75"/>
      <c r="E80" s="75"/>
      <c r="F80" s="75"/>
      <c r="G80" s="75"/>
      <c r="H80" s="75"/>
      <c r="I80" s="204"/>
      <c r="J80" s="75"/>
      <c r="K80" s="75"/>
      <c r="L80" s="73"/>
    </row>
    <row r="81" spans="2:12" s="1" customFormat="1" ht="13.5">
      <c r="B81" s="47"/>
      <c r="C81" s="77" t="s">
        <v>32</v>
      </c>
      <c r="D81" s="75"/>
      <c r="E81" s="75"/>
      <c r="F81" s="208" t="str">
        <f>E17</f>
        <v>VYSOKÁ ŠKOLA EKONOMICKÁ V PRAZE</v>
      </c>
      <c r="G81" s="75"/>
      <c r="H81" s="75"/>
      <c r="I81" s="209" t="s">
        <v>39</v>
      </c>
      <c r="J81" s="208" t="str">
        <f>E23</f>
        <v>ING.VÁCLAV PILÁT</v>
      </c>
      <c r="K81" s="75"/>
      <c r="L81" s="73"/>
    </row>
    <row r="82" spans="2:12" s="1" customFormat="1" ht="14.4" customHeight="1">
      <c r="B82" s="47"/>
      <c r="C82" s="77" t="s">
        <v>37</v>
      </c>
      <c r="D82" s="75"/>
      <c r="E82" s="75"/>
      <c r="F82" s="208" t="str">
        <f>IF(E20="","",E20)</f>
        <v/>
      </c>
      <c r="G82" s="75"/>
      <c r="H82" s="75"/>
      <c r="I82" s="204"/>
      <c r="J82" s="75"/>
      <c r="K82" s="75"/>
      <c r="L82" s="73"/>
    </row>
    <row r="83" spans="2:12" s="1" customFormat="1" ht="10.3" customHeight="1">
      <c r="B83" s="47"/>
      <c r="C83" s="75"/>
      <c r="D83" s="75"/>
      <c r="E83" s="75"/>
      <c r="F83" s="75"/>
      <c r="G83" s="75"/>
      <c r="H83" s="75"/>
      <c r="I83" s="204"/>
      <c r="J83" s="75"/>
      <c r="K83" s="75"/>
      <c r="L83" s="73"/>
    </row>
    <row r="84" spans="2:20" s="10" customFormat="1" ht="29.25" customHeight="1">
      <c r="B84" s="210"/>
      <c r="C84" s="211" t="s">
        <v>215</v>
      </c>
      <c r="D84" s="212" t="s">
        <v>63</v>
      </c>
      <c r="E84" s="212" t="s">
        <v>59</v>
      </c>
      <c r="F84" s="212" t="s">
        <v>216</v>
      </c>
      <c r="G84" s="212" t="s">
        <v>217</v>
      </c>
      <c r="H84" s="212" t="s">
        <v>218</v>
      </c>
      <c r="I84" s="213" t="s">
        <v>219</v>
      </c>
      <c r="J84" s="212" t="s">
        <v>196</v>
      </c>
      <c r="K84" s="214" t="s">
        <v>220</v>
      </c>
      <c r="L84" s="215"/>
      <c r="M84" s="103" t="s">
        <v>221</v>
      </c>
      <c r="N84" s="104" t="s">
        <v>48</v>
      </c>
      <c r="O84" s="104" t="s">
        <v>222</v>
      </c>
      <c r="P84" s="104" t="s">
        <v>223</v>
      </c>
      <c r="Q84" s="104" t="s">
        <v>224</v>
      </c>
      <c r="R84" s="104" t="s">
        <v>225</v>
      </c>
      <c r="S84" s="104" t="s">
        <v>226</v>
      </c>
      <c r="T84" s="105" t="s">
        <v>227</v>
      </c>
    </row>
    <row r="85" spans="2:63" s="1" customFormat="1" ht="29.25" customHeight="1">
      <c r="B85" s="47"/>
      <c r="C85" s="109" t="s">
        <v>197</v>
      </c>
      <c r="D85" s="75"/>
      <c r="E85" s="75"/>
      <c r="F85" s="75"/>
      <c r="G85" s="75"/>
      <c r="H85" s="75"/>
      <c r="I85" s="204"/>
      <c r="J85" s="216">
        <f>BK85</f>
        <v>0</v>
      </c>
      <c r="K85" s="75"/>
      <c r="L85" s="73"/>
      <c r="M85" s="106"/>
      <c r="N85" s="107"/>
      <c r="O85" s="107"/>
      <c r="P85" s="217">
        <f>P86+P88+P90</f>
        <v>0</v>
      </c>
      <c r="Q85" s="107"/>
      <c r="R85" s="217">
        <f>R86+R88+R90</f>
        <v>0.00272</v>
      </c>
      <c r="S85" s="107"/>
      <c r="T85" s="218">
        <f>T86+T88+T90</f>
        <v>0</v>
      </c>
      <c r="AT85" s="24" t="s">
        <v>77</v>
      </c>
      <c r="AU85" s="24" t="s">
        <v>198</v>
      </c>
      <c r="BK85" s="219">
        <f>BK86+BK88+BK90</f>
        <v>0</v>
      </c>
    </row>
    <row r="86" spans="2:63" s="11" customFormat="1" ht="37.4" customHeight="1">
      <c r="B86" s="220"/>
      <c r="C86" s="221"/>
      <c r="D86" s="222" t="s">
        <v>77</v>
      </c>
      <c r="E86" s="223" t="s">
        <v>655</v>
      </c>
      <c r="F86" s="223" t="s">
        <v>1685</v>
      </c>
      <c r="G86" s="221"/>
      <c r="H86" s="221"/>
      <c r="I86" s="224"/>
      <c r="J86" s="225">
        <f>BK86</f>
        <v>0</v>
      </c>
      <c r="K86" s="221"/>
      <c r="L86" s="226"/>
      <c r="M86" s="227"/>
      <c r="N86" s="228"/>
      <c r="O86" s="228"/>
      <c r="P86" s="229">
        <f>P87</f>
        <v>0</v>
      </c>
      <c r="Q86" s="228"/>
      <c r="R86" s="229">
        <f>R87</f>
        <v>0</v>
      </c>
      <c r="S86" s="228"/>
      <c r="T86" s="230">
        <f>T87</f>
        <v>0</v>
      </c>
      <c r="AR86" s="231" t="s">
        <v>85</v>
      </c>
      <c r="AT86" s="232" t="s">
        <v>77</v>
      </c>
      <c r="AU86" s="232" t="s">
        <v>78</v>
      </c>
      <c r="AY86" s="231" t="s">
        <v>230</v>
      </c>
      <c r="BK86" s="233">
        <f>BK87</f>
        <v>0</v>
      </c>
    </row>
    <row r="87" spans="2:65" s="1" customFormat="1" ht="16.5" customHeight="1">
      <c r="B87" s="47"/>
      <c r="C87" s="236" t="s">
        <v>85</v>
      </c>
      <c r="D87" s="236" t="s">
        <v>233</v>
      </c>
      <c r="E87" s="237" t="s">
        <v>1686</v>
      </c>
      <c r="F87" s="238" t="s">
        <v>1687</v>
      </c>
      <c r="G87" s="239" t="s">
        <v>1594</v>
      </c>
      <c r="H87" s="240">
        <v>170</v>
      </c>
      <c r="I87" s="241"/>
      <c r="J87" s="242">
        <f>ROUND(I87*H87,2)</f>
        <v>0</v>
      </c>
      <c r="K87" s="238" t="s">
        <v>34</v>
      </c>
      <c r="L87" s="73"/>
      <c r="M87" s="243" t="s">
        <v>34</v>
      </c>
      <c r="N87" s="244" t="s">
        <v>49</v>
      </c>
      <c r="O87" s="48"/>
      <c r="P87" s="245">
        <f>O87*H87</f>
        <v>0</v>
      </c>
      <c r="Q87" s="245">
        <v>0</v>
      </c>
      <c r="R87" s="245">
        <f>Q87*H87</f>
        <v>0</v>
      </c>
      <c r="S87" s="245">
        <v>0</v>
      </c>
      <c r="T87" s="246">
        <f>S87*H87</f>
        <v>0</v>
      </c>
      <c r="AR87" s="24" t="s">
        <v>237</v>
      </c>
      <c r="AT87" s="24" t="s">
        <v>233</v>
      </c>
      <c r="AU87" s="24" t="s">
        <v>85</v>
      </c>
      <c r="AY87" s="24" t="s">
        <v>230</v>
      </c>
      <c r="BE87" s="247">
        <f>IF(N87="základní",J87,0)</f>
        <v>0</v>
      </c>
      <c r="BF87" s="247">
        <f>IF(N87="snížená",J87,0)</f>
        <v>0</v>
      </c>
      <c r="BG87" s="247">
        <f>IF(N87="zákl. přenesená",J87,0)</f>
        <v>0</v>
      </c>
      <c r="BH87" s="247">
        <f>IF(N87="sníž. přenesená",J87,0)</f>
        <v>0</v>
      </c>
      <c r="BI87" s="247">
        <f>IF(N87="nulová",J87,0)</f>
        <v>0</v>
      </c>
      <c r="BJ87" s="24" t="s">
        <v>85</v>
      </c>
      <c r="BK87" s="247">
        <f>ROUND(I87*H87,2)</f>
        <v>0</v>
      </c>
      <c r="BL87" s="24" t="s">
        <v>237</v>
      </c>
      <c r="BM87" s="24" t="s">
        <v>2330</v>
      </c>
    </row>
    <row r="88" spans="2:63" s="11" customFormat="1" ht="37.4" customHeight="1">
      <c r="B88" s="220"/>
      <c r="C88" s="221"/>
      <c r="D88" s="222" t="s">
        <v>77</v>
      </c>
      <c r="E88" s="223" t="s">
        <v>659</v>
      </c>
      <c r="F88" s="223" t="s">
        <v>1692</v>
      </c>
      <c r="G88" s="221"/>
      <c r="H88" s="221"/>
      <c r="I88" s="224"/>
      <c r="J88" s="225">
        <f>BK88</f>
        <v>0</v>
      </c>
      <c r="K88" s="221"/>
      <c r="L88" s="226"/>
      <c r="M88" s="227"/>
      <c r="N88" s="228"/>
      <c r="O88" s="228"/>
      <c r="P88" s="229">
        <f>P89</f>
        <v>0</v>
      </c>
      <c r="Q88" s="228"/>
      <c r="R88" s="229">
        <f>R89</f>
        <v>0</v>
      </c>
      <c r="S88" s="228"/>
      <c r="T88" s="230">
        <f>T89</f>
        <v>0</v>
      </c>
      <c r="AR88" s="231" t="s">
        <v>85</v>
      </c>
      <c r="AT88" s="232" t="s">
        <v>77</v>
      </c>
      <c r="AU88" s="232" t="s">
        <v>78</v>
      </c>
      <c r="AY88" s="231" t="s">
        <v>230</v>
      </c>
      <c r="BK88" s="233">
        <f>BK89</f>
        <v>0</v>
      </c>
    </row>
    <row r="89" spans="2:65" s="1" customFormat="1" ht="16.5" customHeight="1">
      <c r="B89" s="47"/>
      <c r="C89" s="236" t="s">
        <v>91</v>
      </c>
      <c r="D89" s="236" t="s">
        <v>233</v>
      </c>
      <c r="E89" s="237" t="s">
        <v>2331</v>
      </c>
      <c r="F89" s="238" t="s">
        <v>2332</v>
      </c>
      <c r="G89" s="239" t="s">
        <v>1594</v>
      </c>
      <c r="H89" s="240">
        <v>170</v>
      </c>
      <c r="I89" s="241"/>
      <c r="J89" s="242">
        <f>ROUND(I89*H89,2)</f>
        <v>0</v>
      </c>
      <c r="K89" s="238" t="s">
        <v>34</v>
      </c>
      <c r="L89" s="73"/>
      <c r="M89" s="243" t="s">
        <v>34</v>
      </c>
      <c r="N89" s="244" t="s">
        <v>49</v>
      </c>
      <c r="O89" s="48"/>
      <c r="P89" s="245">
        <f>O89*H89</f>
        <v>0</v>
      </c>
      <c r="Q89" s="245">
        <v>0</v>
      </c>
      <c r="R89" s="245">
        <f>Q89*H89</f>
        <v>0</v>
      </c>
      <c r="S89" s="245">
        <v>0</v>
      </c>
      <c r="T89" s="246">
        <f>S89*H89</f>
        <v>0</v>
      </c>
      <c r="AR89" s="24" t="s">
        <v>237</v>
      </c>
      <c r="AT89" s="24" t="s">
        <v>233</v>
      </c>
      <c r="AU89" s="24" t="s">
        <v>85</v>
      </c>
      <c r="AY89" s="24" t="s">
        <v>230</v>
      </c>
      <c r="BE89" s="247">
        <f>IF(N89="základní",J89,0)</f>
        <v>0</v>
      </c>
      <c r="BF89" s="247">
        <f>IF(N89="snížená",J89,0)</f>
        <v>0</v>
      </c>
      <c r="BG89" s="247">
        <f>IF(N89="zákl. přenesená",J89,0)</f>
        <v>0</v>
      </c>
      <c r="BH89" s="247">
        <f>IF(N89="sníž. přenesená",J89,0)</f>
        <v>0</v>
      </c>
      <c r="BI89" s="247">
        <f>IF(N89="nulová",J89,0)</f>
        <v>0</v>
      </c>
      <c r="BJ89" s="24" t="s">
        <v>85</v>
      </c>
      <c r="BK89" s="247">
        <f>ROUND(I89*H89,2)</f>
        <v>0</v>
      </c>
      <c r="BL89" s="24" t="s">
        <v>237</v>
      </c>
      <c r="BM89" s="24" t="s">
        <v>2333</v>
      </c>
    </row>
    <row r="90" spans="2:63" s="11" customFormat="1" ht="37.4" customHeight="1">
      <c r="B90" s="220"/>
      <c r="C90" s="221"/>
      <c r="D90" s="222" t="s">
        <v>77</v>
      </c>
      <c r="E90" s="223" t="s">
        <v>762</v>
      </c>
      <c r="F90" s="223" t="s">
        <v>763</v>
      </c>
      <c r="G90" s="221"/>
      <c r="H90" s="221"/>
      <c r="I90" s="224"/>
      <c r="J90" s="225">
        <f>BK90</f>
        <v>0</v>
      </c>
      <c r="K90" s="221"/>
      <c r="L90" s="226"/>
      <c r="M90" s="227"/>
      <c r="N90" s="228"/>
      <c r="O90" s="228"/>
      <c r="P90" s="229">
        <f>SUM(P91:P98)</f>
        <v>0</v>
      </c>
      <c r="Q90" s="228"/>
      <c r="R90" s="229">
        <f>SUM(R91:R98)</f>
        <v>0.00272</v>
      </c>
      <c r="S90" s="228"/>
      <c r="T90" s="230">
        <f>SUM(T91:T98)</f>
        <v>0</v>
      </c>
      <c r="AR90" s="231" t="s">
        <v>91</v>
      </c>
      <c r="AT90" s="232" t="s">
        <v>77</v>
      </c>
      <c r="AU90" s="232" t="s">
        <v>78</v>
      </c>
      <c r="AY90" s="231" t="s">
        <v>230</v>
      </c>
      <c r="BK90" s="233">
        <f>SUM(BK91:BK98)</f>
        <v>0</v>
      </c>
    </row>
    <row r="91" spans="2:65" s="1" customFormat="1" ht="16.5" customHeight="1">
      <c r="B91" s="47"/>
      <c r="C91" s="236" t="s">
        <v>242</v>
      </c>
      <c r="D91" s="236" t="s">
        <v>233</v>
      </c>
      <c r="E91" s="237" t="s">
        <v>2334</v>
      </c>
      <c r="F91" s="238" t="s">
        <v>2335</v>
      </c>
      <c r="G91" s="239" t="s">
        <v>1594</v>
      </c>
      <c r="H91" s="240">
        <v>170</v>
      </c>
      <c r="I91" s="241"/>
      <c r="J91" s="242">
        <f>ROUND(I91*H91,2)</f>
        <v>0</v>
      </c>
      <c r="K91" s="238" t="s">
        <v>34</v>
      </c>
      <c r="L91" s="73"/>
      <c r="M91" s="243" t="s">
        <v>34</v>
      </c>
      <c r="N91" s="244" t="s">
        <v>49</v>
      </c>
      <c r="O91" s="48"/>
      <c r="P91" s="245">
        <f>O91*H91</f>
        <v>0</v>
      </c>
      <c r="Q91" s="245">
        <v>0</v>
      </c>
      <c r="R91" s="245">
        <f>Q91*H91</f>
        <v>0</v>
      </c>
      <c r="S91" s="245">
        <v>0</v>
      </c>
      <c r="T91" s="246">
        <f>S91*H91</f>
        <v>0</v>
      </c>
      <c r="AR91" s="24" t="s">
        <v>259</v>
      </c>
      <c r="AT91" s="24" t="s">
        <v>233</v>
      </c>
      <c r="AU91" s="24" t="s">
        <v>85</v>
      </c>
      <c r="AY91" s="24" t="s">
        <v>230</v>
      </c>
      <c r="BE91" s="247">
        <f>IF(N91="základní",J91,0)</f>
        <v>0</v>
      </c>
      <c r="BF91" s="247">
        <f>IF(N91="snížená",J91,0)</f>
        <v>0</v>
      </c>
      <c r="BG91" s="247">
        <f>IF(N91="zákl. přenesená",J91,0)</f>
        <v>0</v>
      </c>
      <c r="BH91" s="247">
        <f>IF(N91="sníž. přenesená",J91,0)</f>
        <v>0</v>
      </c>
      <c r="BI91" s="247">
        <f>IF(N91="nulová",J91,0)</f>
        <v>0</v>
      </c>
      <c r="BJ91" s="24" t="s">
        <v>85</v>
      </c>
      <c r="BK91" s="247">
        <f>ROUND(I91*H91,2)</f>
        <v>0</v>
      </c>
      <c r="BL91" s="24" t="s">
        <v>259</v>
      </c>
      <c r="BM91" s="24" t="s">
        <v>2336</v>
      </c>
    </row>
    <row r="92" spans="2:65" s="1" customFormat="1" ht="16.5" customHeight="1">
      <c r="B92" s="47"/>
      <c r="C92" s="236" t="s">
        <v>237</v>
      </c>
      <c r="D92" s="236" t="s">
        <v>233</v>
      </c>
      <c r="E92" s="237" t="s">
        <v>2337</v>
      </c>
      <c r="F92" s="238" t="s">
        <v>2338</v>
      </c>
      <c r="G92" s="239" t="s">
        <v>1594</v>
      </c>
      <c r="H92" s="240">
        <v>102</v>
      </c>
      <c r="I92" s="241"/>
      <c r="J92" s="242">
        <f>ROUND(I92*H92,2)</f>
        <v>0</v>
      </c>
      <c r="K92" s="238" t="s">
        <v>34</v>
      </c>
      <c r="L92" s="73"/>
      <c r="M92" s="243" t="s">
        <v>34</v>
      </c>
      <c r="N92" s="244" t="s">
        <v>49</v>
      </c>
      <c r="O92" s="48"/>
      <c r="P92" s="245">
        <f>O92*H92</f>
        <v>0</v>
      </c>
      <c r="Q92" s="245">
        <v>0</v>
      </c>
      <c r="R92" s="245">
        <f>Q92*H92</f>
        <v>0</v>
      </c>
      <c r="S92" s="245">
        <v>0</v>
      </c>
      <c r="T92" s="246">
        <f>S92*H92</f>
        <v>0</v>
      </c>
      <c r="AR92" s="24" t="s">
        <v>259</v>
      </c>
      <c r="AT92" s="24" t="s">
        <v>233</v>
      </c>
      <c r="AU92" s="24" t="s">
        <v>85</v>
      </c>
      <c r="AY92" s="24" t="s">
        <v>230</v>
      </c>
      <c r="BE92" s="247">
        <f>IF(N92="základní",J92,0)</f>
        <v>0</v>
      </c>
      <c r="BF92" s="247">
        <f>IF(N92="snížená",J92,0)</f>
        <v>0</v>
      </c>
      <c r="BG92" s="247">
        <f>IF(N92="zákl. přenesená",J92,0)</f>
        <v>0</v>
      </c>
      <c r="BH92" s="247">
        <f>IF(N92="sníž. přenesená",J92,0)</f>
        <v>0</v>
      </c>
      <c r="BI92" s="247">
        <f>IF(N92="nulová",J92,0)</f>
        <v>0</v>
      </c>
      <c r="BJ92" s="24" t="s">
        <v>85</v>
      </c>
      <c r="BK92" s="247">
        <f>ROUND(I92*H92,2)</f>
        <v>0</v>
      </c>
      <c r="BL92" s="24" t="s">
        <v>259</v>
      </c>
      <c r="BM92" s="24" t="s">
        <v>2339</v>
      </c>
    </row>
    <row r="93" spans="2:51" s="12" customFormat="1" ht="13.5">
      <c r="B93" s="248"/>
      <c r="C93" s="249"/>
      <c r="D93" s="250" t="s">
        <v>246</v>
      </c>
      <c r="E93" s="251" t="s">
        <v>34</v>
      </c>
      <c r="F93" s="252" t="s">
        <v>2340</v>
      </c>
      <c r="G93" s="249"/>
      <c r="H93" s="253">
        <v>102</v>
      </c>
      <c r="I93" s="254"/>
      <c r="J93" s="249"/>
      <c r="K93" s="249"/>
      <c r="L93" s="255"/>
      <c r="M93" s="256"/>
      <c r="N93" s="257"/>
      <c r="O93" s="257"/>
      <c r="P93" s="257"/>
      <c r="Q93" s="257"/>
      <c r="R93" s="257"/>
      <c r="S93" s="257"/>
      <c r="T93" s="258"/>
      <c r="AT93" s="259" t="s">
        <v>246</v>
      </c>
      <c r="AU93" s="259" t="s">
        <v>85</v>
      </c>
      <c r="AV93" s="12" t="s">
        <v>91</v>
      </c>
      <c r="AW93" s="12" t="s">
        <v>41</v>
      </c>
      <c r="AX93" s="12" t="s">
        <v>78</v>
      </c>
      <c r="AY93" s="259" t="s">
        <v>230</v>
      </c>
    </row>
    <row r="94" spans="2:51" s="14" customFormat="1" ht="13.5">
      <c r="B94" s="270"/>
      <c r="C94" s="271"/>
      <c r="D94" s="250" t="s">
        <v>246</v>
      </c>
      <c r="E94" s="272" t="s">
        <v>34</v>
      </c>
      <c r="F94" s="273" t="s">
        <v>265</v>
      </c>
      <c r="G94" s="271"/>
      <c r="H94" s="274">
        <v>102</v>
      </c>
      <c r="I94" s="275"/>
      <c r="J94" s="271"/>
      <c r="K94" s="271"/>
      <c r="L94" s="276"/>
      <c r="M94" s="277"/>
      <c r="N94" s="278"/>
      <c r="O94" s="278"/>
      <c r="P94" s="278"/>
      <c r="Q94" s="278"/>
      <c r="R94" s="278"/>
      <c r="S94" s="278"/>
      <c r="T94" s="279"/>
      <c r="AT94" s="280" t="s">
        <v>246</v>
      </c>
      <c r="AU94" s="280" t="s">
        <v>85</v>
      </c>
      <c r="AV94" s="14" t="s">
        <v>237</v>
      </c>
      <c r="AW94" s="14" t="s">
        <v>41</v>
      </c>
      <c r="AX94" s="14" t="s">
        <v>85</v>
      </c>
      <c r="AY94" s="280" t="s">
        <v>230</v>
      </c>
    </row>
    <row r="95" spans="2:65" s="1" customFormat="1" ht="16.5" customHeight="1">
      <c r="B95" s="47"/>
      <c r="C95" s="236" t="s">
        <v>255</v>
      </c>
      <c r="D95" s="236" t="s">
        <v>233</v>
      </c>
      <c r="E95" s="237" t="s">
        <v>2341</v>
      </c>
      <c r="F95" s="238" t="s">
        <v>2342</v>
      </c>
      <c r="G95" s="239" t="s">
        <v>1594</v>
      </c>
      <c r="H95" s="240">
        <v>68</v>
      </c>
      <c r="I95" s="241"/>
      <c r="J95" s="242">
        <f>ROUND(I95*H95,2)</f>
        <v>0</v>
      </c>
      <c r="K95" s="238" t="s">
        <v>34</v>
      </c>
      <c r="L95" s="73"/>
      <c r="M95" s="243" t="s">
        <v>34</v>
      </c>
      <c r="N95" s="244" t="s">
        <v>49</v>
      </c>
      <c r="O95" s="48"/>
      <c r="P95" s="245">
        <f>O95*H95</f>
        <v>0</v>
      </c>
      <c r="Q95" s="245">
        <v>4E-05</v>
      </c>
      <c r="R95" s="245">
        <f>Q95*H95</f>
        <v>0.00272</v>
      </c>
      <c r="S95" s="245">
        <v>0</v>
      </c>
      <c r="T95" s="246">
        <f>S95*H95</f>
        <v>0</v>
      </c>
      <c r="AR95" s="24" t="s">
        <v>259</v>
      </c>
      <c r="AT95" s="24" t="s">
        <v>233</v>
      </c>
      <c r="AU95" s="24" t="s">
        <v>85</v>
      </c>
      <c r="AY95" s="24" t="s">
        <v>230</v>
      </c>
      <c r="BE95" s="247">
        <f>IF(N95="základní",J95,0)</f>
        <v>0</v>
      </c>
      <c r="BF95" s="247">
        <f>IF(N95="snížená",J95,0)</f>
        <v>0</v>
      </c>
      <c r="BG95" s="247">
        <f>IF(N95="zákl. přenesená",J95,0)</f>
        <v>0</v>
      </c>
      <c r="BH95" s="247">
        <f>IF(N95="sníž. přenesená",J95,0)</f>
        <v>0</v>
      </c>
      <c r="BI95" s="247">
        <f>IF(N95="nulová",J95,0)</f>
        <v>0</v>
      </c>
      <c r="BJ95" s="24" t="s">
        <v>85</v>
      </c>
      <c r="BK95" s="247">
        <f>ROUND(I95*H95,2)</f>
        <v>0</v>
      </c>
      <c r="BL95" s="24" t="s">
        <v>259</v>
      </c>
      <c r="BM95" s="24" t="s">
        <v>2343</v>
      </c>
    </row>
    <row r="96" spans="2:51" s="12" customFormat="1" ht="13.5">
      <c r="B96" s="248"/>
      <c r="C96" s="249"/>
      <c r="D96" s="250" t="s">
        <v>246</v>
      </c>
      <c r="E96" s="251" t="s">
        <v>34</v>
      </c>
      <c r="F96" s="252" t="s">
        <v>2344</v>
      </c>
      <c r="G96" s="249"/>
      <c r="H96" s="253">
        <v>68</v>
      </c>
      <c r="I96" s="254"/>
      <c r="J96" s="249"/>
      <c r="K96" s="249"/>
      <c r="L96" s="255"/>
      <c r="M96" s="256"/>
      <c r="N96" s="257"/>
      <c r="O96" s="257"/>
      <c r="P96" s="257"/>
      <c r="Q96" s="257"/>
      <c r="R96" s="257"/>
      <c r="S96" s="257"/>
      <c r="T96" s="258"/>
      <c r="AT96" s="259" t="s">
        <v>246</v>
      </c>
      <c r="AU96" s="259" t="s">
        <v>85</v>
      </c>
      <c r="AV96" s="12" t="s">
        <v>91</v>
      </c>
      <c r="AW96" s="12" t="s">
        <v>41</v>
      </c>
      <c r="AX96" s="12" t="s">
        <v>78</v>
      </c>
      <c r="AY96" s="259" t="s">
        <v>230</v>
      </c>
    </row>
    <row r="97" spans="2:51" s="14" customFormat="1" ht="13.5">
      <c r="B97" s="270"/>
      <c r="C97" s="271"/>
      <c r="D97" s="250" t="s">
        <v>246</v>
      </c>
      <c r="E97" s="272" t="s">
        <v>34</v>
      </c>
      <c r="F97" s="273" t="s">
        <v>265</v>
      </c>
      <c r="G97" s="271"/>
      <c r="H97" s="274">
        <v>68</v>
      </c>
      <c r="I97" s="275"/>
      <c r="J97" s="271"/>
      <c r="K97" s="271"/>
      <c r="L97" s="276"/>
      <c r="M97" s="277"/>
      <c r="N97" s="278"/>
      <c r="O97" s="278"/>
      <c r="P97" s="278"/>
      <c r="Q97" s="278"/>
      <c r="R97" s="278"/>
      <c r="S97" s="278"/>
      <c r="T97" s="279"/>
      <c r="AT97" s="280" t="s">
        <v>246</v>
      </c>
      <c r="AU97" s="280" t="s">
        <v>85</v>
      </c>
      <c r="AV97" s="14" t="s">
        <v>237</v>
      </c>
      <c r="AW97" s="14" t="s">
        <v>41</v>
      </c>
      <c r="AX97" s="14" t="s">
        <v>85</v>
      </c>
      <c r="AY97" s="280" t="s">
        <v>230</v>
      </c>
    </row>
    <row r="98" spans="2:65" s="1" customFormat="1" ht="16.5" customHeight="1">
      <c r="B98" s="47"/>
      <c r="C98" s="236" t="s">
        <v>266</v>
      </c>
      <c r="D98" s="236" t="s">
        <v>233</v>
      </c>
      <c r="E98" s="237" t="s">
        <v>769</v>
      </c>
      <c r="F98" s="238" t="s">
        <v>770</v>
      </c>
      <c r="G98" s="239" t="s">
        <v>304</v>
      </c>
      <c r="H98" s="293"/>
      <c r="I98" s="241"/>
      <c r="J98" s="242">
        <f>ROUND(I98*H98,2)</f>
        <v>0</v>
      </c>
      <c r="K98" s="238" t="s">
        <v>34</v>
      </c>
      <c r="L98" s="73"/>
      <c r="M98" s="243" t="s">
        <v>34</v>
      </c>
      <c r="N98" s="294" t="s">
        <v>49</v>
      </c>
      <c r="O98" s="295"/>
      <c r="P98" s="296">
        <f>O98*H98</f>
        <v>0</v>
      </c>
      <c r="Q98" s="296">
        <v>0</v>
      </c>
      <c r="R98" s="296">
        <f>Q98*H98</f>
        <v>0</v>
      </c>
      <c r="S98" s="296">
        <v>0</v>
      </c>
      <c r="T98" s="297">
        <f>S98*H98</f>
        <v>0</v>
      </c>
      <c r="AR98" s="24" t="s">
        <v>259</v>
      </c>
      <c r="AT98" s="24" t="s">
        <v>233</v>
      </c>
      <c r="AU98" s="24" t="s">
        <v>85</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259</v>
      </c>
      <c r="BM98" s="24" t="s">
        <v>2345</v>
      </c>
    </row>
    <row r="99" spans="2:12" s="1" customFormat="1" ht="6.95" customHeight="1">
      <c r="B99" s="68"/>
      <c r="C99" s="69"/>
      <c r="D99" s="69"/>
      <c r="E99" s="69"/>
      <c r="F99" s="69"/>
      <c r="G99" s="69"/>
      <c r="H99" s="69"/>
      <c r="I99" s="179"/>
      <c r="J99" s="69"/>
      <c r="K99" s="69"/>
      <c r="L99" s="73"/>
    </row>
  </sheetData>
  <sheetProtection password="CC35" sheet="1" objects="1" scenarios="1" formatColumns="0" formatRows="0" autoFilter="0"/>
  <autoFilter ref="C84:K98"/>
  <mergeCells count="13">
    <mergeCell ref="E7:H7"/>
    <mergeCell ref="E9:H9"/>
    <mergeCell ref="E11:H11"/>
    <mergeCell ref="E26:H26"/>
    <mergeCell ref="E47:H47"/>
    <mergeCell ref="E49:H49"/>
    <mergeCell ref="E51:H51"/>
    <mergeCell ref="J55:J56"/>
    <mergeCell ref="E73:H73"/>
    <mergeCell ref="E75:H75"/>
    <mergeCell ref="E77:H77"/>
    <mergeCell ref="G1:H1"/>
    <mergeCell ref="L2:V2"/>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30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92</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191</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193</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ROUND(J97,2)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ROUND(SUM(BE97:BE304),2)</f>
        <v>0</v>
      </c>
      <c r="G32" s="48"/>
      <c r="H32" s="48"/>
      <c r="I32" s="171">
        <v>0.21</v>
      </c>
      <c r="J32" s="170">
        <f>ROUND(ROUND((SUM(BE97:BE304)),2)*I32,2)</f>
        <v>0</v>
      </c>
      <c r="K32" s="52"/>
    </row>
    <row r="33" spans="2:11" s="1" customFormat="1" ht="14.4" customHeight="1">
      <c r="B33" s="47"/>
      <c r="C33" s="48"/>
      <c r="D33" s="48"/>
      <c r="E33" s="56" t="s">
        <v>50</v>
      </c>
      <c r="F33" s="170">
        <f>ROUND(SUM(BF97:BF304),2)</f>
        <v>0</v>
      </c>
      <c r="G33" s="48"/>
      <c r="H33" s="48"/>
      <c r="I33" s="171">
        <v>0.15</v>
      </c>
      <c r="J33" s="170">
        <f>ROUND(ROUND((SUM(BF97:BF304)),2)*I33,2)</f>
        <v>0</v>
      </c>
      <c r="K33" s="52"/>
    </row>
    <row r="34" spans="2:11" s="1" customFormat="1" ht="14.4" customHeight="1" hidden="1">
      <c r="B34" s="47"/>
      <c r="C34" s="48"/>
      <c r="D34" s="48"/>
      <c r="E34" s="56" t="s">
        <v>51</v>
      </c>
      <c r="F34" s="170">
        <f>ROUND(SUM(BG97:BG304),2)</f>
        <v>0</v>
      </c>
      <c r="G34" s="48"/>
      <c r="H34" s="48"/>
      <c r="I34" s="171">
        <v>0.21</v>
      </c>
      <c r="J34" s="170">
        <v>0</v>
      </c>
      <c r="K34" s="52"/>
    </row>
    <row r="35" spans="2:11" s="1" customFormat="1" ht="14.4" customHeight="1" hidden="1">
      <c r="B35" s="47"/>
      <c r="C35" s="48"/>
      <c r="D35" s="48"/>
      <c r="E35" s="56" t="s">
        <v>52</v>
      </c>
      <c r="F35" s="170">
        <f>ROUND(SUM(BH97:BH304),2)</f>
        <v>0</v>
      </c>
      <c r="G35" s="48"/>
      <c r="H35" s="48"/>
      <c r="I35" s="171">
        <v>0.15</v>
      </c>
      <c r="J35" s="170">
        <v>0</v>
      </c>
      <c r="K35" s="52"/>
    </row>
    <row r="36" spans="2:11" s="1" customFormat="1" ht="14.4" customHeight="1" hidden="1">
      <c r="B36" s="47"/>
      <c r="C36" s="48"/>
      <c r="D36" s="48"/>
      <c r="E36" s="56" t="s">
        <v>53</v>
      </c>
      <c r="F36" s="170">
        <f>ROUND(SUM(BI97:BI304),2)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191</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A1 - KOTELNA - VYTÁPĚNÍ</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J97</f>
        <v>0</v>
      </c>
      <c r="K60" s="52"/>
      <c r="AU60" s="24" t="s">
        <v>198</v>
      </c>
    </row>
    <row r="61" spans="2:11" s="8" customFormat="1" ht="24.95" customHeight="1">
      <c r="B61" s="190"/>
      <c r="C61" s="191"/>
      <c r="D61" s="192" t="s">
        <v>199</v>
      </c>
      <c r="E61" s="193"/>
      <c r="F61" s="193"/>
      <c r="G61" s="193"/>
      <c r="H61" s="193"/>
      <c r="I61" s="194"/>
      <c r="J61" s="195">
        <f>J98</f>
        <v>0</v>
      </c>
      <c r="K61" s="196"/>
    </row>
    <row r="62" spans="2:11" s="9" customFormat="1" ht="19.9" customHeight="1">
      <c r="B62" s="197"/>
      <c r="C62" s="198"/>
      <c r="D62" s="199" t="s">
        <v>200</v>
      </c>
      <c r="E62" s="200"/>
      <c r="F62" s="200"/>
      <c r="G62" s="200"/>
      <c r="H62" s="200"/>
      <c r="I62" s="201"/>
      <c r="J62" s="202">
        <f>J99</f>
        <v>0</v>
      </c>
      <c r="K62" s="203"/>
    </row>
    <row r="63" spans="2:11" s="8" customFormat="1" ht="24.95" customHeight="1">
      <c r="B63" s="190"/>
      <c r="C63" s="191"/>
      <c r="D63" s="192" t="s">
        <v>201</v>
      </c>
      <c r="E63" s="193"/>
      <c r="F63" s="193"/>
      <c r="G63" s="193"/>
      <c r="H63" s="193"/>
      <c r="I63" s="194"/>
      <c r="J63" s="195">
        <f>J105</f>
        <v>0</v>
      </c>
      <c r="K63" s="196"/>
    </row>
    <row r="64" spans="2:11" s="9" customFormat="1" ht="19.9" customHeight="1">
      <c r="B64" s="197"/>
      <c r="C64" s="198"/>
      <c r="D64" s="199" t="s">
        <v>202</v>
      </c>
      <c r="E64" s="200"/>
      <c r="F64" s="200"/>
      <c r="G64" s="200"/>
      <c r="H64" s="200"/>
      <c r="I64" s="201"/>
      <c r="J64" s="202">
        <f>J106</f>
        <v>0</v>
      </c>
      <c r="K64" s="203"/>
    </row>
    <row r="65" spans="2:11" s="9" customFormat="1" ht="19.9" customHeight="1">
      <c r="B65" s="197"/>
      <c r="C65" s="198"/>
      <c r="D65" s="199" t="s">
        <v>203</v>
      </c>
      <c r="E65" s="200"/>
      <c r="F65" s="200"/>
      <c r="G65" s="200"/>
      <c r="H65" s="200"/>
      <c r="I65" s="201"/>
      <c r="J65" s="202">
        <f>J121</f>
        <v>0</v>
      </c>
      <c r="K65" s="203"/>
    </row>
    <row r="66" spans="2:11" s="9" customFormat="1" ht="19.9" customHeight="1">
      <c r="B66" s="197"/>
      <c r="C66" s="198"/>
      <c r="D66" s="199" t="s">
        <v>204</v>
      </c>
      <c r="E66" s="200"/>
      <c r="F66" s="200"/>
      <c r="G66" s="200"/>
      <c r="H66" s="200"/>
      <c r="I66" s="201"/>
      <c r="J66" s="202">
        <f>J130</f>
        <v>0</v>
      </c>
      <c r="K66" s="203"/>
    </row>
    <row r="67" spans="2:11" s="9" customFormat="1" ht="19.9" customHeight="1">
      <c r="B67" s="197"/>
      <c r="C67" s="198"/>
      <c r="D67" s="199" t="s">
        <v>205</v>
      </c>
      <c r="E67" s="200"/>
      <c r="F67" s="200"/>
      <c r="G67" s="200"/>
      <c r="H67" s="200"/>
      <c r="I67" s="201"/>
      <c r="J67" s="202">
        <f>J174</f>
        <v>0</v>
      </c>
      <c r="K67" s="203"/>
    </row>
    <row r="68" spans="2:11" s="9" customFormat="1" ht="19.9" customHeight="1">
      <c r="B68" s="197"/>
      <c r="C68" s="198"/>
      <c r="D68" s="199" t="s">
        <v>206</v>
      </c>
      <c r="E68" s="200"/>
      <c r="F68" s="200"/>
      <c r="G68" s="200"/>
      <c r="H68" s="200"/>
      <c r="I68" s="201"/>
      <c r="J68" s="202">
        <f>J231</f>
        <v>0</v>
      </c>
      <c r="K68" s="203"/>
    </row>
    <row r="69" spans="2:11" s="9" customFormat="1" ht="19.9" customHeight="1">
      <c r="B69" s="197"/>
      <c r="C69" s="198"/>
      <c r="D69" s="199" t="s">
        <v>207</v>
      </c>
      <c r="E69" s="200"/>
      <c r="F69" s="200"/>
      <c r="G69" s="200"/>
      <c r="H69" s="200"/>
      <c r="I69" s="201"/>
      <c r="J69" s="202">
        <f>J277</f>
        <v>0</v>
      </c>
      <c r="K69" s="203"/>
    </row>
    <row r="70" spans="2:11" s="9" customFormat="1" ht="19.9" customHeight="1">
      <c r="B70" s="197"/>
      <c r="C70" s="198"/>
      <c r="D70" s="199" t="s">
        <v>208</v>
      </c>
      <c r="E70" s="200"/>
      <c r="F70" s="200"/>
      <c r="G70" s="200"/>
      <c r="H70" s="200"/>
      <c r="I70" s="201"/>
      <c r="J70" s="202">
        <f>J293</f>
        <v>0</v>
      </c>
      <c r="K70" s="203"/>
    </row>
    <row r="71" spans="2:11" s="8" customFormat="1" ht="24.95" customHeight="1">
      <c r="B71" s="190"/>
      <c r="C71" s="191"/>
      <c r="D71" s="192" t="s">
        <v>209</v>
      </c>
      <c r="E71" s="193"/>
      <c r="F71" s="193"/>
      <c r="G71" s="193"/>
      <c r="H71" s="193"/>
      <c r="I71" s="194"/>
      <c r="J71" s="195">
        <f>J296</f>
        <v>0</v>
      </c>
      <c r="K71" s="196"/>
    </row>
    <row r="72" spans="2:11" s="9" customFormat="1" ht="19.9" customHeight="1">
      <c r="B72" s="197"/>
      <c r="C72" s="198"/>
      <c r="D72" s="199" t="s">
        <v>210</v>
      </c>
      <c r="E72" s="200"/>
      <c r="F72" s="200"/>
      <c r="G72" s="200"/>
      <c r="H72" s="200"/>
      <c r="I72" s="201"/>
      <c r="J72" s="202">
        <f>J297</f>
        <v>0</v>
      </c>
      <c r="K72" s="203"/>
    </row>
    <row r="73" spans="2:11" s="9" customFormat="1" ht="19.9" customHeight="1">
      <c r="B73" s="197"/>
      <c r="C73" s="198"/>
      <c r="D73" s="199" t="s">
        <v>211</v>
      </c>
      <c r="E73" s="200"/>
      <c r="F73" s="200"/>
      <c r="G73" s="200"/>
      <c r="H73" s="200"/>
      <c r="I73" s="201"/>
      <c r="J73" s="202">
        <f>J299</f>
        <v>0</v>
      </c>
      <c r="K73" s="203"/>
    </row>
    <row r="74" spans="2:11" s="9" customFormat="1" ht="19.9" customHeight="1">
      <c r="B74" s="197"/>
      <c r="C74" s="198"/>
      <c r="D74" s="199" t="s">
        <v>212</v>
      </c>
      <c r="E74" s="200"/>
      <c r="F74" s="200"/>
      <c r="G74" s="200"/>
      <c r="H74" s="200"/>
      <c r="I74" s="201"/>
      <c r="J74" s="202">
        <f>J301</f>
        <v>0</v>
      </c>
      <c r="K74" s="203"/>
    </row>
    <row r="75" spans="2:11" s="9" customFormat="1" ht="19.9" customHeight="1">
      <c r="B75" s="197"/>
      <c r="C75" s="198"/>
      <c r="D75" s="199" t="s">
        <v>213</v>
      </c>
      <c r="E75" s="200"/>
      <c r="F75" s="200"/>
      <c r="G75" s="200"/>
      <c r="H75" s="200"/>
      <c r="I75" s="201"/>
      <c r="J75" s="202">
        <f>J303</f>
        <v>0</v>
      </c>
      <c r="K75" s="203"/>
    </row>
    <row r="76" spans="2:11" s="1" customFormat="1" ht="21.8" customHeight="1">
      <c r="B76" s="47"/>
      <c r="C76" s="48"/>
      <c r="D76" s="48"/>
      <c r="E76" s="48"/>
      <c r="F76" s="48"/>
      <c r="G76" s="48"/>
      <c r="H76" s="48"/>
      <c r="I76" s="157"/>
      <c r="J76" s="48"/>
      <c r="K76" s="52"/>
    </row>
    <row r="77" spans="2:11" s="1" customFormat="1" ht="6.95" customHeight="1">
      <c r="B77" s="68"/>
      <c r="C77" s="69"/>
      <c r="D77" s="69"/>
      <c r="E77" s="69"/>
      <c r="F77" s="69"/>
      <c r="G77" s="69"/>
      <c r="H77" s="69"/>
      <c r="I77" s="179"/>
      <c r="J77" s="69"/>
      <c r="K77" s="70"/>
    </row>
    <row r="81" spans="2:12" s="1" customFormat="1" ht="6.95" customHeight="1">
      <c r="B81" s="71"/>
      <c r="C81" s="72"/>
      <c r="D81" s="72"/>
      <c r="E81" s="72"/>
      <c r="F81" s="72"/>
      <c r="G81" s="72"/>
      <c r="H81" s="72"/>
      <c r="I81" s="182"/>
      <c r="J81" s="72"/>
      <c r="K81" s="72"/>
      <c r="L81" s="73"/>
    </row>
    <row r="82" spans="2:12" s="1" customFormat="1" ht="36.95" customHeight="1">
      <c r="B82" s="47"/>
      <c r="C82" s="74" t="s">
        <v>214</v>
      </c>
      <c r="D82" s="75"/>
      <c r="E82" s="75"/>
      <c r="F82" s="75"/>
      <c r="G82" s="75"/>
      <c r="H82" s="75"/>
      <c r="I82" s="204"/>
      <c r="J82" s="75"/>
      <c r="K82" s="75"/>
      <c r="L82" s="73"/>
    </row>
    <row r="83" spans="2:12" s="1" customFormat="1" ht="6.95" customHeight="1">
      <c r="B83" s="47"/>
      <c r="C83" s="75"/>
      <c r="D83" s="75"/>
      <c r="E83" s="75"/>
      <c r="F83" s="75"/>
      <c r="G83" s="75"/>
      <c r="H83" s="75"/>
      <c r="I83" s="204"/>
      <c r="J83" s="75"/>
      <c r="K83" s="75"/>
      <c r="L83" s="73"/>
    </row>
    <row r="84" spans="2:12" s="1" customFormat="1" ht="14.4" customHeight="1">
      <c r="B84" s="47"/>
      <c r="C84" s="77" t="s">
        <v>18</v>
      </c>
      <c r="D84" s="75"/>
      <c r="E84" s="75"/>
      <c r="F84" s="75"/>
      <c r="G84" s="75"/>
      <c r="H84" s="75"/>
      <c r="I84" s="204"/>
      <c r="J84" s="75"/>
      <c r="K84" s="75"/>
      <c r="L84" s="73"/>
    </row>
    <row r="85" spans="2:12" s="1" customFormat="1" ht="16.5" customHeight="1">
      <c r="B85" s="47"/>
      <c r="C85" s="75"/>
      <c r="D85" s="75"/>
      <c r="E85" s="205" t="str">
        <f>E7</f>
        <v>REKONSTRUKCE PLYNOVÉ KOTELNY JAROV I.- OBJEKTY A-E</v>
      </c>
      <c r="F85" s="77"/>
      <c r="G85" s="77"/>
      <c r="H85" s="77"/>
      <c r="I85" s="204"/>
      <c r="J85" s="75"/>
      <c r="K85" s="75"/>
      <c r="L85" s="73"/>
    </row>
    <row r="86" spans="2:12" ht="13.5">
      <c r="B86" s="28"/>
      <c r="C86" s="77" t="s">
        <v>190</v>
      </c>
      <c r="D86" s="206"/>
      <c r="E86" s="206"/>
      <c r="F86" s="206"/>
      <c r="G86" s="206"/>
      <c r="H86" s="206"/>
      <c r="I86" s="149"/>
      <c r="J86" s="206"/>
      <c r="K86" s="206"/>
      <c r="L86" s="207"/>
    </row>
    <row r="87" spans="2:12" s="1" customFormat="1" ht="16.5" customHeight="1">
      <c r="B87" s="47"/>
      <c r="C87" s="75"/>
      <c r="D87" s="75"/>
      <c r="E87" s="205" t="s">
        <v>191</v>
      </c>
      <c r="F87" s="75"/>
      <c r="G87" s="75"/>
      <c r="H87" s="75"/>
      <c r="I87" s="204"/>
      <c r="J87" s="75"/>
      <c r="K87" s="75"/>
      <c r="L87" s="73"/>
    </row>
    <row r="88" spans="2:12" s="1" customFormat="1" ht="14.4" customHeight="1">
      <c r="B88" s="47"/>
      <c r="C88" s="77" t="s">
        <v>192</v>
      </c>
      <c r="D88" s="75"/>
      <c r="E88" s="75"/>
      <c r="F88" s="75"/>
      <c r="G88" s="75"/>
      <c r="H88" s="75"/>
      <c r="I88" s="204"/>
      <c r="J88" s="75"/>
      <c r="K88" s="75"/>
      <c r="L88" s="73"/>
    </row>
    <row r="89" spans="2:12" s="1" customFormat="1" ht="17.25" customHeight="1">
      <c r="B89" s="47"/>
      <c r="C89" s="75"/>
      <c r="D89" s="75"/>
      <c r="E89" s="83" t="str">
        <f>E11</f>
        <v>A1 - KOTELNA - VYTÁPĚNÍ</v>
      </c>
      <c r="F89" s="75"/>
      <c r="G89" s="75"/>
      <c r="H89" s="75"/>
      <c r="I89" s="204"/>
      <c r="J89" s="75"/>
      <c r="K89" s="75"/>
      <c r="L89" s="73"/>
    </row>
    <row r="90" spans="2:12" s="1" customFormat="1" ht="6.95" customHeight="1">
      <c r="B90" s="47"/>
      <c r="C90" s="75"/>
      <c r="D90" s="75"/>
      <c r="E90" s="75"/>
      <c r="F90" s="75"/>
      <c r="G90" s="75"/>
      <c r="H90" s="75"/>
      <c r="I90" s="204"/>
      <c r="J90" s="75"/>
      <c r="K90" s="75"/>
      <c r="L90" s="73"/>
    </row>
    <row r="91" spans="2:12" s="1" customFormat="1" ht="18" customHeight="1">
      <c r="B91" s="47"/>
      <c r="C91" s="77" t="s">
        <v>24</v>
      </c>
      <c r="D91" s="75"/>
      <c r="E91" s="75"/>
      <c r="F91" s="208" t="str">
        <f>F14</f>
        <v xml:space="preserve"> 130 00 Praha 3</v>
      </c>
      <c r="G91" s="75"/>
      <c r="H91" s="75"/>
      <c r="I91" s="209" t="s">
        <v>26</v>
      </c>
      <c r="J91" s="86" t="str">
        <f>IF(J14="","",J14)</f>
        <v>24. 9. 2018</v>
      </c>
      <c r="K91" s="75"/>
      <c r="L91" s="73"/>
    </row>
    <row r="92" spans="2:12" s="1" customFormat="1" ht="6.95" customHeight="1">
      <c r="B92" s="47"/>
      <c r="C92" s="75"/>
      <c r="D92" s="75"/>
      <c r="E92" s="75"/>
      <c r="F92" s="75"/>
      <c r="G92" s="75"/>
      <c r="H92" s="75"/>
      <c r="I92" s="204"/>
      <c r="J92" s="75"/>
      <c r="K92" s="75"/>
      <c r="L92" s="73"/>
    </row>
    <row r="93" spans="2:12" s="1" customFormat="1" ht="13.5">
      <c r="B93" s="47"/>
      <c r="C93" s="77" t="s">
        <v>32</v>
      </c>
      <c r="D93" s="75"/>
      <c r="E93" s="75"/>
      <c r="F93" s="208" t="str">
        <f>E17</f>
        <v>VYSOKÁ ŠKOLA EKONOMICKÁ V PRAZE</v>
      </c>
      <c r="G93" s="75"/>
      <c r="H93" s="75"/>
      <c r="I93" s="209" t="s">
        <v>39</v>
      </c>
      <c r="J93" s="208" t="str">
        <f>E23</f>
        <v>ING.VÁCLAV PILÁT</v>
      </c>
      <c r="K93" s="75"/>
      <c r="L93" s="73"/>
    </row>
    <row r="94" spans="2:12" s="1" customFormat="1" ht="14.4" customHeight="1">
      <c r="B94" s="47"/>
      <c r="C94" s="77" t="s">
        <v>37</v>
      </c>
      <c r="D94" s="75"/>
      <c r="E94" s="75"/>
      <c r="F94" s="208" t="str">
        <f>IF(E20="","",E20)</f>
        <v/>
      </c>
      <c r="G94" s="75"/>
      <c r="H94" s="75"/>
      <c r="I94" s="204"/>
      <c r="J94" s="75"/>
      <c r="K94" s="75"/>
      <c r="L94" s="73"/>
    </row>
    <row r="95" spans="2:12" s="1" customFormat="1" ht="10.3" customHeight="1">
      <c r="B95" s="47"/>
      <c r="C95" s="75"/>
      <c r="D95" s="75"/>
      <c r="E95" s="75"/>
      <c r="F95" s="75"/>
      <c r="G95" s="75"/>
      <c r="H95" s="75"/>
      <c r="I95" s="204"/>
      <c r="J95" s="75"/>
      <c r="K95" s="75"/>
      <c r="L95" s="73"/>
    </row>
    <row r="96" spans="2:20" s="10" customFormat="1" ht="29.25" customHeight="1">
      <c r="B96" s="210"/>
      <c r="C96" s="211" t="s">
        <v>215</v>
      </c>
      <c r="D96" s="212" t="s">
        <v>63</v>
      </c>
      <c r="E96" s="212" t="s">
        <v>59</v>
      </c>
      <c r="F96" s="212" t="s">
        <v>216</v>
      </c>
      <c r="G96" s="212" t="s">
        <v>217</v>
      </c>
      <c r="H96" s="212" t="s">
        <v>218</v>
      </c>
      <c r="I96" s="213" t="s">
        <v>219</v>
      </c>
      <c r="J96" s="212" t="s">
        <v>196</v>
      </c>
      <c r="K96" s="214" t="s">
        <v>220</v>
      </c>
      <c r="L96" s="215"/>
      <c r="M96" s="103" t="s">
        <v>221</v>
      </c>
      <c r="N96" s="104" t="s">
        <v>48</v>
      </c>
      <c r="O96" s="104" t="s">
        <v>222</v>
      </c>
      <c r="P96" s="104" t="s">
        <v>223</v>
      </c>
      <c r="Q96" s="104" t="s">
        <v>224</v>
      </c>
      <c r="R96" s="104" t="s">
        <v>225</v>
      </c>
      <c r="S96" s="104" t="s">
        <v>226</v>
      </c>
      <c r="T96" s="105" t="s">
        <v>227</v>
      </c>
    </row>
    <row r="97" spans="2:63" s="1" customFormat="1" ht="29.25" customHeight="1">
      <c r="B97" s="47"/>
      <c r="C97" s="109" t="s">
        <v>197</v>
      </c>
      <c r="D97" s="75"/>
      <c r="E97" s="75"/>
      <c r="F97" s="75"/>
      <c r="G97" s="75"/>
      <c r="H97" s="75"/>
      <c r="I97" s="204"/>
      <c r="J97" s="216">
        <f>BK97</f>
        <v>0</v>
      </c>
      <c r="K97" s="75"/>
      <c r="L97" s="73"/>
      <c r="M97" s="106"/>
      <c r="N97" s="107"/>
      <c r="O97" s="107"/>
      <c r="P97" s="217">
        <f>P98+P105+P296</f>
        <v>0</v>
      </c>
      <c r="Q97" s="107"/>
      <c r="R97" s="217">
        <f>R98+R105+R296</f>
        <v>10.714749999999999</v>
      </c>
      <c r="S97" s="107"/>
      <c r="T97" s="218">
        <f>T98+T105+T296</f>
        <v>23.153609999999997</v>
      </c>
      <c r="AT97" s="24" t="s">
        <v>77</v>
      </c>
      <c r="AU97" s="24" t="s">
        <v>198</v>
      </c>
      <c r="BK97" s="219">
        <f>BK98+BK105+BK296</f>
        <v>0</v>
      </c>
    </row>
    <row r="98" spans="2:63" s="11" customFormat="1" ht="37.4" customHeight="1">
      <c r="B98" s="220"/>
      <c r="C98" s="221"/>
      <c r="D98" s="222" t="s">
        <v>77</v>
      </c>
      <c r="E98" s="223" t="s">
        <v>228</v>
      </c>
      <c r="F98" s="223" t="s">
        <v>229</v>
      </c>
      <c r="G98" s="221"/>
      <c r="H98" s="221"/>
      <c r="I98" s="224"/>
      <c r="J98" s="225">
        <f>BK98</f>
        <v>0</v>
      </c>
      <c r="K98" s="221"/>
      <c r="L98" s="226"/>
      <c r="M98" s="227"/>
      <c r="N98" s="228"/>
      <c r="O98" s="228"/>
      <c r="P98" s="229">
        <f>P99</f>
        <v>0</v>
      </c>
      <c r="Q98" s="228"/>
      <c r="R98" s="229">
        <f>R99</f>
        <v>0</v>
      </c>
      <c r="S98" s="228"/>
      <c r="T98" s="230">
        <f>T99</f>
        <v>0</v>
      </c>
      <c r="AR98" s="231" t="s">
        <v>85</v>
      </c>
      <c r="AT98" s="232" t="s">
        <v>77</v>
      </c>
      <c r="AU98" s="232" t="s">
        <v>78</v>
      </c>
      <c r="AY98" s="231" t="s">
        <v>230</v>
      </c>
      <c r="BK98" s="233">
        <f>BK99</f>
        <v>0</v>
      </c>
    </row>
    <row r="99" spans="2:63" s="11" customFormat="1" ht="19.9" customHeight="1">
      <c r="B99" s="220"/>
      <c r="C99" s="221"/>
      <c r="D99" s="222" t="s">
        <v>77</v>
      </c>
      <c r="E99" s="234" t="s">
        <v>231</v>
      </c>
      <c r="F99" s="234" t="s">
        <v>232</v>
      </c>
      <c r="G99" s="221"/>
      <c r="H99" s="221"/>
      <c r="I99" s="224"/>
      <c r="J99" s="235">
        <f>BK99</f>
        <v>0</v>
      </c>
      <c r="K99" s="221"/>
      <c r="L99" s="226"/>
      <c r="M99" s="227"/>
      <c r="N99" s="228"/>
      <c r="O99" s="228"/>
      <c r="P99" s="229">
        <f>SUM(P100:P104)</f>
        <v>0</v>
      </c>
      <c r="Q99" s="228"/>
      <c r="R99" s="229">
        <f>SUM(R100:R104)</f>
        <v>0</v>
      </c>
      <c r="S99" s="228"/>
      <c r="T99" s="230">
        <f>SUM(T100:T104)</f>
        <v>0</v>
      </c>
      <c r="AR99" s="231" t="s">
        <v>85</v>
      </c>
      <c r="AT99" s="232" t="s">
        <v>77</v>
      </c>
      <c r="AU99" s="232" t="s">
        <v>85</v>
      </c>
      <c r="AY99" s="231" t="s">
        <v>230</v>
      </c>
      <c r="BK99" s="233">
        <f>SUM(BK100:BK104)</f>
        <v>0</v>
      </c>
    </row>
    <row r="100" spans="2:65" s="1" customFormat="1" ht="25.5" customHeight="1">
      <c r="B100" s="47"/>
      <c r="C100" s="236" t="s">
        <v>85</v>
      </c>
      <c r="D100" s="236" t="s">
        <v>233</v>
      </c>
      <c r="E100" s="237" t="s">
        <v>234</v>
      </c>
      <c r="F100" s="238" t="s">
        <v>235</v>
      </c>
      <c r="G100" s="239" t="s">
        <v>236</v>
      </c>
      <c r="H100" s="240">
        <v>23.154</v>
      </c>
      <c r="I100" s="241"/>
      <c r="J100" s="242">
        <f>ROUND(I100*H100,2)</f>
        <v>0</v>
      </c>
      <c r="K100" s="238" t="s">
        <v>34</v>
      </c>
      <c r="L100" s="73"/>
      <c r="M100" s="243" t="s">
        <v>34</v>
      </c>
      <c r="N100" s="244" t="s">
        <v>49</v>
      </c>
      <c r="O100" s="48"/>
      <c r="P100" s="245">
        <f>O100*H100</f>
        <v>0</v>
      </c>
      <c r="Q100" s="245">
        <v>0</v>
      </c>
      <c r="R100" s="245">
        <f>Q100*H100</f>
        <v>0</v>
      </c>
      <c r="S100" s="245">
        <v>0</v>
      </c>
      <c r="T100" s="246">
        <f>S100*H100</f>
        <v>0</v>
      </c>
      <c r="AR100" s="24" t="s">
        <v>237</v>
      </c>
      <c r="AT100" s="24" t="s">
        <v>233</v>
      </c>
      <c r="AU100" s="24" t="s">
        <v>91</v>
      </c>
      <c r="AY100" s="24" t="s">
        <v>230</v>
      </c>
      <c r="BE100" s="247">
        <f>IF(N100="základní",J100,0)</f>
        <v>0</v>
      </c>
      <c r="BF100" s="247">
        <f>IF(N100="snížená",J100,0)</f>
        <v>0</v>
      </c>
      <c r="BG100" s="247">
        <f>IF(N100="zákl. přenesená",J100,0)</f>
        <v>0</v>
      </c>
      <c r="BH100" s="247">
        <f>IF(N100="sníž. přenesená",J100,0)</f>
        <v>0</v>
      </c>
      <c r="BI100" s="247">
        <f>IF(N100="nulová",J100,0)</f>
        <v>0</v>
      </c>
      <c r="BJ100" s="24" t="s">
        <v>85</v>
      </c>
      <c r="BK100" s="247">
        <f>ROUND(I100*H100,2)</f>
        <v>0</v>
      </c>
      <c r="BL100" s="24" t="s">
        <v>237</v>
      </c>
      <c r="BM100" s="24" t="s">
        <v>238</v>
      </c>
    </row>
    <row r="101" spans="2:65" s="1" customFormat="1" ht="25.5" customHeight="1">
      <c r="B101" s="47"/>
      <c r="C101" s="236" t="s">
        <v>91</v>
      </c>
      <c r="D101" s="236" t="s">
        <v>233</v>
      </c>
      <c r="E101" s="237" t="s">
        <v>239</v>
      </c>
      <c r="F101" s="238" t="s">
        <v>240</v>
      </c>
      <c r="G101" s="239" t="s">
        <v>236</v>
      </c>
      <c r="H101" s="240">
        <v>23.154</v>
      </c>
      <c r="I101" s="241"/>
      <c r="J101" s="242">
        <f>ROUND(I101*H101,2)</f>
        <v>0</v>
      </c>
      <c r="K101" s="238" t="s">
        <v>34</v>
      </c>
      <c r="L101" s="73"/>
      <c r="M101" s="243" t="s">
        <v>34</v>
      </c>
      <c r="N101" s="244" t="s">
        <v>49</v>
      </c>
      <c r="O101" s="48"/>
      <c r="P101" s="245">
        <f>O101*H101</f>
        <v>0</v>
      </c>
      <c r="Q101" s="245">
        <v>0</v>
      </c>
      <c r="R101" s="245">
        <f>Q101*H101</f>
        <v>0</v>
      </c>
      <c r="S101" s="245">
        <v>0</v>
      </c>
      <c r="T101" s="246">
        <f>S101*H101</f>
        <v>0</v>
      </c>
      <c r="AR101" s="24" t="s">
        <v>237</v>
      </c>
      <c r="AT101" s="24" t="s">
        <v>233</v>
      </c>
      <c r="AU101" s="24" t="s">
        <v>91</v>
      </c>
      <c r="AY101" s="24" t="s">
        <v>230</v>
      </c>
      <c r="BE101" s="247">
        <f>IF(N101="základní",J101,0)</f>
        <v>0</v>
      </c>
      <c r="BF101" s="247">
        <f>IF(N101="snížená",J101,0)</f>
        <v>0</v>
      </c>
      <c r="BG101" s="247">
        <f>IF(N101="zákl. přenesená",J101,0)</f>
        <v>0</v>
      </c>
      <c r="BH101" s="247">
        <f>IF(N101="sníž. přenesená",J101,0)</f>
        <v>0</v>
      </c>
      <c r="BI101" s="247">
        <f>IF(N101="nulová",J101,0)</f>
        <v>0</v>
      </c>
      <c r="BJ101" s="24" t="s">
        <v>85</v>
      </c>
      <c r="BK101" s="247">
        <f>ROUND(I101*H101,2)</f>
        <v>0</v>
      </c>
      <c r="BL101" s="24" t="s">
        <v>237</v>
      </c>
      <c r="BM101" s="24" t="s">
        <v>241</v>
      </c>
    </row>
    <row r="102" spans="2:65" s="1" customFormat="1" ht="25.5" customHeight="1">
      <c r="B102" s="47"/>
      <c r="C102" s="236" t="s">
        <v>242</v>
      </c>
      <c r="D102" s="236" t="s">
        <v>233</v>
      </c>
      <c r="E102" s="237" t="s">
        <v>243</v>
      </c>
      <c r="F102" s="238" t="s">
        <v>244</v>
      </c>
      <c r="G102" s="239" t="s">
        <v>236</v>
      </c>
      <c r="H102" s="240">
        <v>565.275</v>
      </c>
      <c r="I102" s="241"/>
      <c r="J102" s="242">
        <f>ROUND(I102*H102,2)</f>
        <v>0</v>
      </c>
      <c r="K102" s="238" t="s">
        <v>34</v>
      </c>
      <c r="L102" s="73"/>
      <c r="M102" s="243" t="s">
        <v>34</v>
      </c>
      <c r="N102" s="244" t="s">
        <v>49</v>
      </c>
      <c r="O102" s="48"/>
      <c r="P102" s="245">
        <f>O102*H102</f>
        <v>0</v>
      </c>
      <c r="Q102" s="245">
        <v>0</v>
      </c>
      <c r="R102" s="245">
        <f>Q102*H102</f>
        <v>0</v>
      </c>
      <c r="S102" s="245">
        <v>0</v>
      </c>
      <c r="T102" s="246">
        <f>S102*H102</f>
        <v>0</v>
      </c>
      <c r="AR102" s="24" t="s">
        <v>237</v>
      </c>
      <c r="AT102" s="24" t="s">
        <v>233</v>
      </c>
      <c r="AU102" s="24" t="s">
        <v>91</v>
      </c>
      <c r="AY102" s="24" t="s">
        <v>230</v>
      </c>
      <c r="BE102" s="247">
        <f>IF(N102="základní",J102,0)</f>
        <v>0</v>
      </c>
      <c r="BF102" s="247">
        <f>IF(N102="snížená",J102,0)</f>
        <v>0</v>
      </c>
      <c r="BG102" s="247">
        <f>IF(N102="zákl. přenesená",J102,0)</f>
        <v>0</v>
      </c>
      <c r="BH102" s="247">
        <f>IF(N102="sníž. přenesená",J102,0)</f>
        <v>0</v>
      </c>
      <c r="BI102" s="247">
        <f>IF(N102="nulová",J102,0)</f>
        <v>0</v>
      </c>
      <c r="BJ102" s="24" t="s">
        <v>85</v>
      </c>
      <c r="BK102" s="247">
        <f>ROUND(I102*H102,2)</f>
        <v>0</v>
      </c>
      <c r="BL102" s="24" t="s">
        <v>237</v>
      </c>
      <c r="BM102" s="24" t="s">
        <v>245</v>
      </c>
    </row>
    <row r="103" spans="2:51" s="12" customFormat="1" ht="13.5">
      <c r="B103" s="248"/>
      <c r="C103" s="249"/>
      <c r="D103" s="250" t="s">
        <v>246</v>
      </c>
      <c r="E103" s="251" t="s">
        <v>34</v>
      </c>
      <c r="F103" s="252" t="s">
        <v>247</v>
      </c>
      <c r="G103" s="249"/>
      <c r="H103" s="253">
        <v>565.275</v>
      </c>
      <c r="I103" s="254"/>
      <c r="J103" s="249"/>
      <c r="K103" s="249"/>
      <c r="L103" s="255"/>
      <c r="M103" s="256"/>
      <c r="N103" s="257"/>
      <c r="O103" s="257"/>
      <c r="P103" s="257"/>
      <c r="Q103" s="257"/>
      <c r="R103" s="257"/>
      <c r="S103" s="257"/>
      <c r="T103" s="258"/>
      <c r="AT103" s="259" t="s">
        <v>246</v>
      </c>
      <c r="AU103" s="259" t="s">
        <v>91</v>
      </c>
      <c r="AV103" s="12" t="s">
        <v>91</v>
      </c>
      <c r="AW103" s="12" t="s">
        <v>41</v>
      </c>
      <c r="AX103" s="12" t="s">
        <v>85</v>
      </c>
      <c r="AY103" s="259" t="s">
        <v>230</v>
      </c>
    </row>
    <row r="104" spans="2:65" s="1" customFormat="1" ht="25.5" customHeight="1">
      <c r="B104" s="47"/>
      <c r="C104" s="236" t="s">
        <v>237</v>
      </c>
      <c r="D104" s="236" t="s">
        <v>233</v>
      </c>
      <c r="E104" s="237" t="s">
        <v>248</v>
      </c>
      <c r="F104" s="238" t="s">
        <v>249</v>
      </c>
      <c r="G104" s="239" t="s">
        <v>236</v>
      </c>
      <c r="H104" s="240">
        <v>22.611</v>
      </c>
      <c r="I104" s="241"/>
      <c r="J104" s="242">
        <f>ROUND(I104*H104,2)</f>
        <v>0</v>
      </c>
      <c r="K104" s="238" t="s">
        <v>34</v>
      </c>
      <c r="L104" s="73"/>
      <c r="M104" s="243" t="s">
        <v>34</v>
      </c>
      <c r="N104" s="244" t="s">
        <v>49</v>
      </c>
      <c r="O104" s="48"/>
      <c r="P104" s="245">
        <f>O104*H104</f>
        <v>0</v>
      </c>
      <c r="Q104" s="245">
        <v>0</v>
      </c>
      <c r="R104" s="245">
        <f>Q104*H104</f>
        <v>0</v>
      </c>
      <c r="S104" s="245">
        <v>0</v>
      </c>
      <c r="T104" s="246">
        <f>S104*H104</f>
        <v>0</v>
      </c>
      <c r="AR104" s="24" t="s">
        <v>237</v>
      </c>
      <c r="AT104" s="24" t="s">
        <v>233</v>
      </c>
      <c r="AU104" s="24" t="s">
        <v>91</v>
      </c>
      <c r="AY104" s="24" t="s">
        <v>230</v>
      </c>
      <c r="BE104" s="247">
        <f>IF(N104="základní",J104,0)</f>
        <v>0</v>
      </c>
      <c r="BF104" s="247">
        <f>IF(N104="snížená",J104,0)</f>
        <v>0</v>
      </c>
      <c r="BG104" s="247">
        <f>IF(N104="zákl. přenesená",J104,0)</f>
        <v>0</v>
      </c>
      <c r="BH104" s="247">
        <f>IF(N104="sníž. přenesená",J104,0)</f>
        <v>0</v>
      </c>
      <c r="BI104" s="247">
        <f>IF(N104="nulová",J104,0)</f>
        <v>0</v>
      </c>
      <c r="BJ104" s="24" t="s">
        <v>85</v>
      </c>
      <c r="BK104" s="247">
        <f>ROUND(I104*H104,2)</f>
        <v>0</v>
      </c>
      <c r="BL104" s="24" t="s">
        <v>237</v>
      </c>
      <c r="BM104" s="24" t="s">
        <v>250</v>
      </c>
    </row>
    <row r="105" spans="2:63" s="11" customFormat="1" ht="37.4" customHeight="1">
      <c r="B105" s="220"/>
      <c r="C105" s="221"/>
      <c r="D105" s="222" t="s">
        <v>77</v>
      </c>
      <c r="E105" s="223" t="s">
        <v>251</v>
      </c>
      <c r="F105" s="223" t="s">
        <v>252</v>
      </c>
      <c r="G105" s="221"/>
      <c r="H105" s="221"/>
      <c r="I105" s="224"/>
      <c r="J105" s="225">
        <f>BK105</f>
        <v>0</v>
      </c>
      <c r="K105" s="221"/>
      <c r="L105" s="226"/>
      <c r="M105" s="227"/>
      <c r="N105" s="228"/>
      <c r="O105" s="228"/>
      <c r="P105" s="229">
        <f>P106+P121+P130+P174+P231+P277+P293</f>
        <v>0</v>
      </c>
      <c r="Q105" s="228"/>
      <c r="R105" s="229">
        <f>R106+R121+R130+R174+R231+R277+R293</f>
        <v>10.714749999999999</v>
      </c>
      <c r="S105" s="228"/>
      <c r="T105" s="230">
        <f>T106+T121+T130+T174+T231+T277+T293</f>
        <v>23.153609999999997</v>
      </c>
      <c r="AR105" s="231" t="s">
        <v>91</v>
      </c>
      <c r="AT105" s="232" t="s">
        <v>77</v>
      </c>
      <c r="AU105" s="232" t="s">
        <v>78</v>
      </c>
      <c r="AY105" s="231" t="s">
        <v>230</v>
      </c>
      <c r="BK105" s="233">
        <f>BK106+BK121+BK130+BK174+BK231+BK277+BK293</f>
        <v>0</v>
      </c>
    </row>
    <row r="106" spans="2:63" s="11" customFormat="1" ht="19.9" customHeight="1">
      <c r="B106" s="220"/>
      <c r="C106" s="221"/>
      <c r="D106" s="222" t="s">
        <v>77</v>
      </c>
      <c r="E106" s="234" t="s">
        <v>253</v>
      </c>
      <c r="F106" s="234" t="s">
        <v>254</v>
      </c>
      <c r="G106" s="221"/>
      <c r="H106" s="221"/>
      <c r="I106" s="224"/>
      <c r="J106" s="235">
        <f>BK106</f>
        <v>0</v>
      </c>
      <c r="K106" s="221"/>
      <c r="L106" s="226"/>
      <c r="M106" s="227"/>
      <c r="N106" s="228"/>
      <c r="O106" s="228"/>
      <c r="P106" s="229">
        <f>SUM(P107:P120)</f>
        <v>0</v>
      </c>
      <c r="Q106" s="228"/>
      <c r="R106" s="229">
        <f>SUM(R107:R120)</f>
        <v>0</v>
      </c>
      <c r="S106" s="228"/>
      <c r="T106" s="230">
        <f>SUM(T107:T120)</f>
        <v>5.8965</v>
      </c>
      <c r="AR106" s="231" t="s">
        <v>91</v>
      </c>
      <c r="AT106" s="232" t="s">
        <v>77</v>
      </c>
      <c r="AU106" s="232" t="s">
        <v>85</v>
      </c>
      <c r="AY106" s="231" t="s">
        <v>230</v>
      </c>
      <c r="BK106" s="233">
        <f>SUM(BK107:BK120)</f>
        <v>0</v>
      </c>
    </row>
    <row r="107" spans="2:65" s="1" customFormat="1" ht="16.5" customHeight="1">
      <c r="B107" s="47"/>
      <c r="C107" s="236" t="s">
        <v>255</v>
      </c>
      <c r="D107" s="236" t="s">
        <v>233</v>
      </c>
      <c r="E107" s="237" t="s">
        <v>256</v>
      </c>
      <c r="F107" s="238" t="s">
        <v>257</v>
      </c>
      <c r="G107" s="239" t="s">
        <v>258</v>
      </c>
      <c r="H107" s="240">
        <v>55</v>
      </c>
      <c r="I107" s="241"/>
      <c r="J107" s="242">
        <f>ROUND(I107*H107,2)</f>
        <v>0</v>
      </c>
      <c r="K107" s="238" t="s">
        <v>34</v>
      </c>
      <c r="L107" s="73"/>
      <c r="M107" s="243" t="s">
        <v>34</v>
      </c>
      <c r="N107" s="244" t="s">
        <v>49</v>
      </c>
      <c r="O107" s="48"/>
      <c r="P107" s="245">
        <f>O107*H107</f>
        <v>0</v>
      </c>
      <c r="Q107" s="245">
        <v>0</v>
      </c>
      <c r="R107" s="245">
        <f>Q107*H107</f>
        <v>0</v>
      </c>
      <c r="S107" s="245">
        <v>0.0053</v>
      </c>
      <c r="T107" s="246">
        <f>S107*H107</f>
        <v>0.2915</v>
      </c>
      <c r="AR107" s="24" t="s">
        <v>259</v>
      </c>
      <c r="AT107" s="24" t="s">
        <v>233</v>
      </c>
      <c r="AU107" s="24" t="s">
        <v>91</v>
      </c>
      <c r="AY107" s="24" t="s">
        <v>230</v>
      </c>
      <c r="BE107" s="247">
        <f>IF(N107="základní",J107,0)</f>
        <v>0</v>
      </c>
      <c r="BF107" s="247">
        <f>IF(N107="snížená",J107,0)</f>
        <v>0</v>
      </c>
      <c r="BG107" s="247">
        <f>IF(N107="zákl. přenesená",J107,0)</f>
        <v>0</v>
      </c>
      <c r="BH107" s="247">
        <f>IF(N107="sníž. přenesená",J107,0)</f>
        <v>0</v>
      </c>
      <c r="BI107" s="247">
        <f>IF(N107="nulová",J107,0)</f>
        <v>0</v>
      </c>
      <c r="BJ107" s="24" t="s">
        <v>85</v>
      </c>
      <c r="BK107" s="247">
        <f>ROUND(I107*H107,2)</f>
        <v>0</v>
      </c>
      <c r="BL107" s="24" t="s">
        <v>259</v>
      </c>
      <c r="BM107" s="24" t="s">
        <v>260</v>
      </c>
    </row>
    <row r="108" spans="2:51" s="13" customFormat="1" ht="13.5">
      <c r="B108" s="260"/>
      <c r="C108" s="261"/>
      <c r="D108" s="250" t="s">
        <v>246</v>
      </c>
      <c r="E108" s="262" t="s">
        <v>34</v>
      </c>
      <c r="F108" s="263" t="s">
        <v>261</v>
      </c>
      <c r="G108" s="261"/>
      <c r="H108" s="262" t="s">
        <v>34</v>
      </c>
      <c r="I108" s="264"/>
      <c r="J108" s="261"/>
      <c r="K108" s="261"/>
      <c r="L108" s="265"/>
      <c r="M108" s="266"/>
      <c r="N108" s="267"/>
      <c r="O108" s="267"/>
      <c r="P108" s="267"/>
      <c r="Q108" s="267"/>
      <c r="R108" s="267"/>
      <c r="S108" s="267"/>
      <c r="T108" s="268"/>
      <c r="AT108" s="269" t="s">
        <v>246</v>
      </c>
      <c r="AU108" s="269" t="s">
        <v>91</v>
      </c>
      <c r="AV108" s="13" t="s">
        <v>85</v>
      </c>
      <c r="AW108" s="13" t="s">
        <v>41</v>
      </c>
      <c r="AX108" s="13" t="s">
        <v>78</v>
      </c>
      <c r="AY108" s="269" t="s">
        <v>230</v>
      </c>
    </row>
    <row r="109" spans="2:51" s="12" customFormat="1" ht="13.5">
      <c r="B109" s="248"/>
      <c r="C109" s="249"/>
      <c r="D109" s="250" t="s">
        <v>246</v>
      </c>
      <c r="E109" s="251" t="s">
        <v>34</v>
      </c>
      <c r="F109" s="252" t="s">
        <v>262</v>
      </c>
      <c r="G109" s="249"/>
      <c r="H109" s="253">
        <v>20</v>
      </c>
      <c r="I109" s="254"/>
      <c r="J109" s="249"/>
      <c r="K109" s="249"/>
      <c r="L109" s="255"/>
      <c r="M109" s="256"/>
      <c r="N109" s="257"/>
      <c r="O109" s="257"/>
      <c r="P109" s="257"/>
      <c r="Q109" s="257"/>
      <c r="R109" s="257"/>
      <c r="S109" s="257"/>
      <c r="T109" s="258"/>
      <c r="AT109" s="259" t="s">
        <v>246</v>
      </c>
      <c r="AU109" s="259" t="s">
        <v>91</v>
      </c>
      <c r="AV109" s="12" t="s">
        <v>91</v>
      </c>
      <c r="AW109" s="12" t="s">
        <v>41</v>
      </c>
      <c r="AX109" s="12" t="s">
        <v>78</v>
      </c>
      <c r="AY109" s="259" t="s">
        <v>230</v>
      </c>
    </row>
    <row r="110" spans="2:51" s="13" customFormat="1" ht="13.5">
      <c r="B110" s="260"/>
      <c r="C110" s="261"/>
      <c r="D110" s="250" t="s">
        <v>246</v>
      </c>
      <c r="E110" s="262" t="s">
        <v>34</v>
      </c>
      <c r="F110" s="263" t="s">
        <v>263</v>
      </c>
      <c r="G110" s="261"/>
      <c r="H110" s="262" t="s">
        <v>34</v>
      </c>
      <c r="I110" s="264"/>
      <c r="J110" s="261"/>
      <c r="K110" s="261"/>
      <c r="L110" s="265"/>
      <c r="M110" s="266"/>
      <c r="N110" s="267"/>
      <c r="O110" s="267"/>
      <c r="P110" s="267"/>
      <c r="Q110" s="267"/>
      <c r="R110" s="267"/>
      <c r="S110" s="267"/>
      <c r="T110" s="268"/>
      <c r="AT110" s="269" t="s">
        <v>246</v>
      </c>
      <c r="AU110" s="269" t="s">
        <v>91</v>
      </c>
      <c r="AV110" s="13" t="s">
        <v>85</v>
      </c>
      <c r="AW110" s="13" t="s">
        <v>41</v>
      </c>
      <c r="AX110" s="13" t="s">
        <v>78</v>
      </c>
      <c r="AY110" s="269" t="s">
        <v>230</v>
      </c>
    </row>
    <row r="111" spans="2:51" s="12" customFormat="1" ht="13.5">
      <c r="B111" s="248"/>
      <c r="C111" s="249"/>
      <c r="D111" s="250" t="s">
        <v>246</v>
      </c>
      <c r="E111" s="251" t="s">
        <v>34</v>
      </c>
      <c r="F111" s="252" t="s">
        <v>264</v>
      </c>
      <c r="G111" s="249"/>
      <c r="H111" s="253">
        <v>35</v>
      </c>
      <c r="I111" s="254"/>
      <c r="J111" s="249"/>
      <c r="K111" s="249"/>
      <c r="L111" s="255"/>
      <c r="M111" s="256"/>
      <c r="N111" s="257"/>
      <c r="O111" s="257"/>
      <c r="P111" s="257"/>
      <c r="Q111" s="257"/>
      <c r="R111" s="257"/>
      <c r="S111" s="257"/>
      <c r="T111" s="258"/>
      <c r="AT111" s="259" t="s">
        <v>246</v>
      </c>
      <c r="AU111" s="259" t="s">
        <v>91</v>
      </c>
      <c r="AV111" s="12" t="s">
        <v>91</v>
      </c>
      <c r="AW111" s="12" t="s">
        <v>41</v>
      </c>
      <c r="AX111" s="12" t="s">
        <v>78</v>
      </c>
      <c r="AY111" s="259" t="s">
        <v>230</v>
      </c>
    </row>
    <row r="112" spans="2:51" s="14" customFormat="1" ht="13.5">
      <c r="B112" s="270"/>
      <c r="C112" s="271"/>
      <c r="D112" s="250" t="s">
        <v>246</v>
      </c>
      <c r="E112" s="272" t="s">
        <v>34</v>
      </c>
      <c r="F112" s="273" t="s">
        <v>265</v>
      </c>
      <c r="G112" s="271"/>
      <c r="H112" s="274">
        <v>55</v>
      </c>
      <c r="I112" s="275"/>
      <c r="J112" s="271"/>
      <c r="K112" s="271"/>
      <c r="L112" s="276"/>
      <c r="M112" s="277"/>
      <c r="N112" s="278"/>
      <c r="O112" s="278"/>
      <c r="P112" s="278"/>
      <c r="Q112" s="278"/>
      <c r="R112" s="278"/>
      <c r="S112" s="278"/>
      <c r="T112" s="279"/>
      <c r="AT112" s="280" t="s">
        <v>246</v>
      </c>
      <c r="AU112" s="280" t="s">
        <v>91</v>
      </c>
      <c r="AV112" s="14" t="s">
        <v>237</v>
      </c>
      <c r="AW112" s="14" t="s">
        <v>41</v>
      </c>
      <c r="AX112" s="14" t="s">
        <v>85</v>
      </c>
      <c r="AY112" s="280" t="s">
        <v>230</v>
      </c>
    </row>
    <row r="113" spans="2:65" s="1" customFormat="1" ht="25.5" customHeight="1">
      <c r="B113" s="47"/>
      <c r="C113" s="236" t="s">
        <v>266</v>
      </c>
      <c r="D113" s="236" t="s">
        <v>233</v>
      </c>
      <c r="E113" s="237" t="s">
        <v>267</v>
      </c>
      <c r="F113" s="238" t="s">
        <v>268</v>
      </c>
      <c r="G113" s="239" t="s">
        <v>258</v>
      </c>
      <c r="H113" s="240">
        <v>590</v>
      </c>
      <c r="I113" s="241"/>
      <c r="J113" s="242">
        <f>ROUND(I113*H113,2)</f>
        <v>0</v>
      </c>
      <c r="K113" s="238" t="s">
        <v>34</v>
      </c>
      <c r="L113" s="73"/>
      <c r="M113" s="243" t="s">
        <v>34</v>
      </c>
      <c r="N113" s="244" t="s">
        <v>49</v>
      </c>
      <c r="O113" s="48"/>
      <c r="P113" s="245">
        <f>O113*H113</f>
        <v>0</v>
      </c>
      <c r="Q113" s="245">
        <v>0</v>
      </c>
      <c r="R113" s="245">
        <f>Q113*H113</f>
        <v>0</v>
      </c>
      <c r="S113" s="245">
        <v>0.0095</v>
      </c>
      <c r="T113" s="246">
        <f>S113*H113</f>
        <v>5.6049999999999995</v>
      </c>
      <c r="AR113" s="24" t="s">
        <v>259</v>
      </c>
      <c r="AT113" s="24" t="s">
        <v>233</v>
      </c>
      <c r="AU113" s="24" t="s">
        <v>91</v>
      </c>
      <c r="AY113" s="24" t="s">
        <v>230</v>
      </c>
      <c r="BE113" s="247">
        <f>IF(N113="základní",J113,0)</f>
        <v>0</v>
      </c>
      <c r="BF113" s="247">
        <f>IF(N113="snížená",J113,0)</f>
        <v>0</v>
      </c>
      <c r="BG113" s="247">
        <f>IF(N113="zákl. přenesená",J113,0)</f>
        <v>0</v>
      </c>
      <c r="BH113" s="247">
        <f>IF(N113="sníž. přenesená",J113,0)</f>
        <v>0</v>
      </c>
      <c r="BI113" s="247">
        <f>IF(N113="nulová",J113,0)</f>
        <v>0</v>
      </c>
      <c r="BJ113" s="24" t="s">
        <v>85</v>
      </c>
      <c r="BK113" s="247">
        <f>ROUND(I113*H113,2)</f>
        <v>0</v>
      </c>
      <c r="BL113" s="24" t="s">
        <v>259</v>
      </c>
      <c r="BM113" s="24" t="s">
        <v>269</v>
      </c>
    </row>
    <row r="114" spans="2:51" s="13" customFormat="1" ht="13.5">
      <c r="B114" s="260"/>
      <c r="C114" s="261"/>
      <c r="D114" s="250" t="s">
        <v>246</v>
      </c>
      <c r="E114" s="262" t="s">
        <v>34</v>
      </c>
      <c r="F114" s="263" t="s">
        <v>270</v>
      </c>
      <c r="G114" s="261"/>
      <c r="H114" s="262" t="s">
        <v>34</v>
      </c>
      <c r="I114" s="264"/>
      <c r="J114" s="261"/>
      <c r="K114" s="261"/>
      <c r="L114" s="265"/>
      <c r="M114" s="266"/>
      <c r="N114" s="267"/>
      <c r="O114" s="267"/>
      <c r="P114" s="267"/>
      <c r="Q114" s="267"/>
      <c r="R114" s="267"/>
      <c r="S114" s="267"/>
      <c r="T114" s="268"/>
      <c r="AT114" s="269" t="s">
        <v>246</v>
      </c>
      <c r="AU114" s="269" t="s">
        <v>91</v>
      </c>
      <c r="AV114" s="13" t="s">
        <v>85</v>
      </c>
      <c r="AW114" s="13" t="s">
        <v>41</v>
      </c>
      <c r="AX114" s="13" t="s">
        <v>78</v>
      </c>
      <c r="AY114" s="269" t="s">
        <v>230</v>
      </c>
    </row>
    <row r="115" spans="2:51" s="12" customFormat="1" ht="13.5">
      <c r="B115" s="248"/>
      <c r="C115" s="249"/>
      <c r="D115" s="250" t="s">
        <v>246</v>
      </c>
      <c r="E115" s="251" t="s">
        <v>34</v>
      </c>
      <c r="F115" s="252" t="s">
        <v>271</v>
      </c>
      <c r="G115" s="249"/>
      <c r="H115" s="253">
        <v>150</v>
      </c>
      <c r="I115" s="254"/>
      <c r="J115" s="249"/>
      <c r="K115" s="249"/>
      <c r="L115" s="255"/>
      <c r="M115" s="256"/>
      <c r="N115" s="257"/>
      <c r="O115" s="257"/>
      <c r="P115" s="257"/>
      <c r="Q115" s="257"/>
      <c r="R115" s="257"/>
      <c r="S115" s="257"/>
      <c r="T115" s="258"/>
      <c r="AT115" s="259" t="s">
        <v>246</v>
      </c>
      <c r="AU115" s="259" t="s">
        <v>91</v>
      </c>
      <c r="AV115" s="12" t="s">
        <v>91</v>
      </c>
      <c r="AW115" s="12" t="s">
        <v>41</v>
      </c>
      <c r="AX115" s="12" t="s">
        <v>78</v>
      </c>
      <c r="AY115" s="259" t="s">
        <v>230</v>
      </c>
    </row>
    <row r="116" spans="2:51" s="13" customFormat="1" ht="13.5">
      <c r="B116" s="260"/>
      <c r="C116" s="261"/>
      <c r="D116" s="250" t="s">
        <v>246</v>
      </c>
      <c r="E116" s="262" t="s">
        <v>34</v>
      </c>
      <c r="F116" s="263" t="s">
        <v>272</v>
      </c>
      <c r="G116" s="261"/>
      <c r="H116" s="262" t="s">
        <v>34</v>
      </c>
      <c r="I116" s="264"/>
      <c r="J116" s="261"/>
      <c r="K116" s="261"/>
      <c r="L116" s="265"/>
      <c r="M116" s="266"/>
      <c r="N116" s="267"/>
      <c r="O116" s="267"/>
      <c r="P116" s="267"/>
      <c r="Q116" s="267"/>
      <c r="R116" s="267"/>
      <c r="S116" s="267"/>
      <c r="T116" s="268"/>
      <c r="AT116" s="269" t="s">
        <v>246</v>
      </c>
      <c r="AU116" s="269" t="s">
        <v>91</v>
      </c>
      <c r="AV116" s="13" t="s">
        <v>85</v>
      </c>
      <c r="AW116" s="13" t="s">
        <v>41</v>
      </c>
      <c r="AX116" s="13" t="s">
        <v>78</v>
      </c>
      <c r="AY116" s="269" t="s">
        <v>230</v>
      </c>
    </row>
    <row r="117" spans="2:51" s="12" customFormat="1" ht="13.5">
      <c r="B117" s="248"/>
      <c r="C117" s="249"/>
      <c r="D117" s="250" t="s">
        <v>246</v>
      </c>
      <c r="E117" s="251" t="s">
        <v>34</v>
      </c>
      <c r="F117" s="252" t="s">
        <v>273</v>
      </c>
      <c r="G117" s="249"/>
      <c r="H117" s="253">
        <v>400</v>
      </c>
      <c r="I117" s="254"/>
      <c r="J117" s="249"/>
      <c r="K117" s="249"/>
      <c r="L117" s="255"/>
      <c r="M117" s="256"/>
      <c r="N117" s="257"/>
      <c r="O117" s="257"/>
      <c r="P117" s="257"/>
      <c r="Q117" s="257"/>
      <c r="R117" s="257"/>
      <c r="S117" s="257"/>
      <c r="T117" s="258"/>
      <c r="AT117" s="259" t="s">
        <v>246</v>
      </c>
      <c r="AU117" s="259" t="s">
        <v>91</v>
      </c>
      <c r="AV117" s="12" t="s">
        <v>91</v>
      </c>
      <c r="AW117" s="12" t="s">
        <v>41</v>
      </c>
      <c r="AX117" s="12" t="s">
        <v>78</v>
      </c>
      <c r="AY117" s="259" t="s">
        <v>230</v>
      </c>
    </row>
    <row r="118" spans="2:51" s="13" customFormat="1" ht="13.5">
      <c r="B118" s="260"/>
      <c r="C118" s="261"/>
      <c r="D118" s="250" t="s">
        <v>246</v>
      </c>
      <c r="E118" s="262" t="s">
        <v>34</v>
      </c>
      <c r="F118" s="263" t="s">
        <v>274</v>
      </c>
      <c r="G118" s="261"/>
      <c r="H118" s="262" t="s">
        <v>34</v>
      </c>
      <c r="I118" s="264"/>
      <c r="J118" s="261"/>
      <c r="K118" s="261"/>
      <c r="L118" s="265"/>
      <c r="M118" s="266"/>
      <c r="N118" s="267"/>
      <c r="O118" s="267"/>
      <c r="P118" s="267"/>
      <c r="Q118" s="267"/>
      <c r="R118" s="267"/>
      <c r="S118" s="267"/>
      <c r="T118" s="268"/>
      <c r="AT118" s="269" t="s">
        <v>246</v>
      </c>
      <c r="AU118" s="269" t="s">
        <v>91</v>
      </c>
      <c r="AV118" s="13" t="s">
        <v>85</v>
      </c>
      <c r="AW118" s="13" t="s">
        <v>41</v>
      </c>
      <c r="AX118" s="13" t="s">
        <v>78</v>
      </c>
      <c r="AY118" s="269" t="s">
        <v>230</v>
      </c>
    </row>
    <row r="119" spans="2:51" s="12" customFormat="1" ht="13.5">
      <c r="B119" s="248"/>
      <c r="C119" s="249"/>
      <c r="D119" s="250" t="s">
        <v>246</v>
      </c>
      <c r="E119" s="251" t="s">
        <v>34</v>
      </c>
      <c r="F119" s="252" t="s">
        <v>275</v>
      </c>
      <c r="G119" s="249"/>
      <c r="H119" s="253">
        <v>40</v>
      </c>
      <c r="I119" s="254"/>
      <c r="J119" s="249"/>
      <c r="K119" s="249"/>
      <c r="L119" s="255"/>
      <c r="M119" s="256"/>
      <c r="N119" s="257"/>
      <c r="O119" s="257"/>
      <c r="P119" s="257"/>
      <c r="Q119" s="257"/>
      <c r="R119" s="257"/>
      <c r="S119" s="257"/>
      <c r="T119" s="258"/>
      <c r="AT119" s="259" t="s">
        <v>246</v>
      </c>
      <c r="AU119" s="259" t="s">
        <v>91</v>
      </c>
      <c r="AV119" s="12" t="s">
        <v>91</v>
      </c>
      <c r="AW119" s="12" t="s">
        <v>41</v>
      </c>
      <c r="AX119" s="12" t="s">
        <v>78</v>
      </c>
      <c r="AY119" s="259" t="s">
        <v>230</v>
      </c>
    </row>
    <row r="120" spans="2:51" s="14" customFormat="1" ht="13.5">
      <c r="B120" s="270"/>
      <c r="C120" s="271"/>
      <c r="D120" s="250" t="s">
        <v>246</v>
      </c>
      <c r="E120" s="272" t="s">
        <v>34</v>
      </c>
      <c r="F120" s="273" t="s">
        <v>265</v>
      </c>
      <c r="G120" s="271"/>
      <c r="H120" s="274">
        <v>590</v>
      </c>
      <c r="I120" s="275"/>
      <c r="J120" s="271"/>
      <c r="K120" s="271"/>
      <c r="L120" s="276"/>
      <c r="M120" s="277"/>
      <c r="N120" s="278"/>
      <c r="O120" s="278"/>
      <c r="P120" s="278"/>
      <c r="Q120" s="278"/>
      <c r="R120" s="278"/>
      <c r="S120" s="278"/>
      <c r="T120" s="279"/>
      <c r="AT120" s="280" t="s">
        <v>246</v>
      </c>
      <c r="AU120" s="280" t="s">
        <v>91</v>
      </c>
      <c r="AV120" s="14" t="s">
        <v>237</v>
      </c>
      <c r="AW120" s="14" t="s">
        <v>41</v>
      </c>
      <c r="AX120" s="14" t="s">
        <v>85</v>
      </c>
      <c r="AY120" s="280" t="s">
        <v>230</v>
      </c>
    </row>
    <row r="121" spans="2:63" s="11" customFormat="1" ht="29.85" customHeight="1">
      <c r="B121" s="220"/>
      <c r="C121" s="221"/>
      <c r="D121" s="222" t="s">
        <v>77</v>
      </c>
      <c r="E121" s="234" t="s">
        <v>276</v>
      </c>
      <c r="F121" s="234" t="s">
        <v>277</v>
      </c>
      <c r="G121" s="221"/>
      <c r="H121" s="221"/>
      <c r="I121" s="224"/>
      <c r="J121" s="235">
        <f>BK121</f>
        <v>0</v>
      </c>
      <c r="K121" s="221"/>
      <c r="L121" s="226"/>
      <c r="M121" s="227"/>
      <c r="N121" s="228"/>
      <c r="O121" s="228"/>
      <c r="P121" s="229">
        <f>SUM(P122:P129)</f>
        <v>0</v>
      </c>
      <c r="Q121" s="228"/>
      <c r="R121" s="229">
        <f>SUM(R122:R129)</f>
        <v>0.04306</v>
      </c>
      <c r="S121" s="228"/>
      <c r="T121" s="230">
        <f>SUM(T122:T129)</f>
        <v>1.62675</v>
      </c>
      <c r="AR121" s="231" t="s">
        <v>91</v>
      </c>
      <c r="AT121" s="232" t="s">
        <v>77</v>
      </c>
      <c r="AU121" s="232" t="s">
        <v>85</v>
      </c>
      <c r="AY121" s="231" t="s">
        <v>230</v>
      </c>
      <c r="BK121" s="233">
        <f>SUM(BK122:BK129)</f>
        <v>0</v>
      </c>
    </row>
    <row r="122" spans="2:65" s="1" customFormat="1" ht="16.5" customHeight="1">
      <c r="B122" s="47"/>
      <c r="C122" s="236" t="s">
        <v>278</v>
      </c>
      <c r="D122" s="236" t="s">
        <v>233</v>
      </c>
      <c r="E122" s="237" t="s">
        <v>279</v>
      </c>
      <c r="F122" s="238" t="s">
        <v>280</v>
      </c>
      <c r="G122" s="239" t="s">
        <v>281</v>
      </c>
      <c r="H122" s="240">
        <v>3</v>
      </c>
      <c r="I122" s="241"/>
      <c r="J122" s="242">
        <f>ROUND(I122*H122,2)</f>
        <v>0</v>
      </c>
      <c r="K122" s="238" t="s">
        <v>34</v>
      </c>
      <c r="L122" s="73"/>
      <c r="M122" s="243" t="s">
        <v>34</v>
      </c>
      <c r="N122" s="244" t="s">
        <v>49</v>
      </c>
      <c r="O122" s="48"/>
      <c r="P122" s="245">
        <f>O122*H122</f>
        <v>0</v>
      </c>
      <c r="Q122" s="245">
        <v>0.00017</v>
      </c>
      <c r="R122" s="245">
        <f>Q122*H122</f>
        <v>0.00051</v>
      </c>
      <c r="S122" s="245">
        <v>0.54225</v>
      </c>
      <c r="T122" s="246">
        <f>S122*H122</f>
        <v>1.62675</v>
      </c>
      <c r="AR122" s="24" t="s">
        <v>259</v>
      </c>
      <c r="AT122" s="24" t="s">
        <v>233</v>
      </c>
      <c r="AU122" s="24" t="s">
        <v>91</v>
      </c>
      <c r="AY122" s="24" t="s">
        <v>230</v>
      </c>
      <c r="BE122" s="247">
        <f>IF(N122="základní",J122,0)</f>
        <v>0</v>
      </c>
      <c r="BF122" s="247">
        <f>IF(N122="snížená",J122,0)</f>
        <v>0</v>
      </c>
      <c r="BG122" s="247">
        <f>IF(N122="zákl. přenesená",J122,0)</f>
        <v>0</v>
      </c>
      <c r="BH122" s="247">
        <f>IF(N122="sníž. přenesená",J122,0)</f>
        <v>0</v>
      </c>
      <c r="BI122" s="247">
        <f>IF(N122="nulová",J122,0)</f>
        <v>0</v>
      </c>
      <c r="BJ122" s="24" t="s">
        <v>85</v>
      </c>
      <c r="BK122" s="247">
        <f>ROUND(I122*H122,2)</f>
        <v>0</v>
      </c>
      <c r="BL122" s="24" t="s">
        <v>259</v>
      </c>
      <c r="BM122" s="24" t="s">
        <v>282</v>
      </c>
    </row>
    <row r="123" spans="2:47" s="1" customFormat="1" ht="13.5">
      <c r="B123" s="47"/>
      <c r="C123" s="75"/>
      <c r="D123" s="250" t="s">
        <v>283</v>
      </c>
      <c r="E123" s="75"/>
      <c r="F123" s="281" t="s">
        <v>284</v>
      </c>
      <c r="G123" s="75"/>
      <c r="H123" s="75"/>
      <c r="I123" s="204"/>
      <c r="J123" s="75"/>
      <c r="K123" s="75"/>
      <c r="L123" s="73"/>
      <c r="M123" s="282"/>
      <c r="N123" s="48"/>
      <c r="O123" s="48"/>
      <c r="P123" s="48"/>
      <c r="Q123" s="48"/>
      <c r="R123" s="48"/>
      <c r="S123" s="48"/>
      <c r="T123" s="96"/>
      <c r="AT123" s="24" t="s">
        <v>283</v>
      </c>
      <c r="AU123" s="24" t="s">
        <v>91</v>
      </c>
    </row>
    <row r="124" spans="2:65" s="1" customFormat="1" ht="16.5" customHeight="1">
      <c r="B124" s="47"/>
      <c r="C124" s="236" t="s">
        <v>285</v>
      </c>
      <c r="D124" s="236" t="s">
        <v>233</v>
      </c>
      <c r="E124" s="237" t="s">
        <v>286</v>
      </c>
      <c r="F124" s="238" t="s">
        <v>287</v>
      </c>
      <c r="G124" s="239" t="s">
        <v>281</v>
      </c>
      <c r="H124" s="240">
        <v>3</v>
      </c>
      <c r="I124" s="241"/>
      <c r="J124" s="242">
        <f>ROUND(I124*H124,2)</f>
        <v>0</v>
      </c>
      <c r="K124" s="238" t="s">
        <v>34</v>
      </c>
      <c r="L124" s="73"/>
      <c r="M124" s="243" t="s">
        <v>34</v>
      </c>
      <c r="N124" s="244" t="s">
        <v>49</v>
      </c>
      <c r="O124" s="48"/>
      <c r="P124" s="245">
        <f>O124*H124</f>
        <v>0</v>
      </c>
      <c r="Q124" s="245">
        <v>0</v>
      </c>
      <c r="R124" s="245">
        <f>Q124*H124</f>
        <v>0</v>
      </c>
      <c r="S124" s="245">
        <v>0</v>
      </c>
      <c r="T124" s="246">
        <f>S124*H124</f>
        <v>0</v>
      </c>
      <c r="AR124" s="24" t="s">
        <v>259</v>
      </c>
      <c r="AT124" s="24" t="s">
        <v>233</v>
      </c>
      <c r="AU124" s="24" t="s">
        <v>91</v>
      </c>
      <c r="AY124" s="24" t="s">
        <v>230</v>
      </c>
      <c r="BE124" s="247">
        <f>IF(N124="základní",J124,0)</f>
        <v>0</v>
      </c>
      <c r="BF124" s="247">
        <f>IF(N124="snížená",J124,0)</f>
        <v>0</v>
      </c>
      <c r="BG124" s="247">
        <f>IF(N124="zákl. přenesená",J124,0)</f>
        <v>0</v>
      </c>
      <c r="BH124" s="247">
        <f>IF(N124="sníž. přenesená",J124,0)</f>
        <v>0</v>
      </c>
      <c r="BI124" s="247">
        <f>IF(N124="nulová",J124,0)</f>
        <v>0</v>
      </c>
      <c r="BJ124" s="24" t="s">
        <v>85</v>
      </c>
      <c r="BK124" s="247">
        <f>ROUND(I124*H124,2)</f>
        <v>0</v>
      </c>
      <c r="BL124" s="24" t="s">
        <v>259</v>
      </c>
      <c r="BM124" s="24" t="s">
        <v>288</v>
      </c>
    </row>
    <row r="125" spans="2:65" s="1" customFormat="1" ht="25.5" customHeight="1">
      <c r="B125" s="47"/>
      <c r="C125" s="236" t="s">
        <v>289</v>
      </c>
      <c r="D125" s="236" t="s">
        <v>233</v>
      </c>
      <c r="E125" s="237" t="s">
        <v>290</v>
      </c>
      <c r="F125" s="238" t="s">
        <v>291</v>
      </c>
      <c r="G125" s="239" t="s">
        <v>292</v>
      </c>
      <c r="H125" s="240">
        <v>1</v>
      </c>
      <c r="I125" s="241"/>
      <c r="J125" s="242">
        <f>ROUND(I125*H125,2)</f>
        <v>0</v>
      </c>
      <c r="K125" s="238" t="s">
        <v>34</v>
      </c>
      <c r="L125" s="73"/>
      <c r="M125" s="243" t="s">
        <v>34</v>
      </c>
      <c r="N125" s="244" t="s">
        <v>49</v>
      </c>
      <c r="O125" s="48"/>
      <c r="P125" s="245">
        <f>O125*H125</f>
        <v>0</v>
      </c>
      <c r="Q125" s="245">
        <v>0.00255</v>
      </c>
      <c r="R125" s="245">
        <f>Q125*H125</f>
        <v>0.00255</v>
      </c>
      <c r="S125" s="245">
        <v>0</v>
      </c>
      <c r="T125" s="246">
        <f>S125*H125</f>
        <v>0</v>
      </c>
      <c r="AR125" s="24" t="s">
        <v>259</v>
      </c>
      <c r="AT125" s="24" t="s">
        <v>233</v>
      </c>
      <c r="AU125" s="24" t="s">
        <v>91</v>
      </c>
      <c r="AY125" s="24" t="s">
        <v>230</v>
      </c>
      <c r="BE125" s="247">
        <f>IF(N125="základní",J125,0)</f>
        <v>0</v>
      </c>
      <c r="BF125" s="247">
        <f>IF(N125="snížená",J125,0)</f>
        <v>0</v>
      </c>
      <c r="BG125" s="247">
        <f>IF(N125="zákl. přenesená",J125,0)</f>
        <v>0</v>
      </c>
      <c r="BH125" s="247">
        <f>IF(N125="sníž. přenesená",J125,0)</f>
        <v>0</v>
      </c>
      <c r="BI125" s="247">
        <f>IF(N125="nulová",J125,0)</f>
        <v>0</v>
      </c>
      <c r="BJ125" s="24" t="s">
        <v>85</v>
      </c>
      <c r="BK125" s="247">
        <f>ROUND(I125*H125,2)</f>
        <v>0</v>
      </c>
      <c r="BL125" s="24" t="s">
        <v>259</v>
      </c>
      <c r="BM125" s="24" t="s">
        <v>293</v>
      </c>
    </row>
    <row r="126" spans="2:47" s="1" customFormat="1" ht="13.5">
      <c r="B126" s="47"/>
      <c r="C126" s="75"/>
      <c r="D126" s="250" t="s">
        <v>283</v>
      </c>
      <c r="E126" s="75"/>
      <c r="F126" s="281" t="s">
        <v>294</v>
      </c>
      <c r="G126" s="75"/>
      <c r="H126" s="75"/>
      <c r="I126" s="204"/>
      <c r="J126" s="75"/>
      <c r="K126" s="75"/>
      <c r="L126" s="73"/>
      <c r="M126" s="282"/>
      <c r="N126" s="48"/>
      <c r="O126" s="48"/>
      <c r="P126" s="48"/>
      <c r="Q126" s="48"/>
      <c r="R126" s="48"/>
      <c r="S126" s="48"/>
      <c r="T126" s="96"/>
      <c r="AT126" s="24" t="s">
        <v>283</v>
      </c>
      <c r="AU126" s="24" t="s">
        <v>91</v>
      </c>
    </row>
    <row r="127" spans="2:65" s="1" customFormat="1" ht="25.5" customHeight="1">
      <c r="B127" s="47"/>
      <c r="C127" s="283" t="s">
        <v>295</v>
      </c>
      <c r="D127" s="283" t="s">
        <v>296</v>
      </c>
      <c r="E127" s="284" t="s">
        <v>297</v>
      </c>
      <c r="F127" s="285" t="s">
        <v>298</v>
      </c>
      <c r="G127" s="286" t="s">
        <v>292</v>
      </c>
      <c r="H127" s="287">
        <v>1</v>
      </c>
      <c r="I127" s="288"/>
      <c r="J127" s="289">
        <f>ROUND(I127*H127,2)</f>
        <v>0</v>
      </c>
      <c r="K127" s="285" t="s">
        <v>34</v>
      </c>
      <c r="L127" s="290"/>
      <c r="M127" s="291" t="s">
        <v>34</v>
      </c>
      <c r="N127" s="292" t="s">
        <v>49</v>
      </c>
      <c r="O127" s="48"/>
      <c r="P127" s="245">
        <f>O127*H127</f>
        <v>0</v>
      </c>
      <c r="Q127" s="245">
        <v>0.04</v>
      </c>
      <c r="R127" s="245">
        <f>Q127*H127</f>
        <v>0.04</v>
      </c>
      <c r="S127" s="245">
        <v>0</v>
      </c>
      <c r="T127" s="246">
        <f>S127*H127</f>
        <v>0</v>
      </c>
      <c r="AR127" s="24" t="s">
        <v>299</v>
      </c>
      <c r="AT127" s="24" t="s">
        <v>296</v>
      </c>
      <c r="AU127" s="24" t="s">
        <v>91</v>
      </c>
      <c r="AY127" s="24" t="s">
        <v>230</v>
      </c>
      <c r="BE127" s="247">
        <f>IF(N127="základní",J127,0)</f>
        <v>0</v>
      </c>
      <c r="BF127" s="247">
        <f>IF(N127="snížená",J127,0)</f>
        <v>0</v>
      </c>
      <c r="BG127" s="247">
        <f>IF(N127="zákl. přenesená",J127,0)</f>
        <v>0</v>
      </c>
      <c r="BH127" s="247">
        <f>IF(N127="sníž. přenesená",J127,0)</f>
        <v>0</v>
      </c>
      <c r="BI127" s="247">
        <f>IF(N127="nulová",J127,0)</f>
        <v>0</v>
      </c>
      <c r="BJ127" s="24" t="s">
        <v>85</v>
      </c>
      <c r="BK127" s="247">
        <f>ROUND(I127*H127,2)</f>
        <v>0</v>
      </c>
      <c r="BL127" s="24" t="s">
        <v>259</v>
      </c>
      <c r="BM127" s="24" t="s">
        <v>300</v>
      </c>
    </row>
    <row r="128" spans="2:47" s="1" customFormat="1" ht="13.5">
      <c r="B128" s="47"/>
      <c r="C128" s="75"/>
      <c r="D128" s="250" t="s">
        <v>283</v>
      </c>
      <c r="E128" s="75"/>
      <c r="F128" s="281" t="s">
        <v>294</v>
      </c>
      <c r="G128" s="75"/>
      <c r="H128" s="75"/>
      <c r="I128" s="204"/>
      <c r="J128" s="75"/>
      <c r="K128" s="75"/>
      <c r="L128" s="73"/>
      <c r="M128" s="282"/>
      <c r="N128" s="48"/>
      <c r="O128" s="48"/>
      <c r="P128" s="48"/>
      <c r="Q128" s="48"/>
      <c r="R128" s="48"/>
      <c r="S128" s="48"/>
      <c r="T128" s="96"/>
      <c r="AT128" s="24" t="s">
        <v>283</v>
      </c>
      <c r="AU128" s="24" t="s">
        <v>91</v>
      </c>
    </row>
    <row r="129" spans="2:65" s="1" customFormat="1" ht="16.5" customHeight="1">
      <c r="B129" s="47"/>
      <c r="C129" s="236" t="s">
        <v>301</v>
      </c>
      <c r="D129" s="236" t="s">
        <v>233</v>
      </c>
      <c r="E129" s="237" t="s">
        <v>302</v>
      </c>
      <c r="F129" s="238" t="s">
        <v>303</v>
      </c>
      <c r="G129" s="239" t="s">
        <v>304</v>
      </c>
      <c r="H129" s="293"/>
      <c r="I129" s="241"/>
      <c r="J129" s="242">
        <f>ROUND(I129*H129,2)</f>
        <v>0</v>
      </c>
      <c r="K129" s="238" t="s">
        <v>34</v>
      </c>
      <c r="L129" s="73"/>
      <c r="M129" s="243" t="s">
        <v>34</v>
      </c>
      <c r="N129" s="244" t="s">
        <v>49</v>
      </c>
      <c r="O129" s="48"/>
      <c r="P129" s="245">
        <f>O129*H129</f>
        <v>0</v>
      </c>
      <c r="Q129" s="245">
        <v>0</v>
      </c>
      <c r="R129" s="245">
        <f>Q129*H129</f>
        <v>0</v>
      </c>
      <c r="S129" s="245">
        <v>0</v>
      </c>
      <c r="T129" s="246">
        <f>S129*H129</f>
        <v>0</v>
      </c>
      <c r="AR129" s="24" t="s">
        <v>259</v>
      </c>
      <c r="AT129" s="24" t="s">
        <v>233</v>
      </c>
      <c r="AU129" s="24" t="s">
        <v>91</v>
      </c>
      <c r="AY129" s="24" t="s">
        <v>230</v>
      </c>
      <c r="BE129" s="247">
        <f>IF(N129="základní",J129,0)</f>
        <v>0</v>
      </c>
      <c r="BF129" s="247">
        <f>IF(N129="snížená",J129,0)</f>
        <v>0</v>
      </c>
      <c r="BG129" s="247">
        <f>IF(N129="zákl. přenesená",J129,0)</f>
        <v>0</v>
      </c>
      <c r="BH129" s="247">
        <f>IF(N129="sníž. přenesená",J129,0)</f>
        <v>0</v>
      </c>
      <c r="BI129" s="247">
        <f>IF(N129="nulová",J129,0)</f>
        <v>0</v>
      </c>
      <c r="BJ129" s="24" t="s">
        <v>85</v>
      </c>
      <c r="BK129" s="247">
        <f>ROUND(I129*H129,2)</f>
        <v>0</v>
      </c>
      <c r="BL129" s="24" t="s">
        <v>259</v>
      </c>
      <c r="BM129" s="24" t="s">
        <v>305</v>
      </c>
    </row>
    <row r="130" spans="2:63" s="11" customFormat="1" ht="29.85" customHeight="1">
      <c r="B130" s="220"/>
      <c r="C130" s="221"/>
      <c r="D130" s="222" t="s">
        <v>77</v>
      </c>
      <c r="E130" s="234" t="s">
        <v>306</v>
      </c>
      <c r="F130" s="234" t="s">
        <v>277</v>
      </c>
      <c r="G130" s="221"/>
      <c r="H130" s="221"/>
      <c r="I130" s="224"/>
      <c r="J130" s="235">
        <f>BK130</f>
        <v>0</v>
      </c>
      <c r="K130" s="221"/>
      <c r="L130" s="226"/>
      <c r="M130" s="227"/>
      <c r="N130" s="228"/>
      <c r="O130" s="228"/>
      <c r="P130" s="229">
        <f>SUM(P131:P173)</f>
        <v>0</v>
      </c>
      <c r="Q130" s="228"/>
      <c r="R130" s="229">
        <f>SUM(R131:R173)</f>
        <v>1.66671</v>
      </c>
      <c r="S130" s="228"/>
      <c r="T130" s="230">
        <f>SUM(T131:T173)</f>
        <v>2.31889</v>
      </c>
      <c r="AR130" s="231" t="s">
        <v>91</v>
      </c>
      <c r="AT130" s="232" t="s">
        <v>77</v>
      </c>
      <c r="AU130" s="232" t="s">
        <v>85</v>
      </c>
      <c r="AY130" s="231" t="s">
        <v>230</v>
      </c>
      <c r="BK130" s="233">
        <f>SUM(BK131:BK173)</f>
        <v>0</v>
      </c>
    </row>
    <row r="131" spans="2:65" s="1" customFormat="1" ht="16.5" customHeight="1">
      <c r="B131" s="47"/>
      <c r="C131" s="236" t="s">
        <v>307</v>
      </c>
      <c r="D131" s="236" t="s">
        <v>233</v>
      </c>
      <c r="E131" s="237" t="s">
        <v>308</v>
      </c>
      <c r="F131" s="238" t="s">
        <v>309</v>
      </c>
      <c r="G131" s="239" t="s">
        <v>292</v>
      </c>
      <c r="H131" s="240">
        <v>1</v>
      </c>
      <c r="I131" s="241"/>
      <c r="J131" s="242">
        <f>ROUND(I131*H131,2)</f>
        <v>0</v>
      </c>
      <c r="K131" s="238" t="s">
        <v>34</v>
      </c>
      <c r="L131" s="73"/>
      <c r="M131" s="243" t="s">
        <v>34</v>
      </c>
      <c r="N131" s="244" t="s">
        <v>49</v>
      </c>
      <c r="O131" s="48"/>
      <c r="P131" s="245">
        <f>O131*H131</f>
        <v>0</v>
      </c>
      <c r="Q131" s="245">
        <v>0</v>
      </c>
      <c r="R131" s="245">
        <f>Q131*H131</f>
        <v>0</v>
      </c>
      <c r="S131" s="245">
        <v>0.27689</v>
      </c>
      <c r="T131" s="246">
        <f>S131*H131</f>
        <v>0.27689</v>
      </c>
      <c r="AR131" s="24" t="s">
        <v>259</v>
      </c>
      <c r="AT131" s="24" t="s">
        <v>233</v>
      </c>
      <c r="AU131" s="24" t="s">
        <v>91</v>
      </c>
      <c r="AY131" s="24" t="s">
        <v>230</v>
      </c>
      <c r="BE131" s="247">
        <f>IF(N131="základní",J131,0)</f>
        <v>0</v>
      </c>
      <c r="BF131" s="247">
        <f>IF(N131="snížená",J131,0)</f>
        <v>0</v>
      </c>
      <c r="BG131" s="247">
        <f>IF(N131="zákl. přenesená",J131,0)</f>
        <v>0</v>
      </c>
      <c r="BH131" s="247">
        <f>IF(N131="sníž. přenesená",J131,0)</f>
        <v>0</v>
      </c>
      <c r="BI131" s="247">
        <f>IF(N131="nulová",J131,0)</f>
        <v>0</v>
      </c>
      <c r="BJ131" s="24" t="s">
        <v>85</v>
      </c>
      <c r="BK131" s="247">
        <f>ROUND(I131*H131,2)</f>
        <v>0</v>
      </c>
      <c r="BL131" s="24" t="s">
        <v>259</v>
      </c>
      <c r="BM131" s="24" t="s">
        <v>310</v>
      </c>
    </row>
    <row r="132" spans="2:65" s="1" customFormat="1" ht="25.5" customHeight="1">
      <c r="B132" s="47"/>
      <c r="C132" s="236" t="s">
        <v>311</v>
      </c>
      <c r="D132" s="236" t="s">
        <v>233</v>
      </c>
      <c r="E132" s="237" t="s">
        <v>312</v>
      </c>
      <c r="F132" s="238" t="s">
        <v>313</v>
      </c>
      <c r="G132" s="239" t="s">
        <v>281</v>
      </c>
      <c r="H132" s="240">
        <v>1</v>
      </c>
      <c r="I132" s="241"/>
      <c r="J132" s="242">
        <f>ROUND(I132*H132,2)</f>
        <v>0</v>
      </c>
      <c r="K132" s="238" t="s">
        <v>34</v>
      </c>
      <c r="L132" s="73"/>
      <c r="M132" s="243" t="s">
        <v>34</v>
      </c>
      <c r="N132" s="244" t="s">
        <v>49</v>
      </c>
      <c r="O132" s="48"/>
      <c r="P132" s="245">
        <f>O132*H132</f>
        <v>0</v>
      </c>
      <c r="Q132" s="245">
        <v>0</v>
      </c>
      <c r="R132" s="245">
        <f>Q132*H132</f>
        <v>0</v>
      </c>
      <c r="S132" s="245">
        <v>0</v>
      </c>
      <c r="T132" s="246">
        <f>S132*H132</f>
        <v>0</v>
      </c>
      <c r="AR132" s="24" t="s">
        <v>259</v>
      </c>
      <c r="AT132" s="24" t="s">
        <v>233</v>
      </c>
      <c r="AU132" s="24" t="s">
        <v>91</v>
      </c>
      <c r="AY132" s="24" t="s">
        <v>230</v>
      </c>
      <c r="BE132" s="247">
        <f>IF(N132="základní",J132,0)</f>
        <v>0</v>
      </c>
      <c r="BF132" s="247">
        <f>IF(N132="snížená",J132,0)</f>
        <v>0</v>
      </c>
      <c r="BG132" s="247">
        <f>IF(N132="zákl. přenesená",J132,0)</f>
        <v>0</v>
      </c>
      <c r="BH132" s="247">
        <f>IF(N132="sníž. přenesená",J132,0)</f>
        <v>0</v>
      </c>
      <c r="BI132" s="247">
        <f>IF(N132="nulová",J132,0)</f>
        <v>0</v>
      </c>
      <c r="BJ132" s="24" t="s">
        <v>85</v>
      </c>
      <c r="BK132" s="247">
        <f>ROUND(I132*H132,2)</f>
        <v>0</v>
      </c>
      <c r="BL132" s="24" t="s">
        <v>259</v>
      </c>
      <c r="BM132" s="24" t="s">
        <v>314</v>
      </c>
    </row>
    <row r="133" spans="2:65" s="1" customFormat="1" ht="16.5" customHeight="1">
      <c r="B133" s="47"/>
      <c r="C133" s="236" t="s">
        <v>315</v>
      </c>
      <c r="D133" s="236" t="s">
        <v>233</v>
      </c>
      <c r="E133" s="237" t="s">
        <v>316</v>
      </c>
      <c r="F133" s="238" t="s">
        <v>317</v>
      </c>
      <c r="G133" s="239" t="s">
        <v>281</v>
      </c>
      <c r="H133" s="240">
        <v>1</v>
      </c>
      <c r="I133" s="241"/>
      <c r="J133" s="242">
        <f>ROUND(I133*H133,2)</f>
        <v>0</v>
      </c>
      <c r="K133" s="238" t="s">
        <v>34</v>
      </c>
      <c r="L133" s="73"/>
      <c r="M133" s="243" t="s">
        <v>34</v>
      </c>
      <c r="N133" s="244" t="s">
        <v>49</v>
      </c>
      <c r="O133" s="48"/>
      <c r="P133" s="245">
        <f>O133*H133</f>
        <v>0</v>
      </c>
      <c r="Q133" s="245">
        <v>0</v>
      </c>
      <c r="R133" s="245">
        <f>Q133*H133</f>
        <v>0</v>
      </c>
      <c r="S133" s="245">
        <v>0.038</v>
      </c>
      <c r="T133" s="246">
        <f>S133*H133</f>
        <v>0.038</v>
      </c>
      <c r="AR133" s="24" t="s">
        <v>259</v>
      </c>
      <c r="AT133" s="24" t="s">
        <v>233</v>
      </c>
      <c r="AU133" s="24" t="s">
        <v>91</v>
      </c>
      <c r="AY133" s="24" t="s">
        <v>230</v>
      </c>
      <c r="BE133" s="247">
        <f>IF(N133="základní",J133,0)</f>
        <v>0</v>
      </c>
      <c r="BF133" s="247">
        <f>IF(N133="snížená",J133,0)</f>
        <v>0</v>
      </c>
      <c r="BG133" s="247">
        <f>IF(N133="zákl. přenesená",J133,0)</f>
        <v>0</v>
      </c>
      <c r="BH133" s="247">
        <f>IF(N133="sníž. přenesená",J133,0)</f>
        <v>0</v>
      </c>
      <c r="BI133" s="247">
        <f>IF(N133="nulová",J133,0)</f>
        <v>0</v>
      </c>
      <c r="BJ133" s="24" t="s">
        <v>85</v>
      </c>
      <c r="BK133" s="247">
        <f>ROUND(I133*H133,2)</f>
        <v>0</v>
      </c>
      <c r="BL133" s="24" t="s">
        <v>259</v>
      </c>
      <c r="BM133" s="24" t="s">
        <v>318</v>
      </c>
    </row>
    <row r="134" spans="2:65" s="1" customFormat="1" ht="16.5" customHeight="1">
      <c r="B134" s="47"/>
      <c r="C134" s="236" t="s">
        <v>10</v>
      </c>
      <c r="D134" s="236" t="s">
        <v>233</v>
      </c>
      <c r="E134" s="237" t="s">
        <v>319</v>
      </c>
      <c r="F134" s="238" t="s">
        <v>320</v>
      </c>
      <c r="G134" s="239" t="s">
        <v>281</v>
      </c>
      <c r="H134" s="240">
        <v>2</v>
      </c>
      <c r="I134" s="241"/>
      <c r="J134" s="242">
        <f>ROUND(I134*H134,2)</f>
        <v>0</v>
      </c>
      <c r="K134" s="238" t="s">
        <v>34</v>
      </c>
      <c r="L134" s="73"/>
      <c r="M134" s="243" t="s">
        <v>34</v>
      </c>
      <c r="N134" s="244" t="s">
        <v>49</v>
      </c>
      <c r="O134" s="48"/>
      <c r="P134" s="245">
        <f>O134*H134</f>
        <v>0</v>
      </c>
      <c r="Q134" s="245">
        <v>0.0152</v>
      </c>
      <c r="R134" s="245">
        <f>Q134*H134</f>
        <v>0.0304</v>
      </c>
      <c r="S134" s="245">
        <v>1</v>
      </c>
      <c r="T134" s="246">
        <f>S134*H134</f>
        <v>2</v>
      </c>
      <c r="AR134" s="24" t="s">
        <v>259</v>
      </c>
      <c r="AT134" s="24" t="s">
        <v>233</v>
      </c>
      <c r="AU134" s="24" t="s">
        <v>91</v>
      </c>
      <c r="AY134" s="24" t="s">
        <v>230</v>
      </c>
      <c r="BE134" s="247">
        <f>IF(N134="základní",J134,0)</f>
        <v>0</v>
      </c>
      <c r="BF134" s="247">
        <f>IF(N134="snížená",J134,0)</f>
        <v>0</v>
      </c>
      <c r="BG134" s="247">
        <f>IF(N134="zákl. přenesená",J134,0)</f>
        <v>0</v>
      </c>
      <c r="BH134" s="247">
        <f>IF(N134="sníž. přenesená",J134,0)</f>
        <v>0</v>
      </c>
      <c r="BI134" s="247">
        <f>IF(N134="nulová",J134,0)</f>
        <v>0</v>
      </c>
      <c r="BJ134" s="24" t="s">
        <v>85</v>
      </c>
      <c r="BK134" s="247">
        <f>ROUND(I134*H134,2)</f>
        <v>0</v>
      </c>
      <c r="BL134" s="24" t="s">
        <v>259</v>
      </c>
      <c r="BM134" s="24" t="s">
        <v>321</v>
      </c>
    </row>
    <row r="135" spans="2:47" s="1" customFormat="1" ht="13.5">
      <c r="B135" s="47"/>
      <c r="C135" s="75"/>
      <c r="D135" s="250" t="s">
        <v>283</v>
      </c>
      <c r="E135" s="75"/>
      <c r="F135" s="281" t="s">
        <v>322</v>
      </c>
      <c r="G135" s="75"/>
      <c r="H135" s="75"/>
      <c r="I135" s="204"/>
      <c r="J135" s="75"/>
      <c r="K135" s="75"/>
      <c r="L135" s="73"/>
      <c r="M135" s="282"/>
      <c r="N135" s="48"/>
      <c r="O135" s="48"/>
      <c r="P135" s="48"/>
      <c r="Q135" s="48"/>
      <c r="R135" s="48"/>
      <c r="S135" s="48"/>
      <c r="T135" s="96"/>
      <c r="AT135" s="24" t="s">
        <v>283</v>
      </c>
      <c r="AU135" s="24" t="s">
        <v>91</v>
      </c>
    </row>
    <row r="136" spans="2:65" s="1" customFormat="1" ht="16.5" customHeight="1">
      <c r="B136" s="47"/>
      <c r="C136" s="236" t="s">
        <v>259</v>
      </c>
      <c r="D136" s="236" t="s">
        <v>233</v>
      </c>
      <c r="E136" s="237" t="s">
        <v>323</v>
      </c>
      <c r="F136" s="238" t="s">
        <v>324</v>
      </c>
      <c r="G136" s="239" t="s">
        <v>292</v>
      </c>
      <c r="H136" s="240">
        <v>1</v>
      </c>
      <c r="I136" s="241"/>
      <c r="J136" s="242">
        <f>ROUND(I136*H136,2)</f>
        <v>0</v>
      </c>
      <c r="K136" s="238" t="s">
        <v>34</v>
      </c>
      <c r="L136" s="73"/>
      <c r="M136" s="243" t="s">
        <v>34</v>
      </c>
      <c r="N136" s="244" t="s">
        <v>49</v>
      </c>
      <c r="O136" s="48"/>
      <c r="P136" s="245">
        <f>O136*H136</f>
        <v>0</v>
      </c>
      <c r="Q136" s="245">
        <v>0</v>
      </c>
      <c r="R136" s="245">
        <f>Q136*H136</f>
        <v>0</v>
      </c>
      <c r="S136" s="245">
        <v>0</v>
      </c>
      <c r="T136" s="246">
        <f>S136*H136</f>
        <v>0</v>
      </c>
      <c r="AR136" s="24" t="s">
        <v>259</v>
      </c>
      <c r="AT136" s="24" t="s">
        <v>233</v>
      </c>
      <c r="AU136" s="24" t="s">
        <v>91</v>
      </c>
      <c r="AY136" s="24" t="s">
        <v>230</v>
      </c>
      <c r="BE136" s="247">
        <f>IF(N136="základní",J136,0)</f>
        <v>0</v>
      </c>
      <c r="BF136" s="247">
        <f>IF(N136="snížená",J136,0)</f>
        <v>0</v>
      </c>
      <c r="BG136" s="247">
        <f>IF(N136="zákl. přenesená",J136,0)</f>
        <v>0</v>
      </c>
      <c r="BH136" s="247">
        <f>IF(N136="sníž. přenesená",J136,0)</f>
        <v>0</v>
      </c>
      <c r="BI136" s="247">
        <f>IF(N136="nulová",J136,0)</f>
        <v>0</v>
      </c>
      <c r="BJ136" s="24" t="s">
        <v>85</v>
      </c>
      <c r="BK136" s="247">
        <f>ROUND(I136*H136,2)</f>
        <v>0</v>
      </c>
      <c r="BL136" s="24" t="s">
        <v>259</v>
      </c>
      <c r="BM136" s="24" t="s">
        <v>325</v>
      </c>
    </row>
    <row r="137" spans="2:65" s="1" customFormat="1" ht="16.5" customHeight="1">
      <c r="B137" s="47"/>
      <c r="C137" s="236" t="s">
        <v>326</v>
      </c>
      <c r="D137" s="236" t="s">
        <v>233</v>
      </c>
      <c r="E137" s="237" t="s">
        <v>327</v>
      </c>
      <c r="F137" s="238" t="s">
        <v>328</v>
      </c>
      <c r="G137" s="239" t="s">
        <v>292</v>
      </c>
      <c r="H137" s="240">
        <v>1</v>
      </c>
      <c r="I137" s="241"/>
      <c r="J137" s="242">
        <f>ROUND(I137*H137,2)</f>
        <v>0</v>
      </c>
      <c r="K137" s="238" t="s">
        <v>34</v>
      </c>
      <c r="L137" s="73"/>
      <c r="M137" s="243" t="s">
        <v>34</v>
      </c>
      <c r="N137" s="244" t="s">
        <v>49</v>
      </c>
      <c r="O137" s="48"/>
      <c r="P137" s="245">
        <f>O137*H137</f>
        <v>0</v>
      </c>
      <c r="Q137" s="245">
        <v>0</v>
      </c>
      <c r="R137" s="245">
        <f>Q137*H137</f>
        <v>0</v>
      </c>
      <c r="S137" s="245">
        <v>0.004</v>
      </c>
      <c r="T137" s="246">
        <f>S137*H137</f>
        <v>0.004</v>
      </c>
      <c r="AR137" s="24" t="s">
        <v>259</v>
      </c>
      <c r="AT137" s="24" t="s">
        <v>233</v>
      </c>
      <c r="AU137" s="24" t="s">
        <v>91</v>
      </c>
      <c r="AY137" s="24" t="s">
        <v>230</v>
      </c>
      <c r="BE137" s="247">
        <f>IF(N137="základní",J137,0)</f>
        <v>0</v>
      </c>
      <c r="BF137" s="247">
        <f>IF(N137="snížená",J137,0)</f>
        <v>0</v>
      </c>
      <c r="BG137" s="247">
        <f>IF(N137="zákl. přenesená",J137,0)</f>
        <v>0</v>
      </c>
      <c r="BH137" s="247">
        <f>IF(N137="sníž. přenesená",J137,0)</f>
        <v>0</v>
      </c>
      <c r="BI137" s="247">
        <f>IF(N137="nulová",J137,0)</f>
        <v>0</v>
      </c>
      <c r="BJ137" s="24" t="s">
        <v>85</v>
      </c>
      <c r="BK137" s="247">
        <f>ROUND(I137*H137,2)</f>
        <v>0</v>
      </c>
      <c r="BL137" s="24" t="s">
        <v>259</v>
      </c>
      <c r="BM137" s="24" t="s">
        <v>329</v>
      </c>
    </row>
    <row r="138" spans="2:65" s="1" customFormat="1" ht="25.5" customHeight="1">
      <c r="B138" s="47"/>
      <c r="C138" s="236" t="s">
        <v>330</v>
      </c>
      <c r="D138" s="236" t="s">
        <v>233</v>
      </c>
      <c r="E138" s="237" t="s">
        <v>331</v>
      </c>
      <c r="F138" s="238" t="s">
        <v>332</v>
      </c>
      <c r="G138" s="239" t="s">
        <v>281</v>
      </c>
      <c r="H138" s="240">
        <v>1</v>
      </c>
      <c r="I138" s="241"/>
      <c r="J138" s="242">
        <f>ROUND(I138*H138,2)</f>
        <v>0</v>
      </c>
      <c r="K138" s="238" t="s">
        <v>34</v>
      </c>
      <c r="L138" s="73"/>
      <c r="M138" s="243" t="s">
        <v>34</v>
      </c>
      <c r="N138" s="244" t="s">
        <v>49</v>
      </c>
      <c r="O138" s="48"/>
      <c r="P138" s="245">
        <f>O138*H138</f>
        <v>0</v>
      </c>
      <c r="Q138" s="245">
        <v>0.02765</v>
      </c>
      <c r="R138" s="245">
        <f>Q138*H138</f>
        <v>0.02765</v>
      </c>
      <c r="S138" s="245">
        <v>0</v>
      </c>
      <c r="T138" s="246">
        <f>S138*H138</f>
        <v>0</v>
      </c>
      <c r="AR138" s="24" t="s">
        <v>259</v>
      </c>
      <c r="AT138" s="24" t="s">
        <v>233</v>
      </c>
      <c r="AU138" s="24" t="s">
        <v>91</v>
      </c>
      <c r="AY138" s="24" t="s">
        <v>230</v>
      </c>
      <c r="BE138" s="247">
        <f>IF(N138="základní",J138,0)</f>
        <v>0</v>
      </c>
      <c r="BF138" s="247">
        <f>IF(N138="snížená",J138,0)</f>
        <v>0</v>
      </c>
      <c r="BG138" s="247">
        <f>IF(N138="zákl. přenesená",J138,0)</f>
        <v>0</v>
      </c>
      <c r="BH138" s="247">
        <f>IF(N138="sníž. přenesená",J138,0)</f>
        <v>0</v>
      </c>
      <c r="BI138" s="247">
        <f>IF(N138="nulová",J138,0)</f>
        <v>0</v>
      </c>
      <c r="BJ138" s="24" t="s">
        <v>85</v>
      </c>
      <c r="BK138" s="247">
        <f>ROUND(I138*H138,2)</f>
        <v>0</v>
      </c>
      <c r="BL138" s="24" t="s">
        <v>259</v>
      </c>
      <c r="BM138" s="24" t="s">
        <v>333</v>
      </c>
    </row>
    <row r="139" spans="2:47" s="1" customFormat="1" ht="13.5">
      <c r="B139" s="47"/>
      <c r="C139" s="75"/>
      <c r="D139" s="250" t="s">
        <v>283</v>
      </c>
      <c r="E139" s="75"/>
      <c r="F139" s="281" t="s">
        <v>334</v>
      </c>
      <c r="G139" s="75"/>
      <c r="H139" s="75"/>
      <c r="I139" s="204"/>
      <c r="J139" s="75"/>
      <c r="K139" s="75"/>
      <c r="L139" s="73"/>
      <c r="M139" s="282"/>
      <c r="N139" s="48"/>
      <c r="O139" s="48"/>
      <c r="P139" s="48"/>
      <c r="Q139" s="48"/>
      <c r="R139" s="48"/>
      <c r="S139" s="48"/>
      <c r="T139" s="96"/>
      <c r="AT139" s="24" t="s">
        <v>283</v>
      </c>
      <c r="AU139" s="24" t="s">
        <v>91</v>
      </c>
    </row>
    <row r="140" spans="2:65" s="1" customFormat="1" ht="25.5" customHeight="1">
      <c r="B140" s="47"/>
      <c r="C140" s="236" t="s">
        <v>335</v>
      </c>
      <c r="D140" s="236" t="s">
        <v>233</v>
      </c>
      <c r="E140" s="237" t="s">
        <v>336</v>
      </c>
      <c r="F140" s="238" t="s">
        <v>337</v>
      </c>
      <c r="G140" s="239" t="s">
        <v>292</v>
      </c>
      <c r="H140" s="240">
        <v>1</v>
      </c>
      <c r="I140" s="241"/>
      <c r="J140" s="242">
        <f>ROUND(I140*H140,2)</f>
        <v>0</v>
      </c>
      <c r="K140" s="238" t="s">
        <v>34</v>
      </c>
      <c r="L140" s="73"/>
      <c r="M140" s="243" t="s">
        <v>34</v>
      </c>
      <c r="N140" s="244" t="s">
        <v>49</v>
      </c>
      <c r="O140" s="48"/>
      <c r="P140" s="245">
        <f>O140*H140</f>
        <v>0</v>
      </c>
      <c r="Q140" s="245">
        <v>0.03181</v>
      </c>
      <c r="R140" s="245">
        <f>Q140*H140</f>
        <v>0.03181</v>
      </c>
      <c r="S140" s="245">
        <v>0</v>
      </c>
      <c r="T140" s="246">
        <f>S140*H140</f>
        <v>0</v>
      </c>
      <c r="AR140" s="24" t="s">
        <v>259</v>
      </c>
      <c r="AT140" s="24" t="s">
        <v>233</v>
      </c>
      <c r="AU140" s="24" t="s">
        <v>91</v>
      </c>
      <c r="AY140" s="24" t="s">
        <v>230</v>
      </c>
      <c r="BE140" s="247">
        <f>IF(N140="základní",J140,0)</f>
        <v>0</v>
      </c>
      <c r="BF140" s="247">
        <f>IF(N140="snížená",J140,0)</f>
        <v>0</v>
      </c>
      <c r="BG140" s="247">
        <f>IF(N140="zákl. přenesená",J140,0)</f>
        <v>0</v>
      </c>
      <c r="BH140" s="247">
        <f>IF(N140="sníž. přenesená",J140,0)</f>
        <v>0</v>
      </c>
      <c r="BI140" s="247">
        <f>IF(N140="nulová",J140,0)</f>
        <v>0</v>
      </c>
      <c r="BJ140" s="24" t="s">
        <v>85</v>
      </c>
      <c r="BK140" s="247">
        <f>ROUND(I140*H140,2)</f>
        <v>0</v>
      </c>
      <c r="BL140" s="24" t="s">
        <v>259</v>
      </c>
      <c r="BM140" s="24" t="s">
        <v>338</v>
      </c>
    </row>
    <row r="141" spans="2:47" s="1" customFormat="1" ht="13.5">
      <c r="B141" s="47"/>
      <c r="C141" s="75"/>
      <c r="D141" s="250" t="s">
        <v>283</v>
      </c>
      <c r="E141" s="75"/>
      <c r="F141" s="281" t="s">
        <v>339</v>
      </c>
      <c r="G141" s="75"/>
      <c r="H141" s="75"/>
      <c r="I141" s="204"/>
      <c r="J141" s="75"/>
      <c r="K141" s="75"/>
      <c r="L141" s="73"/>
      <c r="M141" s="282"/>
      <c r="N141" s="48"/>
      <c r="O141" s="48"/>
      <c r="P141" s="48"/>
      <c r="Q141" s="48"/>
      <c r="R141" s="48"/>
      <c r="S141" s="48"/>
      <c r="T141" s="96"/>
      <c r="AT141" s="24" t="s">
        <v>283</v>
      </c>
      <c r="AU141" s="24" t="s">
        <v>91</v>
      </c>
    </row>
    <row r="142" spans="2:65" s="1" customFormat="1" ht="25.5" customHeight="1">
      <c r="B142" s="47"/>
      <c r="C142" s="236" t="s">
        <v>262</v>
      </c>
      <c r="D142" s="236" t="s">
        <v>233</v>
      </c>
      <c r="E142" s="237" t="s">
        <v>340</v>
      </c>
      <c r="F142" s="238" t="s">
        <v>341</v>
      </c>
      <c r="G142" s="239" t="s">
        <v>292</v>
      </c>
      <c r="H142" s="240">
        <v>1</v>
      </c>
      <c r="I142" s="241"/>
      <c r="J142" s="242">
        <f>ROUND(I142*H142,2)</f>
        <v>0</v>
      </c>
      <c r="K142" s="238" t="s">
        <v>34</v>
      </c>
      <c r="L142" s="73"/>
      <c r="M142" s="243" t="s">
        <v>34</v>
      </c>
      <c r="N142" s="244" t="s">
        <v>49</v>
      </c>
      <c r="O142" s="48"/>
      <c r="P142" s="245">
        <f>O142*H142</f>
        <v>0</v>
      </c>
      <c r="Q142" s="245">
        <v>0.11855</v>
      </c>
      <c r="R142" s="245">
        <f>Q142*H142</f>
        <v>0.11855</v>
      </c>
      <c r="S142" s="245">
        <v>0</v>
      </c>
      <c r="T142" s="246">
        <f>S142*H142</f>
        <v>0</v>
      </c>
      <c r="AR142" s="24" t="s">
        <v>259</v>
      </c>
      <c r="AT142" s="24" t="s">
        <v>233</v>
      </c>
      <c r="AU142" s="24" t="s">
        <v>91</v>
      </c>
      <c r="AY142" s="24" t="s">
        <v>230</v>
      </c>
      <c r="BE142" s="247">
        <f>IF(N142="základní",J142,0)</f>
        <v>0</v>
      </c>
      <c r="BF142" s="247">
        <f>IF(N142="snížená",J142,0)</f>
        <v>0</v>
      </c>
      <c r="BG142" s="247">
        <f>IF(N142="zákl. přenesená",J142,0)</f>
        <v>0</v>
      </c>
      <c r="BH142" s="247">
        <f>IF(N142="sníž. přenesená",J142,0)</f>
        <v>0</v>
      </c>
      <c r="BI142" s="247">
        <f>IF(N142="nulová",J142,0)</f>
        <v>0</v>
      </c>
      <c r="BJ142" s="24" t="s">
        <v>85</v>
      </c>
      <c r="BK142" s="247">
        <f>ROUND(I142*H142,2)</f>
        <v>0</v>
      </c>
      <c r="BL142" s="24" t="s">
        <v>259</v>
      </c>
      <c r="BM142" s="24" t="s">
        <v>342</v>
      </c>
    </row>
    <row r="143" spans="2:47" s="1" customFormat="1" ht="13.5">
      <c r="B143" s="47"/>
      <c r="C143" s="75"/>
      <c r="D143" s="250" t="s">
        <v>283</v>
      </c>
      <c r="E143" s="75"/>
      <c r="F143" s="281" t="s">
        <v>343</v>
      </c>
      <c r="G143" s="75"/>
      <c r="H143" s="75"/>
      <c r="I143" s="204"/>
      <c r="J143" s="75"/>
      <c r="K143" s="75"/>
      <c r="L143" s="73"/>
      <c r="M143" s="282"/>
      <c r="N143" s="48"/>
      <c r="O143" s="48"/>
      <c r="P143" s="48"/>
      <c r="Q143" s="48"/>
      <c r="R143" s="48"/>
      <c r="S143" s="48"/>
      <c r="T143" s="96"/>
      <c r="AT143" s="24" t="s">
        <v>283</v>
      </c>
      <c r="AU143" s="24" t="s">
        <v>91</v>
      </c>
    </row>
    <row r="144" spans="2:65" s="1" customFormat="1" ht="16.5" customHeight="1">
      <c r="B144" s="47"/>
      <c r="C144" s="236" t="s">
        <v>9</v>
      </c>
      <c r="D144" s="236" t="s">
        <v>233</v>
      </c>
      <c r="E144" s="237" t="s">
        <v>344</v>
      </c>
      <c r="F144" s="238" t="s">
        <v>345</v>
      </c>
      <c r="G144" s="239" t="s">
        <v>292</v>
      </c>
      <c r="H144" s="240">
        <v>1</v>
      </c>
      <c r="I144" s="241"/>
      <c r="J144" s="242">
        <f>ROUND(I144*H144,2)</f>
        <v>0</v>
      </c>
      <c r="K144" s="238" t="s">
        <v>34</v>
      </c>
      <c r="L144" s="73"/>
      <c r="M144" s="243" t="s">
        <v>34</v>
      </c>
      <c r="N144" s="244" t="s">
        <v>49</v>
      </c>
      <c r="O144" s="48"/>
      <c r="P144" s="245">
        <f>O144*H144</f>
        <v>0</v>
      </c>
      <c r="Q144" s="245">
        <v>0.03855</v>
      </c>
      <c r="R144" s="245">
        <f>Q144*H144</f>
        <v>0.03855</v>
      </c>
      <c r="S144" s="245">
        <v>0</v>
      </c>
      <c r="T144" s="246">
        <f>S144*H144</f>
        <v>0</v>
      </c>
      <c r="AR144" s="24" t="s">
        <v>259</v>
      </c>
      <c r="AT144" s="24" t="s">
        <v>233</v>
      </c>
      <c r="AU144" s="24" t="s">
        <v>91</v>
      </c>
      <c r="AY144" s="24" t="s">
        <v>230</v>
      </c>
      <c r="BE144" s="247">
        <f>IF(N144="základní",J144,0)</f>
        <v>0</v>
      </c>
      <c r="BF144" s="247">
        <f>IF(N144="snížená",J144,0)</f>
        <v>0</v>
      </c>
      <c r="BG144" s="247">
        <f>IF(N144="zákl. přenesená",J144,0)</f>
        <v>0</v>
      </c>
      <c r="BH144" s="247">
        <f>IF(N144="sníž. přenesená",J144,0)</f>
        <v>0</v>
      </c>
      <c r="BI144" s="247">
        <f>IF(N144="nulová",J144,0)</f>
        <v>0</v>
      </c>
      <c r="BJ144" s="24" t="s">
        <v>85</v>
      </c>
      <c r="BK144" s="247">
        <f>ROUND(I144*H144,2)</f>
        <v>0</v>
      </c>
      <c r="BL144" s="24" t="s">
        <v>259</v>
      </c>
      <c r="BM144" s="24" t="s">
        <v>346</v>
      </c>
    </row>
    <row r="145" spans="2:65" s="1" customFormat="1" ht="16.5" customHeight="1">
      <c r="B145" s="47"/>
      <c r="C145" s="236" t="s">
        <v>347</v>
      </c>
      <c r="D145" s="236" t="s">
        <v>233</v>
      </c>
      <c r="E145" s="237" t="s">
        <v>348</v>
      </c>
      <c r="F145" s="238" t="s">
        <v>349</v>
      </c>
      <c r="G145" s="239" t="s">
        <v>281</v>
      </c>
      <c r="H145" s="240">
        <v>1</v>
      </c>
      <c r="I145" s="241"/>
      <c r="J145" s="242">
        <f>ROUND(I145*H145,2)</f>
        <v>0</v>
      </c>
      <c r="K145" s="238" t="s">
        <v>34</v>
      </c>
      <c r="L145" s="73"/>
      <c r="M145" s="243" t="s">
        <v>34</v>
      </c>
      <c r="N145" s="244" t="s">
        <v>49</v>
      </c>
      <c r="O145" s="48"/>
      <c r="P145" s="245">
        <f>O145*H145</f>
        <v>0</v>
      </c>
      <c r="Q145" s="245">
        <v>0.05277</v>
      </c>
      <c r="R145" s="245">
        <f>Q145*H145</f>
        <v>0.05277</v>
      </c>
      <c r="S145" s="245">
        <v>0</v>
      </c>
      <c r="T145" s="246">
        <f>S145*H145</f>
        <v>0</v>
      </c>
      <c r="AR145" s="24" t="s">
        <v>259</v>
      </c>
      <c r="AT145" s="24" t="s">
        <v>233</v>
      </c>
      <c r="AU145" s="24" t="s">
        <v>91</v>
      </c>
      <c r="AY145" s="24" t="s">
        <v>230</v>
      </c>
      <c r="BE145" s="247">
        <f>IF(N145="základní",J145,0)</f>
        <v>0</v>
      </c>
      <c r="BF145" s="247">
        <f>IF(N145="snížená",J145,0)</f>
        <v>0</v>
      </c>
      <c r="BG145" s="247">
        <f>IF(N145="zákl. přenesená",J145,0)</f>
        <v>0</v>
      </c>
      <c r="BH145" s="247">
        <f>IF(N145="sníž. přenesená",J145,0)</f>
        <v>0</v>
      </c>
      <c r="BI145" s="247">
        <f>IF(N145="nulová",J145,0)</f>
        <v>0</v>
      </c>
      <c r="BJ145" s="24" t="s">
        <v>85</v>
      </c>
      <c r="BK145" s="247">
        <f>ROUND(I145*H145,2)</f>
        <v>0</v>
      </c>
      <c r="BL145" s="24" t="s">
        <v>259</v>
      </c>
      <c r="BM145" s="24" t="s">
        <v>350</v>
      </c>
    </row>
    <row r="146" spans="2:47" s="1" customFormat="1" ht="13.5">
      <c r="B146" s="47"/>
      <c r="C146" s="75"/>
      <c r="D146" s="250" t="s">
        <v>283</v>
      </c>
      <c r="E146" s="75"/>
      <c r="F146" s="281" t="s">
        <v>351</v>
      </c>
      <c r="G146" s="75"/>
      <c r="H146" s="75"/>
      <c r="I146" s="204"/>
      <c r="J146" s="75"/>
      <c r="K146" s="75"/>
      <c r="L146" s="73"/>
      <c r="M146" s="282"/>
      <c r="N146" s="48"/>
      <c r="O146" s="48"/>
      <c r="P146" s="48"/>
      <c r="Q146" s="48"/>
      <c r="R146" s="48"/>
      <c r="S146" s="48"/>
      <c r="T146" s="96"/>
      <c r="AT146" s="24" t="s">
        <v>283</v>
      </c>
      <c r="AU146" s="24" t="s">
        <v>91</v>
      </c>
    </row>
    <row r="147" spans="2:65" s="1" customFormat="1" ht="38.25" customHeight="1">
      <c r="B147" s="47"/>
      <c r="C147" s="236" t="s">
        <v>352</v>
      </c>
      <c r="D147" s="236" t="s">
        <v>233</v>
      </c>
      <c r="E147" s="237" t="s">
        <v>353</v>
      </c>
      <c r="F147" s="238" t="s">
        <v>354</v>
      </c>
      <c r="G147" s="239" t="s">
        <v>281</v>
      </c>
      <c r="H147" s="240">
        <v>1</v>
      </c>
      <c r="I147" s="241"/>
      <c r="J147" s="242">
        <f>ROUND(I147*H147,2)</f>
        <v>0</v>
      </c>
      <c r="K147" s="238" t="s">
        <v>34</v>
      </c>
      <c r="L147" s="73"/>
      <c r="M147" s="243" t="s">
        <v>34</v>
      </c>
      <c r="N147" s="244" t="s">
        <v>49</v>
      </c>
      <c r="O147" s="48"/>
      <c r="P147" s="245">
        <f>O147*H147</f>
        <v>0</v>
      </c>
      <c r="Q147" s="245">
        <v>0.05277</v>
      </c>
      <c r="R147" s="245">
        <f>Q147*H147</f>
        <v>0.05277</v>
      </c>
      <c r="S147" s="245">
        <v>0</v>
      </c>
      <c r="T147" s="246">
        <f>S147*H147</f>
        <v>0</v>
      </c>
      <c r="AR147" s="24" t="s">
        <v>259</v>
      </c>
      <c r="AT147" s="24" t="s">
        <v>233</v>
      </c>
      <c r="AU147" s="24" t="s">
        <v>91</v>
      </c>
      <c r="AY147" s="24" t="s">
        <v>230</v>
      </c>
      <c r="BE147" s="247">
        <f>IF(N147="základní",J147,0)</f>
        <v>0</v>
      </c>
      <c r="BF147" s="247">
        <f>IF(N147="snížená",J147,0)</f>
        <v>0</v>
      </c>
      <c r="BG147" s="247">
        <f>IF(N147="zákl. přenesená",J147,0)</f>
        <v>0</v>
      </c>
      <c r="BH147" s="247">
        <f>IF(N147="sníž. přenesená",J147,0)</f>
        <v>0</v>
      </c>
      <c r="BI147" s="247">
        <f>IF(N147="nulová",J147,0)</f>
        <v>0</v>
      </c>
      <c r="BJ147" s="24" t="s">
        <v>85</v>
      </c>
      <c r="BK147" s="247">
        <f>ROUND(I147*H147,2)</f>
        <v>0</v>
      </c>
      <c r="BL147" s="24" t="s">
        <v>259</v>
      </c>
      <c r="BM147" s="24" t="s">
        <v>355</v>
      </c>
    </row>
    <row r="148" spans="2:65" s="1" customFormat="1" ht="16.5" customHeight="1">
      <c r="B148" s="47"/>
      <c r="C148" s="236" t="s">
        <v>356</v>
      </c>
      <c r="D148" s="236" t="s">
        <v>233</v>
      </c>
      <c r="E148" s="237" t="s">
        <v>357</v>
      </c>
      <c r="F148" s="238" t="s">
        <v>358</v>
      </c>
      <c r="G148" s="239" t="s">
        <v>281</v>
      </c>
      <c r="H148" s="240">
        <v>1</v>
      </c>
      <c r="I148" s="241"/>
      <c r="J148" s="242">
        <f>ROUND(I148*H148,2)</f>
        <v>0</v>
      </c>
      <c r="K148" s="238" t="s">
        <v>34</v>
      </c>
      <c r="L148" s="73"/>
      <c r="M148" s="243" t="s">
        <v>34</v>
      </c>
      <c r="N148" s="244" t="s">
        <v>49</v>
      </c>
      <c r="O148" s="48"/>
      <c r="P148" s="245">
        <f>O148*H148</f>
        <v>0</v>
      </c>
      <c r="Q148" s="245">
        <v>0.06042</v>
      </c>
      <c r="R148" s="245">
        <f>Q148*H148</f>
        <v>0.06042</v>
      </c>
      <c r="S148" s="245">
        <v>0</v>
      </c>
      <c r="T148" s="246">
        <f>S148*H148</f>
        <v>0</v>
      </c>
      <c r="AR148" s="24" t="s">
        <v>259</v>
      </c>
      <c r="AT148" s="24" t="s">
        <v>233</v>
      </c>
      <c r="AU148" s="24" t="s">
        <v>91</v>
      </c>
      <c r="AY148" s="24" t="s">
        <v>230</v>
      </c>
      <c r="BE148" s="247">
        <f>IF(N148="základní",J148,0)</f>
        <v>0</v>
      </c>
      <c r="BF148" s="247">
        <f>IF(N148="snížená",J148,0)</f>
        <v>0</v>
      </c>
      <c r="BG148" s="247">
        <f>IF(N148="zákl. přenesená",J148,0)</f>
        <v>0</v>
      </c>
      <c r="BH148" s="247">
        <f>IF(N148="sníž. přenesená",J148,0)</f>
        <v>0</v>
      </c>
      <c r="BI148" s="247">
        <f>IF(N148="nulová",J148,0)</f>
        <v>0</v>
      </c>
      <c r="BJ148" s="24" t="s">
        <v>85</v>
      </c>
      <c r="BK148" s="247">
        <f>ROUND(I148*H148,2)</f>
        <v>0</v>
      </c>
      <c r="BL148" s="24" t="s">
        <v>259</v>
      </c>
      <c r="BM148" s="24" t="s">
        <v>359</v>
      </c>
    </row>
    <row r="149" spans="2:47" s="1" customFormat="1" ht="13.5">
      <c r="B149" s="47"/>
      <c r="C149" s="75"/>
      <c r="D149" s="250" t="s">
        <v>283</v>
      </c>
      <c r="E149" s="75"/>
      <c r="F149" s="281" t="s">
        <v>360</v>
      </c>
      <c r="G149" s="75"/>
      <c r="H149" s="75"/>
      <c r="I149" s="204"/>
      <c r="J149" s="75"/>
      <c r="K149" s="75"/>
      <c r="L149" s="73"/>
      <c r="M149" s="282"/>
      <c r="N149" s="48"/>
      <c r="O149" s="48"/>
      <c r="P149" s="48"/>
      <c r="Q149" s="48"/>
      <c r="R149" s="48"/>
      <c r="S149" s="48"/>
      <c r="T149" s="96"/>
      <c r="AT149" s="24" t="s">
        <v>283</v>
      </c>
      <c r="AU149" s="24" t="s">
        <v>91</v>
      </c>
    </row>
    <row r="150" spans="2:65" s="1" customFormat="1" ht="16.5" customHeight="1">
      <c r="B150" s="47"/>
      <c r="C150" s="236" t="s">
        <v>361</v>
      </c>
      <c r="D150" s="236" t="s">
        <v>233</v>
      </c>
      <c r="E150" s="237" t="s">
        <v>362</v>
      </c>
      <c r="F150" s="238" t="s">
        <v>363</v>
      </c>
      <c r="G150" s="239" t="s">
        <v>281</v>
      </c>
      <c r="H150" s="240">
        <v>0</v>
      </c>
      <c r="I150" s="241"/>
      <c r="J150" s="242">
        <f>ROUND(I150*H150,2)</f>
        <v>0</v>
      </c>
      <c r="K150" s="238" t="s">
        <v>34</v>
      </c>
      <c r="L150" s="73"/>
      <c r="M150" s="243" t="s">
        <v>34</v>
      </c>
      <c r="N150" s="244" t="s">
        <v>49</v>
      </c>
      <c r="O150" s="48"/>
      <c r="P150" s="245">
        <f>O150*H150</f>
        <v>0</v>
      </c>
      <c r="Q150" s="245">
        <v>0.06042</v>
      </c>
      <c r="R150" s="245">
        <f>Q150*H150</f>
        <v>0</v>
      </c>
      <c r="S150" s="245">
        <v>0</v>
      </c>
      <c r="T150" s="246">
        <f>S150*H150</f>
        <v>0</v>
      </c>
      <c r="AR150" s="24" t="s">
        <v>259</v>
      </c>
      <c r="AT150" s="24" t="s">
        <v>233</v>
      </c>
      <c r="AU150" s="24" t="s">
        <v>91</v>
      </c>
      <c r="AY150" s="24" t="s">
        <v>230</v>
      </c>
      <c r="BE150" s="247">
        <f>IF(N150="základní",J150,0)</f>
        <v>0</v>
      </c>
      <c r="BF150" s="247">
        <f>IF(N150="snížená",J150,0)</f>
        <v>0</v>
      </c>
      <c r="BG150" s="247">
        <f>IF(N150="zákl. přenesená",J150,0)</f>
        <v>0</v>
      </c>
      <c r="BH150" s="247">
        <f>IF(N150="sníž. přenesená",J150,0)</f>
        <v>0</v>
      </c>
      <c r="BI150" s="247">
        <f>IF(N150="nulová",J150,0)</f>
        <v>0</v>
      </c>
      <c r="BJ150" s="24" t="s">
        <v>85</v>
      </c>
      <c r="BK150" s="247">
        <f>ROUND(I150*H150,2)</f>
        <v>0</v>
      </c>
      <c r="BL150" s="24" t="s">
        <v>259</v>
      </c>
      <c r="BM150" s="24" t="s">
        <v>364</v>
      </c>
    </row>
    <row r="151" spans="2:65" s="1" customFormat="1" ht="16.5" customHeight="1">
      <c r="B151" s="47"/>
      <c r="C151" s="236" t="s">
        <v>365</v>
      </c>
      <c r="D151" s="236" t="s">
        <v>233</v>
      </c>
      <c r="E151" s="237" t="s">
        <v>366</v>
      </c>
      <c r="F151" s="238" t="s">
        <v>367</v>
      </c>
      <c r="G151" s="239" t="s">
        <v>281</v>
      </c>
      <c r="H151" s="240">
        <v>1</v>
      </c>
      <c r="I151" s="241"/>
      <c r="J151" s="242">
        <f>ROUND(I151*H151,2)</f>
        <v>0</v>
      </c>
      <c r="K151" s="238" t="s">
        <v>34</v>
      </c>
      <c r="L151" s="73"/>
      <c r="M151" s="243" t="s">
        <v>34</v>
      </c>
      <c r="N151" s="244" t="s">
        <v>49</v>
      </c>
      <c r="O151" s="48"/>
      <c r="P151" s="245">
        <f>O151*H151</f>
        <v>0</v>
      </c>
      <c r="Q151" s="245">
        <v>0.06042</v>
      </c>
      <c r="R151" s="245">
        <f>Q151*H151</f>
        <v>0.06042</v>
      </c>
      <c r="S151" s="245">
        <v>0</v>
      </c>
      <c r="T151" s="246">
        <f>S151*H151</f>
        <v>0</v>
      </c>
      <c r="AR151" s="24" t="s">
        <v>259</v>
      </c>
      <c r="AT151" s="24" t="s">
        <v>233</v>
      </c>
      <c r="AU151" s="24" t="s">
        <v>91</v>
      </c>
      <c r="AY151" s="24" t="s">
        <v>230</v>
      </c>
      <c r="BE151" s="247">
        <f>IF(N151="základní",J151,0)</f>
        <v>0</v>
      </c>
      <c r="BF151" s="247">
        <f>IF(N151="snížená",J151,0)</f>
        <v>0</v>
      </c>
      <c r="BG151" s="247">
        <f>IF(N151="zákl. přenesená",J151,0)</f>
        <v>0</v>
      </c>
      <c r="BH151" s="247">
        <f>IF(N151="sníž. přenesená",J151,0)</f>
        <v>0</v>
      </c>
      <c r="BI151" s="247">
        <f>IF(N151="nulová",J151,0)</f>
        <v>0</v>
      </c>
      <c r="BJ151" s="24" t="s">
        <v>85</v>
      </c>
      <c r="BK151" s="247">
        <f>ROUND(I151*H151,2)</f>
        <v>0</v>
      </c>
      <c r="BL151" s="24" t="s">
        <v>259</v>
      </c>
      <c r="BM151" s="24" t="s">
        <v>368</v>
      </c>
    </row>
    <row r="152" spans="2:65" s="1" customFormat="1" ht="16.5" customHeight="1">
      <c r="B152" s="47"/>
      <c r="C152" s="236" t="s">
        <v>369</v>
      </c>
      <c r="D152" s="236" t="s">
        <v>233</v>
      </c>
      <c r="E152" s="237" t="s">
        <v>370</v>
      </c>
      <c r="F152" s="238" t="s">
        <v>371</v>
      </c>
      <c r="G152" s="239" t="s">
        <v>281</v>
      </c>
      <c r="H152" s="240">
        <v>1</v>
      </c>
      <c r="I152" s="241"/>
      <c r="J152" s="242">
        <f>ROUND(I152*H152,2)</f>
        <v>0</v>
      </c>
      <c r="K152" s="238" t="s">
        <v>34</v>
      </c>
      <c r="L152" s="73"/>
      <c r="M152" s="243" t="s">
        <v>34</v>
      </c>
      <c r="N152" s="244" t="s">
        <v>49</v>
      </c>
      <c r="O152" s="48"/>
      <c r="P152" s="245">
        <f>O152*H152</f>
        <v>0</v>
      </c>
      <c r="Q152" s="245">
        <v>0.06042</v>
      </c>
      <c r="R152" s="245">
        <f>Q152*H152</f>
        <v>0.06042</v>
      </c>
      <c r="S152" s="245">
        <v>0</v>
      </c>
      <c r="T152" s="246">
        <f>S152*H152</f>
        <v>0</v>
      </c>
      <c r="AR152" s="24" t="s">
        <v>259</v>
      </c>
      <c r="AT152" s="24" t="s">
        <v>233</v>
      </c>
      <c r="AU152" s="24" t="s">
        <v>91</v>
      </c>
      <c r="AY152" s="24" t="s">
        <v>230</v>
      </c>
      <c r="BE152" s="247">
        <f>IF(N152="základní",J152,0)</f>
        <v>0</v>
      </c>
      <c r="BF152" s="247">
        <f>IF(N152="snížená",J152,0)</f>
        <v>0</v>
      </c>
      <c r="BG152" s="247">
        <f>IF(N152="zákl. přenesená",J152,0)</f>
        <v>0</v>
      </c>
      <c r="BH152" s="247">
        <f>IF(N152="sníž. přenesená",J152,0)</f>
        <v>0</v>
      </c>
      <c r="BI152" s="247">
        <f>IF(N152="nulová",J152,0)</f>
        <v>0</v>
      </c>
      <c r="BJ152" s="24" t="s">
        <v>85</v>
      </c>
      <c r="BK152" s="247">
        <f>ROUND(I152*H152,2)</f>
        <v>0</v>
      </c>
      <c r="BL152" s="24" t="s">
        <v>259</v>
      </c>
      <c r="BM152" s="24" t="s">
        <v>372</v>
      </c>
    </row>
    <row r="153" spans="2:65" s="1" customFormat="1" ht="16.5" customHeight="1">
      <c r="B153" s="47"/>
      <c r="C153" s="236" t="s">
        <v>373</v>
      </c>
      <c r="D153" s="236" t="s">
        <v>233</v>
      </c>
      <c r="E153" s="237" t="s">
        <v>374</v>
      </c>
      <c r="F153" s="238" t="s">
        <v>375</v>
      </c>
      <c r="G153" s="239" t="s">
        <v>281</v>
      </c>
      <c r="H153" s="240">
        <v>2</v>
      </c>
      <c r="I153" s="241"/>
      <c r="J153" s="242">
        <f>ROUND(I153*H153,2)</f>
        <v>0</v>
      </c>
      <c r="K153" s="238" t="s">
        <v>34</v>
      </c>
      <c r="L153" s="73"/>
      <c r="M153" s="243" t="s">
        <v>34</v>
      </c>
      <c r="N153" s="244" t="s">
        <v>49</v>
      </c>
      <c r="O153" s="48"/>
      <c r="P153" s="245">
        <f>O153*H153</f>
        <v>0</v>
      </c>
      <c r="Q153" s="245">
        <v>0.06042</v>
      </c>
      <c r="R153" s="245">
        <f>Q153*H153</f>
        <v>0.12084</v>
      </c>
      <c r="S153" s="245">
        <v>0</v>
      </c>
      <c r="T153" s="246">
        <f>S153*H153</f>
        <v>0</v>
      </c>
      <c r="AR153" s="24" t="s">
        <v>259</v>
      </c>
      <c r="AT153" s="24" t="s">
        <v>233</v>
      </c>
      <c r="AU153" s="24" t="s">
        <v>91</v>
      </c>
      <c r="AY153" s="24" t="s">
        <v>230</v>
      </c>
      <c r="BE153" s="247">
        <f>IF(N153="základní",J153,0)</f>
        <v>0</v>
      </c>
      <c r="BF153" s="247">
        <f>IF(N153="snížená",J153,0)</f>
        <v>0</v>
      </c>
      <c r="BG153" s="247">
        <f>IF(N153="zákl. přenesená",J153,0)</f>
        <v>0</v>
      </c>
      <c r="BH153" s="247">
        <f>IF(N153="sníž. přenesená",J153,0)</f>
        <v>0</v>
      </c>
      <c r="BI153" s="247">
        <f>IF(N153="nulová",J153,0)</f>
        <v>0</v>
      </c>
      <c r="BJ153" s="24" t="s">
        <v>85</v>
      </c>
      <c r="BK153" s="247">
        <f>ROUND(I153*H153,2)</f>
        <v>0</v>
      </c>
      <c r="BL153" s="24" t="s">
        <v>259</v>
      </c>
      <c r="BM153" s="24" t="s">
        <v>376</v>
      </c>
    </row>
    <row r="154" spans="2:65" s="1" customFormat="1" ht="25.5" customHeight="1">
      <c r="B154" s="47"/>
      <c r="C154" s="236" t="s">
        <v>377</v>
      </c>
      <c r="D154" s="236" t="s">
        <v>233</v>
      </c>
      <c r="E154" s="237" t="s">
        <v>378</v>
      </c>
      <c r="F154" s="238" t="s">
        <v>379</v>
      </c>
      <c r="G154" s="239" t="s">
        <v>281</v>
      </c>
      <c r="H154" s="240">
        <v>4</v>
      </c>
      <c r="I154" s="241"/>
      <c r="J154" s="242">
        <f>ROUND(I154*H154,2)</f>
        <v>0</v>
      </c>
      <c r="K154" s="238" t="s">
        <v>34</v>
      </c>
      <c r="L154" s="73"/>
      <c r="M154" s="243" t="s">
        <v>34</v>
      </c>
      <c r="N154" s="244" t="s">
        <v>49</v>
      </c>
      <c r="O154" s="48"/>
      <c r="P154" s="245">
        <f>O154*H154</f>
        <v>0</v>
      </c>
      <c r="Q154" s="245">
        <v>0.06042</v>
      </c>
      <c r="R154" s="245">
        <f>Q154*H154</f>
        <v>0.24168</v>
      </c>
      <c r="S154" s="245">
        <v>0</v>
      </c>
      <c r="T154" s="246">
        <f>S154*H154</f>
        <v>0</v>
      </c>
      <c r="AR154" s="24" t="s">
        <v>259</v>
      </c>
      <c r="AT154" s="24" t="s">
        <v>233</v>
      </c>
      <c r="AU154" s="24" t="s">
        <v>91</v>
      </c>
      <c r="AY154" s="24" t="s">
        <v>230</v>
      </c>
      <c r="BE154" s="247">
        <f>IF(N154="základní",J154,0)</f>
        <v>0</v>
      </c>
      <c r="BF154" s="247">
        <f>IF(N154="snížená",J154,0)</f>
        <v>0</v>
      </c>
      <c r="BG154" s="247">
        <f>IF(N154="zákl. přenesená",J154,0)</f>
        <v>0</v>
      </c>
      <c r="BH154" s="247">
        <f>IF(N154="sníž. přenesená",J154,0)</f>
        <v>0</v>
      </c>
      <c r="BI154" s="247">
        <f>IF(N154="nulová",J154,0)</f>
        <v>0</v>
      </c>
      <c r="BJ154" s="24" t="s">
        <v>85</v>
      </c>
      <c r="BK154" s="247">
        <f>ROUND(I154*H154,2)</f>
        <v>0</v>
      </c>
      <c r="BL154" s="24" t="s">
        <v>259</v>
      </c>
      <c r="BM154" s="24" t="s">
        <v>380</v>
      </c>
    </row>
    <row r="155" spans="2:65" s="1" customFormat="1" ht="25.5" customHeight="1">
      <c r="B155" s="47"/>
      <c r="C155" s="236" t="s">
        <v>381</v>
      </c>
      <c r="D155" s="236" t="s">
        <v>233</v>
      </c>
      <c r="E155" s="237" t="s">
        <v>382</v>
      </c>
      <c r="F155" s="238" t="s">
        <v>383</v>
      </c>
      <c r="G155" s="239" t="s">
        <v>281</v>
      </c>
      <c r="H155" s="240">
        <v>4</v>
      </c>
      <c r="I155" s="241"/>
      <c r="J155" s="242">
        <f>ROUND(I155*H155,2)</f>
        <v>0</v>
      </c>
      <c r="K155" s="238" t="s">
        <v>34</v>
      </c>
      <c r="L155" s="73"/>
      <c r="M155" s="243" t="s">
        <v>34</v>
      </c>
      <c r="N155" s="244" t="s">
        <v>49</v>
      </c>
      <c r="O155" s="48"/>
      <c r="P155" s="245">
        <f>O155*H155</f>
        <v>0</v>
      </c>
      <c r="Q155" s="245">
        <v>0.06042</v>
      </c>
      <c r="R155" s="245">
        <f>Q155*H155</f>
        <v>0.24168</v>
      </c>
      <c r="S155" s="245">
        <v>0</v>
      </c>
      <c r="T155" s="246">
        <f>S155*H155</f>
        <v>0</v>
      </c>
      <c r="AR155" s="24" t="s">
        <v>259</v>
      </c>
      <c r="AT155" s="24" t="s">
        <v>233</v>
      </c>
      <c r="AU155" s="24" t="s">
        <v>91</v>
      </c>
      <c r="AY155" s="24" t="s">
        <v>230</v>
      </c>
      <c r="BE155" s="247">
        <f>IF(N155="základní",J155,0)</f>
        <v>0</v>
      </c>
      <c r="BF155" s="247">
        <f>IF(N155="snížená",J155,0)</f>
        <v>0</v>
      </c>
      <c r="BG155" s="247">
        <f>IF(N155="zákl. přenesená",J155,0)</f>
        <v>0</v>
      </c>
      <c r="BH155" s="247">
        <f>IF(N155="sníž. přenesená",J155,0)</f>
        <v>0</v>
      </c>
      <c r="BI155" s="247">
        <f>IF(N155="nulová",J155,0)</f>
        <v>0</v>
      </c>
      <c r="BJ155" s="24" t="s">
        <v>85</v>
      </c>
      <c r="BK155" s="247">
        <f>ROUND(I155*H155,2)</f>
        <v>0</v>
      </c>
      <c r="BL155" s="24" t="s">
        <v>259</v>
      </c>
      <c r="BM155" s="24" t="s">
        <v>384</v>
      </c>
    </row>
    <row r="156" spans="2:65" s="1" customFormat="1" ht="16.5" customHeight="1">
      <c r="B156" s="47"/>
      <c r="C156" s="236" t="s">
        <v>385</v>
      </c>
      <c r="D156" s="236" t="s">
        <v>233</v>
      </c>
      <c r="E156" s="237" t="s">
        <v>386</v>
      </c>
      <c r="F156" s="238" t="s">
        <v>387</v>
      </c>
      <c r="G156" s="239" t="s">
        <v>292</v>
      </c>
      <c r="H156" s="240">
        <v>0</v>
      </c>
      <c r="I156" s="241"/>
      <c r="J156" s="242">
        <f>ROUND(I156*H156,2)</f>
        <v>0</v>
      </c>
      <c r="K156" s="238" t="s">
        <v>34</v>
      </c>
      <c r="L156" s="73"/>
      <c r="M156" s="243" t="s">
        <v>34</v>
      </c>
      <c r="N156" s="244" t="s">
        <v>49</v>
      </c>
      <c r="O156" s="48"/>
      <c r="P156" s="245">
        <f>O156*H156</f>
        <v>0</v>
      </c>
      <c r="Q156" s="245">
        <v>0.22122</v>
      </c>
      <c r="R156" s="245">
        <f>Q156*H156</f>
        <v>0</v>
      </c>
      <c r="S156" s="245">
        <v>0</v>
      </c>
      <c r="T156" s="246">
        <f>S156*H156</f>
        <v>0</v>
      </c>
      <c r="AR156" s="24" t="s">
        <v>259</v>
      </c>
      <c r="AT156" s="24" t="s">
        <v>233</v>
      </c>
      <c r="AU156" s="24" t="s">
        <v>91</v>
      </c>
      <c r="AY156" s="24" t="s">
        <v>230</v>
      </c>
      <c r="BE156" s="247">
        <f>IF(N156="základní",J156,0)</f>
        <v>0</v>
      </c>
      <c r="BF156" s="247">
        <f>IF(N156="snížená",J156,0)</f>
        <v>0</v>
      </c>
      <c r="BG156" s="247">
        <f>IF(N156="zákl. přenesená",J156,0)</f>
        <v>0</v>
      </c>
      <c r="BH156" s="247">
        <f>IF(N156="sníž. přenesená",J156,0)</f>
        <v>0</v>
      </c>
      <c r="BI156" s="247">
        <f>IF(N156="nulová",J156,0)</f>
        <v>0</v>
      </c>
      <c r="BJ156" s="24" t="s">
        <v>85</v>
      </c>
      <c r="BK156" s="247">
        <f>ROUND(I156*H156,2)</f>
        <v>0</v>
      </c>
      <c r="BL156" s="24" t="s">
        <v>259</v>
      </c>
      <c r="BM156" s="24" t="s">
        <v>388</v>
      </c>
    </row>
    <row r="157" spans="2:47" s="1" customFormat="1" ht="13.5">
      <c r="B157" s="47"/>
      <c r="C157" s="75"/>
      <c r="D157" s="250" t="s">
        <v>283</v>
      </c>
      <c r="E157" s="75"/>
      <c r="F157" s="281" t="s">
        <v>389</v>
      </c>
      <c r="G157" s="75"/>
      <c r="H157" s="75"/>
      <c r="I157" s="204"/>
      <c r="J157" s="75"/>
      <c r="K157" s="75"/>
      <c r="L157" s="73"/>
      <c r="M157" s="282"/>
      <c r="N157" s="48"/>
      <c r="O157" s="48"/>
      <c r="P157" s="48"/>
      <c r="Q157" s="48"/>
      <c r="R157" s="48"/>
      <c r="S157" s="48"/>
      <c r="T157" s="96"/>
      <c r="AT157" s="24" t="s">
        <v>283</v>
      </c>
      <c r="AU157" s="24" t="s">
        <v>91</v>
      </c>
    </row>
    <row r="158" spans="2:65" s="1" customFormat="1" ht="16.5" customHeight="1">
      <c r="B158" s="47"/>
      <c r="C158" s="236" t="s">
        <v>299</v>
      </c>
      <c r="D158" s="236" t="s">
        <v>233</v>
      </c>
      <c r="E158" s="237" t="s">
        <v>390</v>
      </c>
      <c r="F158" s="238" t="s">
        <v>391</v>
      </c>
      <c r="G158" s="239" t="s">
        <v>292</v>
      </c>
      <c r="H158" s="240">
        <v>2</v>
      </c>
      <c r="I158" s="241"/>
      <c r="J158" s="242">
        <f>ROUND(I158*H158,2)</f>
        <v>0</v>
      </c>
      <c r="K158" s="238" t="s">
        <v>34</v>
      </c>
      <c r="L158" s="73"/>
      <c r="M158" s="243" t="s">
        <v>34</v>
      </c>
      <c r="N158" s="244" t="s">
        <v>49</v>
      </c>
      <c r="O158" s="48"/>
      <c r="P158" s="245">
        <f>O158*H158</f>
        <v>0</v>
      </c>
      <c r="Q158" s="245">
        <v>0.22122</v>
      </c>
      <c r="R158" s="245">
        <f>Q158*H158</f>
        <v>0.44244</v>
      </c>
      <c r="S158" s="245">
        <v>0</v>
      </c>
      <c r="T158" s="246">
        <f>S158*H158</f>
        <v>0</v>
      </c>
      <c r="AR158" s="24" t="s">
        <v>259</v>
      </c>
      <c r="AT158" s="24" t="s">
        <v>233</v>
      </c>
      <c r="AU158" s="24" t="s">
        <v>91</v>
      </c>
      <c r="AY158" s="24" t="s">
        <v>230</v>
      </c>
      <c r="BE158" s="247">
        <f>IF(N158="základní",J158,0)</f>
        <v>0</v>
      </c>
      <c r="BF158" s="247">
        <f>IF(N158="snížená",J158,0)</f>
        <v>0</v>
      </c>
      <c r="BG158" s="247">
        <f>IF(N158="zákl. přenesená",J158,0)</f>
        <v>0</v>
      </c>
      <c r="BH158" s="247">
        <f>IF(N158="sníž. přenesená",J158,0)</f>
        <v>0</v>
      </c>
      <c r="BI158" s="247">
        <f>IF(N158="nulová",J158,0)</f>
        <v>0</v>
      </c>
      <c r="BJ158" s="24" t="s">
        <v>85</v>
      </c>
      <c r="BK158" s="247">
        <f>ROUND(I158*H158,2)</f>
        <v>0</v>
      </c>
      <c r="BL158" s="24" t="s">
        <v>259</v>
      </c>
      <c r="BM158" s="24" t="s">
        <v>392</v>
      </c>
    </row>
    <row r="159" spans="2:47" s="1" customFormat="1" ht="13.5">
      <c r="B159" s="47"/>
      <c r="C159" s="75"/>
      <c r="D159" s="250" t="s">
        <v>283</v>
      </c>
      <c r="E159" s="75"/>
      <c r="F159" s="281" t="s">
        <v>393</v>
      </c>
      <c r="G159" s="75"/>
      <c r="H159" s="75"/>
      <c r="I159" s="204"/>
      <c r="J159" s="75"/>
      <c r="K159" s="75"/>
      <c r="L159" s="73"/>
      <c r="M159" s="282"/>
      <c r="N159" s="48"/>
      <c r="O159" s="48"/>
      <c r="P159" s="48"/>
      <c r="Q159" s="48"/>
      <c r="R159" s="48"/>
      <c r="S159" s="48"/>
      <c r="T159" s="96"/>
      <c r="AT159" s="24" t="s">
        <v>283</v>
      </c>
      <c r="AU159" s="24" t="s">
        <v>91</v>
      </c>
    </row>
    <row r="160" spans="2:65" s="1" customFormat="1" ht="25.5" customHeight="1">
      <c r="B160" s="47"/>
      <c r="C160" s="236" t="s">
        <v>394</v>
      </c>
      <c r="D160" s="236" t="s">
        <v>233</v>
      </c>
      <c r="E160" s="237" t="s">
        <v>395</v>
      </c>
      <c r="F160" s="238" t="s">
        <v>396</v>
      </c>
      <c r="G160" s="239" t="s">
        <v>292</v>
      </c>
      <c r="H160" s="240">
        <v>3</v>
      </c>
      <c r="I160" s="241"/>
      <c r="J160" s="242">
        <f>ROUND(I160*H160,2)</f>
        <v>0</v>
      </c>
      <c r="K160" s="238" t="s">
        <v>34</v>
      </c>
      <c r="L160" s="73"/>
      <c r="M160" s="243" t="s">
        <v>34</v>
      </c>
      <c r="N160" s="244" t="s">
        <v>49</v>
      </c>
      <c r="O160" s="48"/>
      <c r="P160" s="245">
        <f>O160*H160</f>
        <v>0</v>
      </c>
      <c r="Q160" s="245">
        <v>0.01233</v>
      </c>
      <c r="R160" s="245">
        <f>Q160*H160</f>
        <v>0.03699</v>
      </c>
      <c r="S160" s="245">
        <v>0</v>
      </c>
      <c r="T160" s="246">
        <f>S160*H160</f>
        <v>0</v>
      </c>
      <c r="AR160" s="24" t="s">
        <v>259</v>
      </c>
      <c r="AT160" s="24" t="s">
        <v>233</v>
      </c>
      <c r="AU160" s="24" t="s">
        <v>91</v>
      </c>
      <c r="AY160" s="24" t="s">
        <v>230</v>
      </c>
      <c r="BE160" s="247">
        <f>IF(N160="základní",J160,0)</f>
        <v>0</v>
      </c>
      <c r="BF160" s="247">
        <f>IF(N160="snížená",J160,0)</f>
        <v>0</v>
      </c>
      <c r="BG160" s="247">
        <f>IF(N160="zákl. přenesená",J160,0)</f>
        <v>0</v>
      </c>
      <c r="BH160" s="247">
        <f>IF(N160="sníž. přenesená",J160,0)</f>
        <v>0</v>
      </c>
      <c r="BI160" s="247">
        <f>IF(N160="nulová",J160,0)</f>
        <v>0</v>
      </c>
      <c r="BJ160" s="24" t="s">
        <v>85</v>
      </c>
      <c r="BK160" s="247">
        <f>ROUND(I160*H160,2)</f>
        <v>0</v>
      </c>
      <c r="BL160" s="24" t="s">
        <v>259</v>
      </c>
      <c r="BM160" s="24" t="s">
        <v>397</v>
      </c>
    </row>
    <row r="161" spans="2:47" s="1" customFormat="1" ht="13.5">
      <c r="B161" s="47"/>
      <c r="C161" s="75"/>
      <c r="D161" s="250" t="s">
        <v>283</v>
      </c>
      <c r="E161" s="75"/>
      <c r="F161" s="281" t="s">
        <v>398</v>
      </c>
      <c r="G161" s="75"/>
      <c r="H161" s="75"/>
      <c r="I161" s="204"/>
      <c r="J161" s="75"/>
      <c r="K161" s="75"/>
      <c r="L161" s="73"/>
      <c r="M161" s="282"/>
      <c r="N161" s="48"/>
      <c r="O161" s="48"/>
      <c r="P161" s="48"/>
      <c r="Q161" s="48"/>
      <c r="R161" s="48"/>
      <c r="S161" s="48"/>
      <c r="T161" s="96"/>
      <c r="AT161" s="24" t="s">
        <v>283</v>
      </c>
      <c r="AU161" s="24" t="s">
        <v>91</v>
      </c>
    </row>
    <row r="162" spans="2:65" s="1" customFormat="1" ht="25.5" customHeight="1">
      <c r="B162" s="47"/>
      <c r="C162" s="236" t="s">
        <v>399</v>
      </c>
      <c r="D162" s="236" t="s">
        <v>233</v>
      </c>
      <c r="E162" s="237" t="s">
        <v>400</v>
      </c>
      <c r="F162" s="238" t="s">
        <v>401</v>
      </c>
      <c r="G162" s="239" t="s">
        <v>292</v>
      </c>
      <c r="H162" s="240">
        <v>1</v>
      </c>
      <c r="I162" s="241"/>
      <c r="J162" s="242">
        <f>ROUND(I162*H162,2)</f>
        <v>0</v>
      </c>
      <c r="K162" s="238" t="s">
        <v>34</v>
      </c>
      <c r="L162" s="73"/>
      <c r="M162" s="243" t="s">
        <v>34</v>
      </c>
      <c r="N162" s="244" t="s">
        <v>49</v>
      </c>
      <c r="O162" s="48"/>
      <c r="P162" s="245">
        <f>O162*H162</f>
        <v>0</v>
      </c>
      <c r="Q162" s="245">
        <v>0.01233</v>
      </c>
      <c r="R162" s="245">
        <f>Q162*H162</f>
        <v>0.01233</v>
      </c>
      <c r="S162" s="245">
        <v>0</v>
      </c>
      <c r="T162" s="246">
        <f>S162*H162</f>
        <v>0</v>
      </c>
      <c r="AR162" s="24" t="s">
        <v>259</v>
      </c>
      <c r="AT162" s="24" t="s">
        <v>233</v>
      </c>
      <c r="AU162" s="24" t="s">
        <v>91</v>
      </c>
      <c r="AY162" s="24" t="s">
        <v>230</v>
      </c>
      <c r="BE162" s="247">
        <f>IF(N162="základní",J162,0)</f>
        <v>0</v>
      </c>
      <c r="BF162" s="247">
        <f>IF(N162="snížená",J162,0)</f>
        <v>0</v>
      </c>
      <c r="BG162" s="247">
        <f>IF(N162="zákl. přenesená",J162,0)</f>
        <v>0</v>
      </c>
      <c r="BH162" s="247">
        <f>IF(N162="sníž. přenesená",J162,0)</f>
        <v>0</v>
      </c>
      <c r="BI162" s="247">
        <f>IF(N162="nulová",J162,0)</f>
        <v>0</v>
      </c>
      <c r="BJ162" s="24" t="s">
        <v>85</v>
      </c>
      <c r="BK162" s="247">
        <f>ROUND(I162*H162,2)</f>
        <v>0</v>
      </c>
      <c r="BL162" s="24" t="s">
        <v>259</v>
      </c>
      <c r="BM162" s="24" t="s">
        <v>402</v>
      </c>
    </row>
    <row r="163" spans="2:47" s="1" customFormat="1" ht="13.5">
      <c r="B163" s="47"/>
      <c r="C163" s="75"/>
      <c r="D163" s="250" t="s">
        <v>283</v>
      </c>
      <c r="E163" s="75"/>
      <c r="F163" s="281" t="s">
        <v>403</v>
      </c>
      <c r="G163" s="75"/>
      <c r="H163" s="75"/>
      <c r="I163" s="204"/>
      <c r="J163" s="75"/>
      <c r="K163" s="75"/>
      <c r="L163" s="73"/>
      <c r="M163" s="282"/>
      <c r="N163" s="48"/>
      <c r="O163" s="48"/>
      <c r="P163" s="48"/>
      <c r="Q163" s="48"/>
      <c r="R163" s="48"/>
      <c r="S163" s="48"/>
      <c r="T163" s="96"/>
      <c r="AT163" s="24" t="s">
        <v>283</v>
      </c>
      <c r="AU163" s="24" t="s">
        <v>91</v>
      </c>
    </row>
    <row r="164" spans="2:65" s="1" customFormat="1" ht="25.5" customHeight="1">
      <c r="B164" s="47"/>
      <c r="C164" s="236" t="s">
        <v>264</v>
      </c>
      <c r="D164" s="236" t="s">
        <v>233</v>
      </c>
      <c r="E164" s="237" t="s">
        <v>404</v>
      </c>
      <c r="F164" s="238" t="s">
        <v>405</v>
      </c>
      <c r="G164" s="239" t="s">
        <v>292</v>
      </c>
      <c r="H164" s="240">
        <v>2</v>
      </c>
      <c r="I164" s="241"/>
      <c r="J164" s="242">
        <f>ROUND(I164*H164,2)</f>
        <v>0</v>
      </c>
      <c r="K164" s="238" t="s">
        <v>34</v>
      </c>
      <c r="L164" s="73"/>
      <c r="M164" s="243" t="s">
        <v>34</v>
      </c>
      <c r="N164" s="244" t="s">
        <v>49</v>
      </c>
      <c r="O164" s="48"/>
      <c r="P164" s="245">
        <f>O164*H164</f>
        <v>0</v>
      </c>
      <c r="Q164" s="245">
        <v>0.01233</v>
      </c>
      <c r="R164" s="245">
        <f>Q164*H164</f>
        <v>0.02466</v>
      </c>
      <c r="S164" s="245">
        <v>0</v>
      </c>
      <c r="T164" s="246">
        <f>S164*H164</f>
        <v>0</v>
      </c>
      <c r="AR164" s="24" t="s">
        <v>259</v>
      </c>
      <c r="AT164" s="24" t="s">
        <v>233</v>
      </c>
      <c r="AU164" s="24" t="s">
        <v>91</v>
      </c>
      <c r="AY164" s="24" t="s">
        <v>230</v>
      </c>
      <c r="BE164" s="247">
        <f>IF(N164="základní",J164,0)</f>
        <v>0</v>
      </c>
      <c r="BF164" s="247">
        <f>IF(N164="snížená",J164,0)</f>
        <v>0</v>
      </c>
      <c r="BG164" s="247">
        <f>IF(N164="zákl. přenesená",J164,0)</f>
        <v>0</v>
      </c>
      <c r="BH164" s="247">
        <f>IF(N164="sníž. přenesená",J164,0)</f>
        <v>0</v>
      </c>
      <c r="BI164" s="247">
        <f>IF(N164="nulová",J164,0)</f>
        <v>0</v>
      </c>
      <c r="BJ164" s="24" t="s">
        <v>85</v>
      </c>
      <c r="BK164" s="247">
        <f>ROUND(I164*H164,2)</f>
        <v>0</v>
      </c>
      <c r="BL164" s="24" t="s">
        <v>259</v>
      </c>
      <c r="BM164" s="24" t="s">
        <v>406</v>
      </c>
    </row>
    <row r="165" spans="2:47" s="1" customFormat="1" ht="13.5">
      <c r="B165" s="47"/>
      <c r="C165" s="75"/>
      <c r="D165" s="250" t="s">
        <v>283</v>
      </c>
      <c r="E165" s="75"/>
      <c r="F165" s="281" t="s">
        <v>407</v>
      </c>
      <c r="G165" s="75"/>
      <c r="H165" s="75"/>
      <c r="I165" s="204"/>
      <c r="J165" s="75"/>
      <c r="K165" s="75"/>
      <c r="L165" s="73"/>
      <c r="M165" s="282"/>
      <c r="N165" s="48"/>
      <c r="O165" s="48"/>
      <c r="P165" s="48"/>
      <c r="Q165" s="48"/>
      <c r="R165" s="48"/>
      <c r="S165" s="48"/>
      <c r="T165" s="96"/>
      <c r="AT165" s="24" t="s">
        <v>283</v>
      </c>
      <c r="AU165" s="24" t="s">
        <v>91</v>
      </c>
    </row>
    <row r="166" spans="2:65" s="1" customFormat="1" ht="38.25" customHeight="1">
      <c r="B166" s="47"/>
      <c r="C166" s="236" t="s">
        <v>408</v>
      </c>
      <c r="D166" s="236" t="s">
        <v>233</v>
      </c>
      <c r="E166" s="237" t="s">
        <v>409</v>
      </c>
      <c r="F166" s="238" t="s">
        <v>410</v>
      </c>
      <c r="G166" s="239" t="s">
        <v>292</v>
      </c>
      <c r="H166" s="240">
        <v>1</v>
      </c>
      <c r="I166" s="241"/>
      <c r="J166" s="242">
        <f>ROUND(I166*H166,2)</f>
        <v>0</v>
      </c>
      <c r="K166" s="238" t="s">
        <v>34</v>
      </c>
      <c r="L166" s="73"/>
      <c r="M166" s="243" t="s">
        <v>34</v>
      </c>
      <c r="N166" s="244" t="s">
        <v>49</v>
      </c>
      <c r="O166" s="48"/>
      <c r="P166" s="245">
        <f>O166*H166</f>
        <v>0</v>
      </c>
      <c r="Q166" s="245">
        <v>0.01233</v>
      </c>
      <c r="R166" s="245">
        <f>Q166*H166</f>
        <v>0.01233</v>
      </c>
      <c r="S166" s="245">
        <v>0</v>
      </c>
      <c r="T166" s="246">
        <f>S166*H166</f>
        <v>0</v>
      </c>
      <c r="AR166" s="24" t="s">
        <v>259</v>
      </c>
      <c r="AT166" s="24" t="s">
        <v>233</v>
      </c>
      <c r="AU166" s="24" t="s">
        <v>91</v>
      </c>
      <c r="AY166" s="24" t="s">
        <v>230</v>
      </c>
      <c r="BE166" s="247">
        <f>IF(N166="základní",J166,0)</f>
        <v>0</v>
      </c>
      <c r="BF166" s="247">
        <f>IF(N166="snížená",J166,0)</f>
        <v>0</v>
      </c>
      <c r="BG166" s="247">
        <f>IF(N166="zákl. přenesená",J166,0)</f>
        <v>0</v>
      </c>
      <c r="BH166" s="247">
        <f>IF(N166="sníž. přenesená",J166,0)</f>
        <v>0</v>
      </c>
      <c r="BI166" s="247">
        <f>IF(N166="nulová",J166,0)</f>
        <v>0</v>
      </c>
      <c r="BJ166" s="24" t="s">
        <v>85</v>
      </c>
      <c r="BK166" s="247">
        <f>ROUND(I166*H166,2)</f>
        <v>0</v>
      </c>
      <c r="BL166" s="24" t="s">
        <v>259</v>
      </c>
      <c r="BM166" s="24" t="s">
        <v>411</v>
      </c>
    </row>
    <row r="167" spans="2:47" s="1" customFormat="1" ht="13.5">
      <c r="B167" s="47"/>
      <c r="C167" s="75"/>
      <c r="D167" s="250" t="s">
        <v>283</v>
      </c>
      <c r="E167" s="75"/>
      <c r="F167" s="281" t="s">
        <v>412</v>
      </c>
      <c r="G167" s="75"/>
      <c r="H167" s="75"/>
      <c r="I167" s="204"/>
      <c r="J167" s="75"/>
      <c r="K167" s="75"/>
      <c r="L167" s="73"/>
      <c r="M167" s="282"/>
      <c r="N167" s="48"/>
      <c r="O167" s="48"/>
      <c r="P167" s="48"/>
      <c r="Q167" s="48"/>
      <c r="R167" s="48"/>
      <c r="S167" s="48"/>
      <c r="T167" s="96"/>
      <c r="AT167" s="24" t="s">
        <v>283</v>
      </c>
      <c r="AU167" s="24" t="s">
        <v>91</v>
      </c>
    </row>
    <row r="168" spans="2:65" s="1" customFormat="1" ht="38.25" customHeight="1">
      <c r="B168" s="47"/>
      <c r="C168" s="236" t="s">
        <v>413</v>
      </c>
      <c r="D168" s="236" t="s">
        <v>233</v>
      </c>
      <c r="E168" s="237" t="s">
        <v>414</v>
      </c>
      <c r="F168" s="238" t="s">
        <v>415</v>
      </c>
      <c r="G168" s="239" t="s">
        <v>292</v>
      </c>
      <c r="H168" s="240">
        <v>0</v>
      </c>
      <c r="I168" s="241"/>
      <c r="J168" s="242">
        <f>ROUND(I168*H168,2)</f>
        <v>0</v>
      </c>
      <c r="K168" s="238" t="s">
        <v>34</v>
      </c>
      <c r="L168" s="73"/>
      <c r="M168" s="243" t="s">
        <v>34</v>
      </c>
      <c r="N168" s="244" t="s">
        <v>49</v>
      </c>
      <c r="O168" s="48"/>
      <c r="P168" s="245">
        <f>O168*H168</f>
        <v>0</v>
      </c>
      <c r="Q168" s="245">
        <v>0.01233</v>
      </c>
      <c r="R168" s="245">
        <f>Q168*H168</f>
        <v>0</v>
      </c>
      <c r="S168" s="245">
        <v>0</v>
      </c>
      <c r="T168" s="246">
        <f>S168*H168</f>
        <v>0</v>
      </c>
      <c r="AR168" s="24" t="s">
        <v>259</v>
      </c>
      <c r="AT168" s="24" t="s">
        <v>233</v>
      </c>
      <c r="AU168" s="24" t="s">
        <v>91</v>
      </c>
      <c r="AY168" s="24" t="s">
        <v>230</v>
      </c>
      <c r="BE168" s="247">
        <f>IF(N168="základní",J168,0)</f>
        <v>0</v>
      </c>
      <c r="BF168" s="247">
        <f>IF(N168="snížená",J168,0)</f>
        <v>0</v>
      </c>
      <c r="BG168" s="247">
        <f>IF(N168="zákl. přenesená",J168,0)</f>
        <v>0</v>
      </c>
      <c r="BH168" s="247">
        <f>IF(N168="sníž. přenesená",J168,0)</f>
        <v>0</v>
      </c>
      <c r="BI168" s="247">
        <f>IF(N168="nulová",J168,0)</f>
        <v>0</v>
      </c>
      <c r="BJ168" s="24" t="s">
        <v>85</v>
      </c>
      <c r="BK168" s="247">
        <f>ROUND(I168*H168,2)</f>
        <v>0</v>
      </c>
      <c r="BL168" s="24" t="s">
        <v>259</v>
      </c>
      <c r="BM168" s="24" t="s">
        <v>416</v>
      </c>
    </row>
    <row r="169" spans="2:47" s="1" customFormat="1" ht="13.5">
      <c r="B169" s="47"/>
      <c r="C169" s="75"/>
      <c r="D169" s="250" t="s">
        <v>283</v>
      </c>
      <c r="E169" s="75"/>
      <c r="F169" s="281" t="s">
        <v>412</v>
      </c>
      <c r="G169" s="75"/>
      <c r="H169" s="75"/>
      <c r="I169" s="204"/>
      <c r="J169" s="75"/>
      <c r="K169" s="75"/>
      <c r="L169" s="73"/>
      <c r="M169" s="282"/>
      <c r="N169" s="48"/>
      <c r="O169" s="48"/>
      <c r="P169" s="48"/>
      <c r="Q169" s="48"/>
      <c r="R169" s="48"/>
      <c r="S169" s="48"/>
      <c r="T169" s="96"/>
      <c r="AT169" s="24" t="s">
        <v>283</v>
      </c>
      <c r="AU169" s="24" t="s">
        <v>91</v>
      </c>
    </row>
    <row r="170" spans="2:65" s="1" customFormat="1" ht="16.5" customHeight="1">
      <c r="B170" s="47"/>
      <c r="C170" s="236" t="s">
        <v>417</v>
      </c>
      <c r="D170" s="236" t="s">
        <v>233</v>
      </c>
      <c r="E170" s="237" t="s">
        <v>418</v>
      </c>
      <c r="F170" s="238" t="s">
        <v>419</v>
      </c>
      <c r="G170" s="239" t="s">
        <v>292</v>
      </c>
      <c r="H170" s="240">
        <v>1</v>
      </c>
      <c r="I170" s="241"/>
      <c r="J170" s="242">
        <f>ROUND(I170*H170,2)</f>
        <v>0</v>
      </c>
      <c r="K170" s="238" t="s">
        <v>34</v>
      </c>
      <c r="L170" s="73"/>
      <c r="M170" s="243" t="s">
        <v>34</v>
      </c>
      <c r="N170" s="244" t="s">
        <v>49</v>
      </c>
      <c r="O170" s="48"/>
      <c r="P170" s="245">
        <f>O170*H170</f>
        <v>0</v>
      </c>
      <c r="Q170" s="245">
        <v>0</v>
      </c>
      <c r="R170" s="245">
        <f>Q170*H170</f>
        <v>0</v>
      </c>
      <c r="S170" s="245">
        <v>0</v>
      </c>
      <c r="T170" s="246">
        <f>S170*H170</f>
        <v>0</v>
      </c>
      <c r="AR170" s="24" t="s">
        <v>259</v>
      </c>
      <c r="AT170" s="24" t="s">
        <v>233</v>
      </c>
      <c r="AU170" s="24" t="s">
        <v>91</v>
      </c>
      <c r="AY170" s="24" t="s">
        <v>230</v>
      </c>
      <c r="BE170" s="247">
        <f>IF(N170="základní",J170,0)</f>
        <v>0</v>
      </c>
      <c r="BF170" s="247">
        <f>IF(N170="snížená",J170,0)</f>
        <v>0</v>
      </c>
      <c r="BG170" s="247">
        <f>IF(N170="zákl. přenesená",J170,0)</f>
        <v>0</v>
      </c>
      <c r="BH170" s="247">
        <f>IF(N170="sníž. přenesená",J170,0)</f>
        <v>0</v>
      </c>
      <c r="BI170" s="247">
        <f>IF(N170="nulová",J170,0)</f>
        <v>0</v>
      </c>
      <c r="BJ170" s="24" t="s">
        <v>85</v>
      </c>
      <c r="BK170" s="247">
        <f>ROUND(I170*H170,2)</f>
        <v>0</v>
      </c>
      <c r="BL170" s="24" t="s">
        <v>259</v>
      </c>
      <c r="BM170" s="24" t="s">
        <v>420</v>
      </c>
    </row>
    <row r="171" spans="2:65" s="1" customFormat="1" ht="16.5" customHeight="1">
      <c r="B171" s="47"/>
      <c r="C171" s="236" t="s">
        <v>421</v>
      </c>
      <c r="D171" s="236" t="s">
        <v>233</v>
      </c>
      <c r="E171" s="237" t="s">
        <v>422</v>
      </c>
      <c r="F171" s="238" t="s">
        <v>324</v>
      </c>
      <c r="G171" s="239" t="s">
        <v>292</v>
      </c>
      <c r="H171" s="240">
        <v>1</v>
      </c>
      <c r="I171" s="241"/>
      <c r="J171" s="242">
        <f>ROUND(I171*H171,2)</f>
        <v>0</v>
      </c>
      <c r="K171" s="238" t="s">
        <v>34</v>
      </c>
      <c r="L171" s="73"/>
      <c r="M171" s="243" t="s">
        <v>34</v>
      </c>
      <c r="N171" s="244" t="s">
        <v>49</v>
      </c>
      <c r="O171" s="48"/>
      <c r="P171" s="245">
        <f>O171*H171</f>
        <v>0</v>
      </c>
      <c r="Q171" s="245">
        <v>0</v>
      </c>
      <c r="R171" s="245">
        <f>Q171*H171</f>
        <v>0</v>
      </c>
      <c r="S171" s="245">
        <v>0</v>
      </c>
      <c r="T171" s="246">
        <f>S171*H171</f>
        <v>0</v>
      </c>
      <c r="AR171" s="24" t="s">
        <v>259</v>
      </c>
      <c r="AT171" s="24" t="s">
        <v>233</v>
      </c>
      <c r="AU171" s="24" t="s">
        <v>91</v>
      </c>
      <c r="AY171" s="24" t="s">
        <v>230</v>
      </c>
      <c r="BE171" s="247">
        <f>IF(N171="základní",J171,0)</f>
        <v>0</v>
      </c>
      <c r="BF171" s="247">
        <f>IF(N171="snížená",J171,0)</f>
        <v>0</v>
      </c>
      <c r="BG171" s="247">
        <f>IF(N171="zákl. přenesená",J171,0)</f>
        <v>0</v>
      </c>
      <c r="BH171" s="247">
        <f>IF(N171="sníž. přenesená",J171,0)</f>
        <v>0</v>
      </c>
      <c r="BI171" s="247">
        <f>IF(N171="nulová",J171,0)</f>
        <v>0</v>
      </c>
      <c r="BJ171" s="24" t="s">
        <v>85</v>
      </c>
      <c r="BK171" s="247">
        <f>ROUND(I171*H171,2)</f>
        <v>0</v>
      </c>
      <c r="BL171" s="24" t="s">
        <v>259</v>
      </c>
      <c r="BM171" s="24" t="s">
        <v>423</v>
      </c>
    </row>
    <row r="172" spans="2:65" s="1" customFormat="1" ht="25.5" customHeight="1">
      <c r="B172" s="47"/>
      <c r="C172" s="236" t="s">
        <v>275</v>
      </c>
      <c r="D172" s="236" t="s">
        <v>233</v>
      </c>
      <c r="E172" s="237" t="s">
        <v>424</v>
      </c>
      <c r="F172" s="238" t="s">
        <v>425</v>
      </c>
      <c r="G172" s="239" t="s">
        <v>292</v>
      </c>
      <c r="H172" s="240">
        <v>2</v>
      </c>
      <c r="I172" s="241"/>
      <c r="J172" s="242">
        <f>ROUND(I172*H172,2)</f>
        <v>0</v>
      </c>
      <c r="K172" s="238" t="s">
        <v>34</v>
      </c>
      <c r="L172" s="73"/>
      <c r="M172" s="243" t="s">
        <v>34</v>
      </c>
      <c r="N172" s="244" t="s">
        <v>49</v>
      </c>
      <c r="O172" s="48"/>
      <c r="P172" s="245">
        <f>O172*H172</f>
        <v>0</v>
      </c>
      <c r="Q172" s="245">
        <v>0</v>
      </c>
      <c r="R172" s="245">
        <f>Q172*H172</f>
        <v>0</v>
      </c>
      <c r="S172" s="245">
        <v>0</v>
      </c>
      <c r="T172" s="246">
        <f>S172*H172</f>
        <v>0</v>
      </c>
      <c r="AR172" s="24" t="s">
        <v>259</v>
      </c>
      <c r="AT172" s="24" t="s">
        <v>233</v>
      </c>
      <c r="AU172" s="24" t="s">
        <v>91</v>
      </c>
      <c r="AY172" s="24" t="s">
        <v>230</v>
      </c>
      <c r="BE172" s="247">
        <f>IF(N172="základní",J172,0)</f>
        <v>0</v>
      </c>
      <c r="BF172" s="247">
        <f>IF(N172="snížená",J172,0)</f>
        <v>0</v>
      </c>
      <c r="BG172" s="247">
        <f>IF(N172="zákl. přenesená",J172,0)</f>
        <v>0</v>
      </c>
      <c r="BH172" s="247">
        <f>IF(N172="sníž. přenesená",J172,0)</f>
        <v>0</v>
      </c>
      <c r="BI172" s="247">
        <f>IF(N172="nulová",J172,0)</f>
        <v>0</v>
      </c>
      <c r="BJ172" s="24" t="s">
        <v>85</v>
      </c>
      <c r="BK172" s="247">
        <f>ROUND(I172*H172,2)</f>
        <v>0</v>
      </c>
      <c r="BL172" s="24" t="s">
        <v>259</v>
      </c>
      <c r="BM172" s="24" t="s">
        <v>426</v>
      </c>
    </row>
    <row r="173" spans="2:65" s="1" customFormat="1" ht="16.5" customHeight="1">
      <c r="B173" s="47"/>
      <c r="C173" s="236" t="s">
        <v>427</v>
      </c>
      <c r="D173" s="236" t="s">
        <v>233</v>
      </c>
      <c r="E173" s="237" t="s">
        <v>428</v>
      </c>
      <c r="F173" s="238" t="s">
        <v>429</v>
      </c>
      <c r="G173" s="239" t="s">
        <v>304</v>
      </c>
      <c r="H173" s="293"/>
      <c r="I173" s="241"/>
      <c r="J173" s="242">
        <f>ROUND(I173*H173,2)</f>
        <v>0</v>
      </c>
      <c r="K173" s="238" t="s">
        <v>34</v>
      </c>
      <c r="L173" s="73"/>
      <c r="M173" s="243" t="s">
        <v>34</v>
      </c>
      <c r="N173" s="244" t="s">
        <v>49</v>
      </c>
      <c r="O173" s="48"/>
      <c r="P173" s="245">
        <f>O173*H173</f>
        <v>0</v>
      </c>
      <c r="Q173" s="245">
        <v>0</v>
      </c>
      <c r="R173" s="245">
        <f>Q173*H173</f>
        <v>0</v>
      </c>
      <c r="S173" s="245">
        <v>0</v>
      </c>
      <c r="T173" s="246">
        <f>S173*H173</f>
        <v>0</v>
      </c>
      <c r="AR173" s="24" t="s">
        <v>259</v>
      </c>
      <c r="AT173" s="24" t="s">
        <v>233</v>
      </c>
      <c r="AU173" s="24" t="s">
        <v>91</v>
      </c>
      <c r="AY173" s="24" t="s">
        <v>230</v>
      </c>
      <c r="BE173" s="247">
        <f>IF(N173="základní",J173,0)</f>
        <v>0</v>
      </c>
      <c r="BF173" s="247">
        <f>IF(N173="snížená",J173,0)</f>
        <v>0</v>
      </c>
      <c r="BG173" s="247">
        <f>IF(N173="zákl. přenesená",J173,0)</f>
        <v>0</v>
      </c>
      <c r="BH173" s="247">
        <f>IF(N173="sníž. přenesená",J173,0)</f>
        <v>0</v>
      </c>
      <c r="BI173" s="247">
        <f>IF(N173="nulová",J173,0)</f>
        <v>0</v>
      </c>
      <c r="BJ173" s="24" t="s">
        <v>85</v>
      </c>
      <c r="BK173" s="247">
        <f>ROUND(I173*H173,2)</f>
        <v>0</v>
      </c>
      <c r="BL173" s="24" t="s">
        <v>259</v>
      </c>
      <c r="BM173" s="24" t="s">
        <v>430</v>
      </c>
    </row>
    <row r="174" spans="2:63" s="11" customFormat="1" ht="29.85" customHeight="1">
      <c r="B174" s="220"/>
      <c r="C174" s="221"/>
      <c r="D174" s="222" t="s">
        <v>77</v>
      </c>
      <c r="E174" s="234" t="s">
        <v>431</v>
      </c>
      <c r="F174" s="234" t="s">
        <v>277</v>
      </c>
      <c r="G174" s="221"/>
      <c r="H174" s="221"/>
      <c r="I174" s="224"/>
      <c r="J174" s="235">
        <f>BK174</f>
        <v>0</v>
      </c>
      <c r="K174" s="221"/>
      <c r="L174" s="226"/>
      <c r="M174" s="227"/>
      <c r="N174" s="228"/>
      <c r="O174" s="228"/>
      <c r="P174" s="229">
        <f>SUM(P175:P230)</f>
        <v>0</v>
      </c>
      <c r="Q174" s="228"/>
      <c r="R174" s="229">
        <f>SUM(R175:R230)</f>
        <v>6.6398</v>
      </c>
      <c r="S174" s="228"/>
      <c r="T174" s="230">
        <f>SUM(T175:T230)</f>
        <v>13.311469999999998</v>
      </c>
      <c r="AR174" s="231" t="s">
        <v>91</v>
      </c>
      <c r="AT174" s="232" t="s">
        <v>77</v>
      </c>
      <c r="AU174" s="232" t="s">
        <v>85</v>
      </c>
      <c r="AY174" s="231" t="s">
        <v>230</v>
      </c>
      <c r="BK174" s="233">
        <f>SUM(BK175:BK230)</f>
        <v>0</v>
      </c>
    </row>
    <row r="175" spans="2:65" s="1" customFormat="1" ht="16.5" customHeight="1">
      <c r="B175" s="47"/>
      <c r="C175" s="236" t="s">
        <v>432</v>
      </c>
      <c r="D175" s="236" t="s">
        <v>233</v>
      </c>
      <c r="E175" s="237" t="s">
        <v>433</v>
      </c>
      <c r="F175" s="238" t="s">
        <v>434</v>
      </c>
      <c r="G175" s="239" t="s">
        <v>258</v>
      </c>
      <c r="H175" s="240">
        <v>20</v>
      </c>
      <c r="I175" s="241"/>
      <c r="J175" s="242">
        <f>ROUND(I175*H175,2)</f>
        <v>0</v>
      </c>
      <c r="K175" s="238" t="s">
        <v>34</v>
      </c>
      <c r="L175" s="73"/>
      <c r="M175" s="243" t="s">
        <v>34</v>
      </c>
      <c r="N175" s="244" t="s">
        <v>49</v>
      </c>
      <c r="O175" s="48"/>
      <c r="P175" s="245">
        <f>O175*H175</f>
        <v>0</v>
      </c>
      <c r="Q175" s="245">
        <v>4E-05</v>
      </c>
      <c r="R175" s="245">
        <f>Q175*H175</f>
        <v>0.0008</v>
      </c>
      <c r="S175" s="245">
        <v>0.00254</v>
      </c>
      <c r="T175" s="246">
        <f>S175*H175</f>
        <v>0.050800000000000005</v>
      </c>
      <c r="AR175" s="24" t="s">
        <v>259</v>
      </c>
      <c r="AT175" s="24" t="s">
        <v>233</v>
      </c>
      <c r="AU175" s="24" t="s">
        <v>91</v>
      </c>
      <c r="AY175" s="24" t="s">
        <v>230</v>
      </c>
      <c r="BE175" s="247">
        <f>IF(N175="základní",J175,0)</f>
        <v>0</v>
      </c>
      <c r="BF175" s="247">
        <f>IF(N175="snížená",J175,0)</f>
        <v>0</v>
      </c>
      <c r="BG175" s="247">
        <f>IF(N175="zákl. přenesená",J175,0)</f>
        <v>0</v>
      </c>
      <c r="BH175" s="247">
        <f>IF(N175="sníž. přenesená",J175,0)</f>
        <v>0</v>
      </c>
      <c r="BI175" s="247">
        <f>IF(N175="nulová",J175,0)</f>
        <v>0</v>
      </c>
      <c r="BJ175" s="24" t="s">
        <v>85</v>
      </c>
      <c r="BK175" s="247">
        <f>ROUND(I175*H175,2)</f>
        <v>0</v>
      </c>
      <c r="BL175" s="24" t="s">
        <v>259</v>
      </c>
      <c r="BM175" s="24" t="s">
        <v>435</v>
      </c>
    </row>
    <row r="176" spans="2:65" s="1" customFormat="1" ht="25.5" customHeight="1">
      <c r="B176" s="47"/>
      <c r="C176" s="236" t="s">
        <v>436</v>
      </c>
      <c r="D176" s="236" t="s">
        <v>233</v>
      </c>
      <c r="E176" s="237" t="s">
        <v>437</v>
      </c>
      <c r="F176" s="238" t="s">
        <v>438</v>
      </c>
      <c r="G176" s="239" t="s">
        <v>258</v>
      </c>
      <c r="H176" s="240">
        <v>35</v>
      </c>
      <c r="I176" s="241"/>
      <c r="J176" s="242">
        <f>ROUND(I176*H176,2)</f>
        <v>0</v>
      </c>
      <c r="K176" s="238" t="s">
        <v>34</v>
      </c>
      <c r="L176" s="73"/>
      <c r="M176" s="243" t="s">
        <v>34</v>
      </c>
      <c r="N176" s="244" t="s">
        <v>49</v>
      </c>
      <c r="O176" s="48"/>
      <c r="P176" s="245">
        <f>O176*H176</f>
        <v>0</v>
      </c>
      <c r="Q176" s="245">
        <v>5E-05</v>
      </c>
      <c r="R176" s="245">
        <f>Q176*H176</f>
        <v>0.00175</v>
      </c>
      <c r="S176" s="245">
        <v>0.00473</v>
      </c>
      <c r="T176" s="246">
        <f>S176*H176</f>
        <v>0.16555</v>
      </c>
      <c r="AR176" s="24" t="s">
        <v>259</v>
      </c>
      <c r="AT176" s="24" t="s">
        <v>233</v>
      </c>
      <c r="AU176" s="24" t="s">
        <v>91</v>
      </c>
      <c r="AY176" s="24" t="s">
        <v>230</v>
      </c>
      <c r="BE176" s="247">
        <f>IF(N176="základní",J176,0)</f>
        <v>0</v>
      </c>
      <c r="BF176" s="247">
        <f>IF(N176="snížená",J176,0)</f>
        <v>0</v>
      </c>
      <c r="BG176" s="247">
        <f>IF(N176="zákl. přenesená",J176,0)</f>
        <v>0</v>
      </c>
      <c r="BH176" s="247">
        <f>IF(N176="sníž. přenesená",J176,0)</f>
        <v>0</v>
      </c>
      <c r="BI176" s="247">
        <f>IF(N176="nulová",J176,0)</f>
        <v>0</v>
      </c>
      <c r="BJ176" s="24" t="s">
        <v>85</v>
      </c>
      <c r="BK176" s="247">
        <f>ROUND(I176*H176,2)</f>
        <v>0</v>
      </c>
      <c r="BL176" s="24" t="s">
        <v>259</v>
      </c>
      <c r="BM176" s="24" t="s">
        <v>439</v>
      </c>
    </row>
    <row r="177" spans="2:65" s="1" customFormat="1" ht="16.5" customHeight="1">
      <c r="B177" s="47"/>
      <c r="C177" s="236" t="s">
        <v>440</v>
      </c>
      <c r="D177" s="236" t="s">
        <v>233</v>
      </c>
      <c r="E177" s="237" t="s">
        <v>441</v>
      </c>
      <c r="F177" s="238" t="s">
        <v>442</v>
      </c>
      <c r="G177" s="239" t="s">
        <v>258</v>
      </c>
      <c r="H177" s="240">
        <v>60</v>
      </c>
      <c r="I177" s="241"/>
      <c r="J177" s="242">
        <f>ROUND(I177*H177,2)</f>
        <v>0</v>
      </c>
      <c r="K177" s="238" t="s">
        <v>34</v>
      </c>
      <c r="L177" s="73"/>
      <c r="M177" s="243" t="s">
        <v>34</v>
      </c>
      <c r="N177" s="244" t="s">
        <v>49</v>
      </c>
      <c r="O177" s="48"/>
      <c r="P177" s="245">
        <f>O177*H177</f>
        <v>0</v>
      </c>
      <c r="Q177" s="245">
        <v>0.0001</v>
      </c>
      <c r="R177" s="245">
        <f>Q177*H177</f>
        <v>0.006</v>
      </c>
      <c r="S177" s="245">
        <v>0.01384</v>
      </c>
      <c r="T177" s="246">
        <f>S177*H177</f>
        <v>0.8304</v>
      </c>
      <c r="AR177" s="24" t="s">
        <v>259</v>
      </c>
      <c r="AT177" s="24" t="s">
        <v>233</v>
      </c>
      <c r="AU177" s="24" t="s">
        <v>91</v>
      </c>
      <c r="AY177" s="24" t="s">
        <v>230</v>
      </c>
      <c r="BE177" s="247">
        <f>IF(N177="základní",J177,0)</f>
        <v>0</v>
      </c>
      <c r="BF177" s="247">
        <f>IF(N177="snížená",J177,0)</f>
        <v>0</v>
      </c>
      <c r="BG177" s="247">
        <f>IF(N177="zákl. přenesená",J177,0)</f>
        <v>0</v>
      </c>
      <c r="BH177" s="247">
        <f>IF(N177="sníž. přenesená",J177,0)</f>
        <v>0</v>
      </c>
      <c r="BI177" s="247">
        <f>IF(N177="nulová",J177,0)</f>
        <v>0</v>
      </c>
      <c r="BJ177" s="24" t="s">
        <v>85</v>
      </c>
      <c r="BK177" s="247">
        <f>ROUND(I177*H177,2)</f>
        <v>0</v>
      </c>
      <c r="BL177" s="24" t="s">
        <v>259</v>
      </c>
      <c r="BM177" s="24" t="s">
        <v>443</v>
      </c>
    </row>
    <row r="178" spans="2:51" s="13" customFormat="1" ht="13.5">
      <c r="B178" s="260"/>
      <c r="C178" s="261"/>
      <c r="D178" s="250" t="s">
        <v>246</v>
      </c>
      <c r="E178" s="262" t="s">
        <v>34</v>
      </c>
      <c r="F178" s="263" t="s">
        <v>444</v>
      </c>
      <c r="G178" s="261"/>
      <c r="H178" s="262" t="s">
        <v>34</v>
      </c>
      <c r="I178" s="264"/>
      <c r="J178" s="261"/>
      <c r="K178" s="261"/>
      <c r="L178" s="265"/>
      <c r="M178" s="266"/>
      <c r="N178" s="267"/>
      <c r="O178" s="267"/>
      <c r="P178" s="267"/>
      <c r="Q178" s="267"/>
      <c r="R178" s="267"/>
      <c r="S178" s="267"/>
      <c r="T178" s="268"/>
      <c r="AT178" s="269" t="s">
        <v>246</v>
      </c>
      <c r="AU178" s="269" t="s">
        <v>91</v>
      </c>
      <c r="AV178" s="13" t="s">
        <v>85</v>
      </c>
      <c r="AW178" s="13" t="s">
        <v>41</v>
      </c>
      <c r="AX178" s="13" t="s">
        <v>78</v>
      </c>
      <c r="AY178" s="269" t="s">
        <v>230</v>
      </c>
    </row>
    <row r="179" spans="2:51" s="12" customFormat="1" ht="13.5">
      <c r="B179" s="248"/>
      <c r="C179" s="249"/>
      <c r="D179" s="250" t="s">
        <v>246</v>
      </c>
      <c r="E179" s="251" t="s">
        <v>34</v>
      </c>
      <c r="F179" s="252" t="s">
        <v>445</v>
      </c>
      <c r="G179" s="249"/>
      <c r="H179" s="253">
        <v>60</v>
      </c>
      <c r="I179" s="254"/>
      <c r="J179" s="249"/>
      <c r="K179" s="249"/>
      <c r="L179" s="255"/>
      <c r="M179" s="256"/>
      <c r="N179" s="257"/>
      <c r="O179" s="257"/>
      <c r="P179" s="257"/>
      <c r="Q179" s="257"/>
      <c r="R179" s="257"/>
      <c r="S179" s="257"/>
      <c r="T179" s="258"/>
      <c r="AT179" s="259" t="s">
        <v>246</v>
      </c>
      <c r="AU179" s="259" t="s">
        <v>91</v>
      </c>
      <c r="AV179" s="12" t="s">
        <v>91</v>
      </c>
      <c r="AW179" s="12" t="s">
        <v>41</v>
      </c>
      <c r="AX179" s="12" t="s">
        <v>78</v>
      </c>
      <c r="AY179" s="259" t="s">
        <v>230</v>
      </c>
    </row>
    <row r="180" spans="2:51" s="14" customFormat="1" ht="13.5">
      <c r="B180" s="270"/>
      <c r="C180" s="271"/>
      <c r="D180" s="250" t="s">
        <v>246</v>
      </c>
      <c r="E180" s="272" t="s">
        <v>34</v>
      </c>
      <c r="F180" s="273" t="s">
        <v>265</v>
      </c>
      <c r="G180" s="271"/>
      <c r="H180" s="274">
        <v>60</v>
      </c>
      <c r="I180" s="275"/>
      <c r="J180" s="271"/>
      <c r="K180" s="271"/>
      <c r="L180" s="276"/>
      <c r="M180" s="277"/>
      <c r="N180" s="278"/>
      <c r="O180" s="278"/>
      <c r="P180" s="278"/>
      <c r="Q180" s="278"/>
      <c r="R180" s="278"/>
      <c r="S180" s="278"/>
      <c r="T180" s="279"/>
      <c r="AT180" s="280" t="s">
        <v>246</v>
      </c>
      <c r="AU180" s="280" t="s">
        <v>91</v>
      </c>
      <c r="AV180" s="14" t="s">
        <v>237</v>
      </c>
      <c r="AW180" s="14" t="s">
        <v>41</v>
      </c>
      <c r="AX180" s="14" t="s">
        <v>85</v>
      </c>
      <c r="AY180" s="280" t="s">
        <v>230</v>
      </c>
    </row>
    <row r="181" spans="2:65" s="1" customFormat="1" ht="16.5" customHeight="1">
      <c r="B181" s="47"/>
      <c r="C181" s="236" t="s">
        <v>446</v>
      </c>
      <c r="D181" s="236" t="s">
        <v>233</v>
      </c>
      <c r="E181" s="237" t="s">
        <v>447</v>
      </c>
      <c r="F181" s="238" t="s">
        <v>442</v>
      </c>
      <c r="G181" s="239" t="s">
        <v>258</v>
      </c>
      <c r="H181" s="240">
        <v>90</v>
      </c>
      <c r="I181" s="241"/>
      <c r="J181" s="242">
        <f>ROUND(I181*H181,2)</f>
        <v>0</v>
      </c>
      <c r="K181" s="238" t="s">
        <v>34</v>
      </c>
      <c r="L181" s="73"/>
      <c r="M181" s="243" t="s">
        <v>34</v>
      </c>
      <c r="N181" s="244" t="s">
        <v>49</v>
      </c>
      <c r="O181" s="48"/>
      <c r="P181" s="245">
        <f>O181*H181</f>
        <v>0</v>
      </c>
      <c r="Q181" s="245">
        <v>0.0001</v>
      </c>
      <c r="R181" s="245">
        <f>Q181*H181</f>
        <v>0.009000000000000001</v>
      </c>
      <c r="S181" s="245">
        <v>0.01384</v>
      </c>
      <c r="T181" s="246">
        <f>S181*H181</f>
        <v>1.2456</v>
      </c>
      <c r="AR181" s="24" t="s">
        <v>259</v>
      </c>
      <c r="AT181" s="24" t="s">
        <v>233</v>
      </c>
      <c r="AU181" s="24" t="s">
        <v>91</v>
      </c>
      <c r="AY181" s="24" t="s">
        <v>230</v>
      </c>
      <c r="BE181" s="247">
        <f>IF(N181="základní",J181,0)</f>
        <v>0</v>
      </c>
      <c r="BF181" s="247">
        <f>IF(N181="snížená",J181,0)</f>
        <v>0</v>
      </c>
      <c r="BG181" s="247">
        <f>IF(N181="zákl. přenesená",J181,0)</f>
        <v>0</v>
      </c>
      <c r="BH181" s="247">
        <f>IF(N181="sníž. přenesená",J181,0)</f>
        <v>0</v>
      </c>
      <c r="BI181" s="247">
        <f>IF(N181="nulová",J181,0)</f>
        <v>0</v>
      </c>
      <c r="BJ181" s="24" t="s">
        <v>85</v>
      </c>
      <c r="BK181" s="247">
        <f>ROUND(I181*H181,2)</f>
        <v>0</v>
      </c>
      <c r="BL181" s="24" t="s">
        <v>259</v>
      </c>
      <c r="BM181" s="24" t="s">
        <v>448</v>
      </c>
    </row>
    <row r="182" spans="2:47" s="1" customFormat="1" ht="13.5">
      <c r="B182" s="47"/>
      <c r="C182" s="75"/>
      <c r="D182" s="250" t="s">
        <v>283</v>
      </c>
      <c r="E182" s="75"/>
      <c r="F182" s="281" t="s">
        <v>449</v>
      </c>
      <c r="G182" s="75"/>
      <c r="H182" s="75"/>
      <c r="I182" s="204"/>
      <c r="J182" s="75"/>
      <c r="K182" s="75"/>
      <c r="L182" s="73"/>
      <c r="M182" s="282"/>
      <c r="N182" s="48"/>
      <c r="O182" s="48"/>
      <c r="P182" s="48"/>
      <c r="Q182" s="48"/>
      <c r="R182" s="48"/>
      <c r="S182" s="48"/>
      <c r="T182" s="96"/>
      <c r="AT182" s="24" t="s">
        <v>283</v>
      </c>
      <c r="AU182" s="24" t="s">
        <v>91</v>
      </c>
    </row>
    <row r="183" spans="2:51" s="13" customFormat="1" ht="13.5">
      <c r="B183" s="260"/>
      <c r="C183" s="261"/>
      <c r="D183" s="250" t="s">
        <v>246</v>
      </c>
      <c r="E183" s="262" t="s">
        <v>34</v>
      </c>
      <c r="F183" s="263" t="s">
        <v>450</v>
      </c>
      <c r="G183" s="261"/>
      <c r="H183" s="262" t="s">
        <v>34</v>
      </c>
      <c r="I183" s="264"/>
      <c r="J183" s="261"/>
      <c r="K183" s="261"/>
      <c r="L183" s="265"/>
      <c r="M183" s="266"/>
      <c r="N183" s="267"/>
      <c r="O183" s="267"/>
      <c r="P183" s="267"/>
      <c r="Q183" s="267"/>
      <c r="R183" s="267"/>
      <c r="S183" s="267"/>
      <c r="T183" s="268"/>
      <c r="AT183" s="269" t="s">
        <v>246</v>
      </c>
      <c r="AU183" s="269" t="s">
        <v>91</v>
      </c>
      <c r="AV183" s="13" t="s">
        <v>85</v>
      </c>
      <c r="AW183" s="13" t="s">
        <v>41</v>
      </c>
      <c r="AX183" s="13" t="s">
        <v>78</v>
      </c>
      <c r="AY183" s="269" t="s">
        <v>230</v>
      </c>
    </row>
    <row r="184" spans="2:51" s="12" customFormat="1" ht="13.5">
      <c r="B184" s="248"/>
      <c r="C184" s="249"/>
      <c r="D184" s="250" t="s">
        <v>246</v>
      </c>
      <c r="E184" s="251" t="s">
        <v>34</v>
      </c>
      <c r="F184" s="252" t="s">
        <v>451</v>
      </c>
      <c r="G184" s="249"/>
      <c r="H184" s="253">
        <v>90</v>
      </c>
      <c r="I184" s="254"/>
      <c r="J184" s="249"/>
      <c r="K184" s="249"/>
      <c r="L184" s="255"/>
      <c r="M184" s="256"/>
      <c r="N184" s="257"/>
      <c r="O184" s="257"/>
      <c r="P184" s="257"/>
      <c r="Q184" s="257"/>
      <c r="R184" s="257"/>
      <c r="S184" s="257"/>
      <c r="T184" s="258"/>
      <c r="AT184" s="259" t="s">
        <v>246</v>
      </c>
      <c r="AU184" s="259" t="s">
        <v>91</v>
      </c>
      <c r="AV184" s="12" t="s">
        <v>91</v>
      </c>
      <c r="AW184" s="12" t="s">
        <v>41</v>
      </c>
      <c r="AX184" s="12" t="s">
        <v>78</v>
      </c>
      <c r="AY184" s="259" t="s">
        <v>230</v>
      </c>
    </row>
    <row r="185" spans="2:51" s="14" customFormat="1" ht="13.5">
      <c r="B185" s="270"/>
      <c r="C185" s="271"/>
      <c r="D185" s="250" t="s">
        <v>246</v>
      </c>
      <c r="E185" s="272" t="s">
        <v>34</v>
      </c>
      <c r="F185" s="273" t="s">
        <v>265</v>
      </c>
      <c r="G185" s="271"/>
      <c r="H185" s="274">
        <v>90</v>
      </c>
      <c r="I185" s="275"/>
      <c r="J185" s="271"/>
      <c r="K185" s="271"/>
      <c r="L185" s="276"/>
      <c r="M185" s="277"/>
      <c r="N185" s="278"/>
      <c r="O185" s="278"/>
      <c r="P185" s="278"/>
      <c r="Q185" s="278"/>
      <c r="R185" s="278"/>
      <c r="S185" s="278"/>
      <c r="T185" s="279"/>
      <c r="AT185" s="280" t="s">
        <v>246</v>
      </c>
      <c r="AU185" s="280" t="s">
        <v>91</v>
      </c>
      <c r="AV185" s="14" t="s">
        <v>237</v>
      </c>
      <c r="AW185" s="14" t="s">
        <v>41</v>
      </c>
      <c r="AX185" s="14" t="s">
        <v>85</v>
      </c>
      <c r="AY185" s="280" t="s">
        <v>230</v>
      </c>
    </row>
    <row r="186" spans="2:65" s="1" customFormat="1" ht="16.5" customHeight="1">
      <c r="B186" s="47"/>
      <c r="C186" s="236" t="s">
        <v>452</v>
      </c>
      <c r="D186" s="236" t="s">
        <v>233</v>
      </c>
      <c r="E186" s="237" t="s">
        <v>453</v>
      </c>
      <c r="F186" s="238" t="s">
        <v>454</v>
      </c>
      <c r="G186" s="239" t="s">
        <v>258</v>
      </c>
      <c r="H186" s="240">
        <v>400</v>
      </c>
      <c r="I186" s="241"/>
      <c r="J186" s="242">
        <f>ROUND(I186*H186,2)</f>
        <v>0</v>
      </c>
      <c r="K186" s="238" t="s">
        <v>34</v>
      </c>
      <c r="L186" s="73"/>
      <c r="M186" s="243" t="s">
        <v>34</v>
      </c>
      <c r="N186" s="244" t="s">
        <v>49</v>
      </c>
      <c r="O186" s="48"/>
      <c r="P186" s="245">
        <f>O186*H186</f>
        <v>0</v>
      </c>
      <c r="Q186" s="245">
        <v>0.00012</v>
      </c>
      <c r="R186" s="245">
        <f>Q186*H186</f>
        <v>0.048</v>
      </c>
      <c r="S186" s="245">
        <v>0.02359</v>
      </c>
      <c r="T186" s="246">
        <f>S186*H186</f>
        <v>9.436</v>
      </c>
      <c r="AR186" s="24" t="s">
        <v>259</v>
      </c>
      <c r="AT186" s="24" t="s">
        <v>233</v>
      </c>
      <c r="AU186" s="24" t="s">
        <v>91</v>
      </c>
      <c r="AY186" s="24" t="s">
        <v>230</v>
      </c>
      <c r="BE186" s="247">
        <f>IF(N186="základní",J186,0)</f>
        <v>0</v>
      </c>
      <c r="BF186" s="247">
        <f>IF(N186="snížená",J186,0)</f>
        <v>0</v>
      </c>
      <c r="BG186" s="247">
        <f>IF(N186="zákl. přenesená",J186,0)</f>
        <v>0</v>
      </c>
      <c r="BH186" s="247">
        <f>IF(N186="sníž. přenesená",J186,0)</f>
        <v>0</v>
      </c>
      <c r="BI186" s="247">
        <f>IF(N186="nulová",J186,0)</f>
        <v>0</v>
      </c>
      <c r="BJ186" s="24" t="s">
        <v>85</v>
      </c>
      <c r="BK186" s="247">
        <f>ROUND(I186*H186,2)</f>
        <v>0</v>
      </c>
      <c r="BL186" s="24" t="s">
        <v>259</v>
      </c>
      <c r="BM186" s="24" t="s">
        <v>455</v>
      </c>
    </row>
    <row r="187" spans="2:51" s="13" customFormat="1" ht="13.5">
      <c r="B187" s="260"/>
      <c r="C187" s="261"/>
      <c r="D187" s="250" t="s">
        <v>246</v>
      </c>
      <c r="E187" s="262" t="s">
        <v>34</v>
      </c>
      <c r="F187" s="263" t="s">
        <v>456</v>
      </c>
      <c r="G187" s="261"/>
      <c r="H187" s="262" t="s">
        <v>34</v>
      </c>
      <c r="I187" s="264"/>
      <c r="J187" s="261"/>
      <c r="K187" s="261"/>
      <c r="L187" s="265"/>
      <c r="M187" s="266"/>
      <c r="N187" s="267"/>
      <c r="O187" s="267"/>
      <c r="P187" s="267"/>
      <c r="Q187" s="267"/>
      <c r="R187" s="267"/>
      <c r="S187" s="267"/>
      <c r="T187" s="268"/>
      <c r="AT187" s="269" t="s">
        <v>246</v>
      </c>
      <c r="AU187" s="269" t="s">
        <v>91</v>
      </c>
      <c r="AV187" s="13" t="s">
        <v>85</v>
      </c>
      <c r="AW187" s="13" t="s">
        <v>41</v>
      </c>
      <c r="AX187" s="13" t="s">
        <v>78</v>
      </c>
      <c r="AY187" s="269" t="s">
        <v>230</v>
      </c>
    </row>
    <row r="188" spans="2:51" s="12" customFormat="1" ht="13.5">
      <c r="B188" s="248"/>
      <c r="C188" s="249"/>
      <c r="D188" s="250" t="s">
        <v>246</v>
      </c>
      <c r="E188" s="251" t="s">
        <v>34</v>
      </c>
      <c r="F188" s="252" t="s">
        <v>457</v>
      </c>
      <c r="G188" s="249"/>
      <c r="H188" s="253">
        <v>120</v>
      </c>
      <c r="I188" s="254"/>
      <c r="J188" s="249"/>
      <c r="K188" s="249"/>
      <c r="L188" s="255"/>
      <c r="M188" s="256"/>
      <c r="N188" s="257"/>
      <c r="O188" s="257"/>
      <c r="P188" s="257"/>
      <c r="Q188" s="257"/>
      <c r="R188" s="257"/>
      <c r="S188" s="257"/>
      <c r="T188" s="258"/>
      <c r="AT188" s="259" t="s">
        <v>246</v>
      </c>
      <c r="AU188" s="259" t="s">
        <v>91</v>
      </c>
      <c r="AV188" s="12" t="s">
        <v>91</v>
      </c>
      <c r="AW188" s="12" t="s">
        <v>41</v>
      </c>
      <c r="AX188" s="12" t="s">
        <v>78</v>
      </c>
      <c r="AY188" s="259" t="s">
        <v>230</v>
      </c>
    </row>
    <row r="189" spans="2:51" s="13" customFormat="1" ht="13.5">
      <c r="B189" s="260"/>
      <c r="C189" s="261"/>
      <c r="D189" s="250" t="s">
        <v>246</v>
      </c>
      <c r="E189" s="262" t="s">
        <v>34</v>
      </c>
      <c r="F189" s="263" t="s">
        <v>450</v>
      </c>
      <c r="G189" s="261"/>
      <c r="H189" s="262" t="s">
        <v>34</v>
      </c>
      <c r="I189" s="264"/>
      <c r="J189" s="261"/>
      <c r="K189" s="261"/>
      <c r="L189" s="265"/>
      <c r="M189" s="266"/>
      <c r="N189" s="267"/>
      <c r="O189" s="267"/>
      <c r="P189" s="267"/>
      <c r="Q189" s="267"/>
      <c r="R189" s="267"/>
      <c r="S189" s="267"/>
      <c r="T189" s="268"/>
      <c r="AT189" s="269" t="s">
        <v>246</v>
      </c>
      <c r="AU189" s="269" t="s">
        <v>91</v>
      </c>
      <c r="AV189" s="13" t="s">
        <v>85</v>
      </c>
      <c r="AW189" s="13" t="s">
        <v>41</v>
      </c>
      <c r="AX189" s="13" t="s">
        <v>78</v>
      </c>
      <c r="AY189" s="269" t="s">
        <v>230</v>
      </c>
    </row>
    <row r="190" spans="2:51" s="12" customFormat="1" ht="13.5">
      <c r="B190" s="248"/>
      <c r="C190" s="249"/>
      <c r="D190" s="250" t="s">
        <v>246</v>
      </c>
      <c r="E190" s="251" t="s">
        <v>34</v>
      </c>
      <c r="F190" s="252" t="s">
        <v>458</v>
      </c>
      <c r="G190" s="249"/>
      <c r="H190" s="253">
        <v>280</v>
      </c>
      <c r="I190" s="254"/>
      <c r="J190" s="249"/>
      <c r="K190" s="249"/>
      <c r="L190" s="255"/>
      <c r="M190" s="256"/>
      <c r="N190" s="257"/>
      <c r="O190" s="257"/>
      <c r="P190" s="257"/>
      <c r="Q190" s="257"/>
      <c r="R190" s="257"/>
      <c r="S190" s="257"/>
      <c r="T190" s="258"/>
      <c r="AT190" s="259" t="s">
        <v>246</v>
      </c>
      <c r="AU190" s="259" t="s">
        <v>91</v>
      </c>
      <c r="AV190" s="12" t="s">
        <v>91</v>
      </c>
      <c r="AW190" s="12" t="s">
        <v>41</v>
      </c>
      <c r="AX190" s="12" t="s">
        <v>78</v>
      </c>
      <c r="AY190" s="259" t="s">
        <v>230</v>
      </c>
    </row>
    <row r="191" spans="2:51" s="14" customFormat="1" ht="13.5">
      <c r="B191" s="270"/>
      <c r="C191" s="271"/>
      <c r="D191" s="250" t="s">
        <v>246</v>
      </c>
      <c r="E191" s="272" t="s">
        <v>34</v>
      </c>
      <c r="F191" s="273" t="s">
        <v>265</v>
      </c>
      <c r="G191" s="271"/>
      <c r="H191" s="274">
        <v>400</v>
      </c>
      <c r="I191" s="275"/>
      <c r="J191" s="271"/>
      <c r="K191" s="271"/>
      <c r="L191" s="276"/>
      <c r="M191" s="277"/>
      <c r="N191" s="278"/>
      <c r="O191" s="278"/>
      <c r="P191" s="278"/>
      <c r="Q191" s="278"/>
      <c r="R191" s="278"/>
      <c r="S191" s="278"/>
      <c r="T191" s="279"/>
      <c r="AT191" s="280" t="s">
        <v>246</v>
      </c>
      <c r="AU191" s="280" t="s">
        <v>91</v>
      </c>
      <c r="AV191" s="14" t="s">
        <v>237</v>
      </c>
      <c r="AW191" s="14" t="s">
        <v>41</v>
      </c>
      <c r="AX191" s="14" t="s">
        <v>85</v>
      </c>
      <c r="AY191" s="280" t="s">
        <v>230</v>
      </c>
    </row>
    <row r="192" spans="2:65" s="1" customFormat="1" ht="16.5" customHeight="1">
      <c r="B192" s="47"/>
      <c r="C192" s="236" t="s">
        <v>459</v>
      </c>
      <c r="D192" s="236" t="s">
        <v>233</v>
      </c>
      <c r="E192" s="237" t="s">
        <v>460</v>
      </c>
      <c r="F192" s="238" t="s">
        <v>461</v>
      </c>
      <c r="G192" s="239" t="s">
        <v>258</v>
      </c>
      <c r="H192" s="240">
        <v>40</v>
      </c>
      <c r="I192" s="241"/>
      <c r="J192" s="242">
        <f>ROUND(I192*H192,2)</f>
        <v>0</v>
      </c>
      <c r="K192" s="238" t="s">
        <v>34</v>
      </c>
      <c r="L192" s="73"/>
      <c r="M192" s="243" t="s">
        <v>34</v>
      </c>
      <c r="N192" s="244" t="s">
        <v>49</v>
      </c>
      <c r="O192" s="48"/>
      <c r="P192" s="245">
        <f>O192*H192</f>
        <v>0</v>
      </c>
      <c r="Q192" s="245">
        <v>0.00015</v>
      </c>
      <c r="R192" s="245">
        <f>Q192*H192</f>
        <v>0.005999999999999999</v>
      </c>
      <c r="S192" s="245">
        <v>0.03956</v>
      </c>
      <c r="T192" s="246">
        <f>S192*H192</f>
        <v>1.5823999999999998</v>
      </c>
      <c r="AR192" s="24" t="s">
        <v>259</v>
      </c>
      <c r="AT192" s="24" t="s">
        <v>233</v>
      </c>
      <c r="AU192" s="24" t="s">
        <v>91</v>
      </c>
      <c r="AY192" s="24" t="s">
        <v>230</v>
      </c>
      <c r="BE192" s="247">
        <f>IF(N192="základní",J192,0)</f>
        <v>0</v>
      </c>
      <c r="BF192" s="247">
        <f>IF(N192="snížená",J192,0)</f>
        <v>0</v>
      </c>
      <c r="BG192" s="247">
        <f>IF(N192="zákl. přenesená",J192,0)</f>
        <v>0</v>
      </c>
      <c r="BH192" s="247">
        <f>IF(N192="sníž. přenesená",J192,0)</f>
        <v>0</v>
      </c>
      <c r="BI192" s="247">
        <f>IF(N192="nulová",J192,0)</f>
        <v>0</v>
      </c>
      <c r="BJ192" s="24" t="s">
        <v>85</v>
      </c>
      <c r="BK192" s="247">
        <f>ROUND(I192*H192,2)</f>
        <v>0</v>
      </c>
      <c r="BL192" s="24" t="s">
        <v>259</v>
      </c>
      <c r="BM192" s="24" t="s">
        <v>462</v>
      </c>
    </row>
    <row r="193" spans="2:65" s="1" customFormat="1" ht="16.5" customHeight="1">
      <c r="B193" s="47"/>
      <c r="C193" s="236" t="s">
        <v>463</v>
      </c>
      <c r="D193" s="236" t="s">
        <v>233</v>
      </c>
      <c r="E193" s="237" t="s">
        <v>464</v>
      </c>
      <c r="F193" s="238" t="s">
        <v>465</v>
      </c>
      <c r="G193" s="239" t="s">
        <v>258</v>
      </c>
      <c r="H193" s="240">
        <v>30</v>
      </c>
      <c r="I193" s="241"/>
      <c r="J193" s="242">
        <f>ROUND(I193*H193,2)</f>
        <v>0</v>
      </c>
      <c r="K193" s="238" t="s">
        <v>34</v>
      </c>
      <c r="L193" s="73"/>
      <c r="M193" s="243" t="s">
        <v>34</v>
      </c>
      <c r="N193" s="244" t="s">
        <v>49</v>
      </c>
      <c r="O193" s="48"/>
      <c r="P193" s="245">
        <f>O193*H193</f>
        <v>0</v>
      </c>
      <c r="Q193" s="245">
        <v>0</v>
      </c>
      <c r="R193" s="245">
        <f>Q193*H193</f>
        <v>0</v>
      </c>
      <c r="S193" s="245">
        <v>0</v>
      </c>
      <c r="T193" s="246">
        <f>S193*H193</f>
        <v>0</v>
      </c>
      <c r="AR193" s="24" t="s">
        <v>259</v>
      </c>
      <c r="AT193" s="24" t="s">
        <v>233</v>
      </c>
      <c r="AU193" s="24" t="s">
        <v>91</v>
      </c>
      <c r="AY193" s="24" t="s">
        <v>230</v>
      </c>
      <c r="BE193" s="247">
        <f>IF(N193="základní",J193,0)</f>
        <v>0</v>
      </c>
      <c r="BF193" s="247">
        <f>IF(N193="snížená",J193,0)</f>
        <v>0</v>
      </c>
      <c r="BG193" s="247">
        <f>IF(N193="zákl. přenesená",J193,0)</f>
        <v>0</v>
      </c>
      <c r="BH193" s="247">
        <f>IF(N193="sníž. přenesená",J193,0)</f>
        <v>0</v>
      </c>
      <c r="BI193" s="247">
        <f>IF(N193="nulová",J193,0)</f>
        <v>0</v>
      </c>
      <c r="BJ193" s="24" t="s">
        <v>85</v>
      </c>
      <c r="BK193" s="247">
        <f>ROUND(I193*H193,2)</f>
        <v>0</v>
      </c>
      <c r="BL193" s="24" t="s">
        <v>259</v>
      </c>
      <c r="BM193" s="24" t="s">
        <v>466</v>
      </c>
    </row>
    <row r="194" spans="2:51" s="12" customFormat="1" ht="13.5">
      <c r="B194" s="248"/>
      <c r="C194" s="249"/>
      <c r="D194" s="250" t="s">
        <v>246</v>
      </c>
      <c r="E194" s="251" t="s">
        <v>34</v>
      </c>
      <c r="F194" s="252" t="s">
        <v>467</v>
      </c>
      <c r="G194" s="249"/>
      <c r="H194" s="253">
        <v>30</v>
      </c>
      <c r="I194" s="254"/>
      <c r="J194" s="249"/>
      <c r="K194" s="249"/>
      <c r="L194" s="255"/>
      <c r="M194" s="256"/>
      <c r="N194" s="257"/>
      <c r="O194" s="257"/>
      <c r="P194" s="257"/>
      <c r="Q194" s="257"/>
      <c r="R194" s="257"/>
      <c r="S194" s="257"/>
      <c r="T194" s="258"/>
      <c r="AT194" s="259" t="s">
        <v>246</v>
      </c>
      <c r="AU194" s="259" t="s">
        <v>91</v>
      </c>
      <c r="AV194" s="12" t="s">
        <v>91</v>
      </c>
      <c r="AW194" s="12" t="s">
        <v>41</v>
      </c>
      <c r="AX194" s="12" t="s">
        <v>85</v>
      </c>
      <c r="AY194" s="259" t="s">
        <v>230</v>
      </c>
    </row>
    <row r="195" spans="2:65" s="1" customFormat="1" ht="16.5" customHeight="1">
      <c r="B195" s="47"/>
      <c r="C195" s="236" t="s">
        <v>468</v>
      </c>
      <c r="D195" s="236" t="s">
        <v>233</v>
      </c>
      <c r="E195" s="237" t="s">
        <v>469</v>
      </c>
      <c r="F195" s="238" t="s">
        <v>470</v>
      </c>
      <c r="G195" s="239" t="s">
        <v>258</v>
      </c>
      <c r="H195" s="240">
        <v>185</v>
      </c>
      <c r="I195" s="241"/>
      <c r="J195" s="242">
        <f>ROUND(I195*H195,2)</f>
        <v>0</v>
      </c>
      <c r="K195" s="238" t="s">
        <v>34</v>
      </c>
      <c r="L195" s="73"/>
      <c r="M195" s="243" t="s">
        <v>34</v>
      </c>
      <c r="N195" s="244" t="s">
        <v>49</v>
      </c>
      <c r="O195" s="48"/>
      <c r="P195" s="245">
        <f>O195*H195</f>
        <v>0</v>
      </c>
      <c r="Q195" s="245">
        <v>0</v>
      </c>
      <c r="R195" s="245">
        <f>Q195*H195</f>
        <v>0</v>
      </c>
      <c r="S195" s="245">
        <v>0</v>
      </c>
      <c r="T195" s="246">
        <f>S195*H195</f>
        <v>0</v>
      </c>
      <c r="AR195" s="24" t="s">
        <v>259</v>
      </c>
      <c r="AT195" s="24" t="s">
        <v>233</v>
      </c>
      <c r="AU195" s="24" t="s">
        <v>91</v>
      </c>
      <c r="AY195" s="24" t="s">
        <v>230</v>
      </c>
      <c r="BE195" s="247">
        <f>IF(N195="základní",J195,0)</f>
        <v>0</v>
      </c>
      <c r="BF195" s="247">
        <f>IF(N195="snížená",J195,0)</f>
        <v>0</v>
      </c>
      <c r="BG195" s="247">
        <f>IF(N195="zákl. přenesená",J195,0)</f>
        <v>0</v>
      </c>
      <c r="BH195" s="247">
        <f>IF(N195="sníž. přenesená",J195,0)</f>
        <v>0</v>
      </c>
      <c r="BI195" s="247">
        <f>IF(N195="nulová",J195,0)</f>
        <v>0</v>
      </c>
      <c r="BJ195" s="24" t="s">
        <v>85</v>
      </c>
      <c r="BK195" s="247">
        <f>ROUND(I195*H195,2)</f>
        <v>0</v>
      </c>
      <c r="BL195" s="24" t="s">
        <v>259</v>
      </c>
      <c r="BM195" s="24" t="s">
        <v>471</v>
      </c>
    </row>
    <row r="196" spans="2:51" s="12" customFormat="1" ht="13.5">
      <c r="B196" s="248"/>
      <c r="C196" s="249"/>
      <c r="D196" s="250" t="s">
        <v>246</v>
      </c>
      <c r="E196" s="251" t="s">
        <v>34</v>
      </c>
      <c r="F196" s="252" t="s">
        <v>472</v>
      </c>
      <c r="G196" s="249"/>
      <c r="H196" s="253">
        <v>185</v>
      </c>
      <c r="I196" s="254"/>
      <c r="J196" s="249"/>
      <c r="K196" s="249"/>
      <c r="L196" s="255"/>
      <c r="M196" s="256"/>
      <c r="N196" s="257"/>
      <c r="O196" s="257"/>
      <c r="P196" s="257"/>
      <c r="Q196" s="257"/>
      <c r="R196" s="257"/>
      <c r="S196" s="257"/>
      <c r="T196" s="258"/>
      <c r="AT196" s="259" t="s">
        <v>246</v>
      </c>
      <c r="AU196" s="259" t="s">
        <v>91</v>
      </c>
      <c r="AV196" s="12" t="s">
        <v>91</v>
      </c>
      <c r="AW196" s="12" t="s">
        <v>41</v>
      </c>
      <c r="AX196" s="12" t="s">
        <v>85</v>
      </c>
      <c r="AY196" s="259" t="s">
        <v>230</v>
      </c>
    </row>
    <row r="197" spans="2:65" s="1" customFormat="1" ht="16.5" customHeight="1">
      <c r="B197" s="47"/>
      <c r="C197" s="236" t="s">
        <v>473</v>
      </c>
      <c r="D197" s="236" t="s">
        <v>233</v>
      </c>
      <c r="E197" s="237" t="s">
        <v>474</v>
      </c>
      <c r="F197" s="238" t="s">
        <v>475</v>
      </c>
      <c r="G197" s="239" t="s">
        <v>258</v>
      </c>
      <c r="H197" s="240">
        <v>360</v>
      </c>
      <c r="I197" s="241"/>
      <c r="J197" s="242">
        <f>ROUND(I197*H197,2)</f>
        <v>0</v>
      </c>
      <c r="K197" s="238" t="s">
        <v>34</v>
      </c>
      <c r="L197" s="73"/>
      <c r="M197" s="243" t="s">
        <v>34</v>
      </c>
      <c r="N197" s="244" t="s">
        <v>49</v>
      </c>
      <c r="O197" s="48"/>
      <c r="P197" s="245">
        <f>O197*H197</f>
        <v>0</v>
      </c>
      <c r="Q197" s="245">
        <v>0</v>
      </c>
      <c r="R197" s="245">
        <f>Q197*H197</f>
        <v>0</v>
      </c>
      <c r="S197" s="245">
        <v>0</v>
      </c>
      <c r="T197" s="246">
        <f>S197*H197</f>
        <v>0</v>
      </c>
      <c r="AR197" s="24" t="s">
        <v>259</v>
      </c>
      <c r="AT197" s="24" t="s">
        <v>233</v>
      </c>
      <c r="AU197" s="24" t="s">
        <v>91</v>
      </c>
      <c r="AY197" s="24" t="s">
        <v>230</v>
      </c>
      <c r="BE197" s="247">
        <f>IF(N197="základní",J197,0)</f>
        <v>0</v>
      </c>
      <c r="BF197" s="247">
        <f>IF(N197="snížená",J197,0)</f>
        <v>0</v>
      </c>
      <c r="BG197" s="247">
        <f>IF(N197="zákl. přenesená",J197,0)</f>
        <v>0</v>
      </c>
      <c r="BH197" s="247">
        <f>IF(N197="sníž. přenesená",J197,0)</f>
        <v>0</v>
      </c>
      <c r="BI197" s="247">
        <f>IF(N197="nulová",J197,0)</f>
        <v>0</v>
      </c>
      <c r="BJ197" s="24" t="s">
        <v>85</v>
      </c>
      <c r="BK197" s="247">
        <f>ROUND(I197*H197,2)</f>
        <v>0</v>
      </c>
      <c r="BL197" s="24" t="s">
        <v>259</v>
      </c>
      <c r="BM197" s="24" t="s">
        <v>476</v>
      </c>
    </row>
    <row r="198" spans="2:51" s="12" customFormat="1" ht="13.5">
      <c r="B198" s="248"/>
      <c r="C198" s="249"/>
      <c r="D198" s="250" t="s">
        <v>246</v>
      </c>
      <c r="E198" s="251" t="s">
        <v>34</v>
      </c>
      <c r="F198" s="252" t="s">
        <v>477</v>
      </c>
      <c r="G198" s="249"/>
      <c r="H198" s="253">
        <v>360</v>
      </c>
      <c r="I198" s="254"/>
      <c r="J198" s="249"/>
      <c r="K198" s="249"/>
      <c r="L198" s="255"/>
      <c r="M198" s="256"/>
      <c r="N198" s="257"/>
      <c r="O198" s="257"/>
      <c r="P198" s="257"/>
      <c r="Q198" s="257"/>
      <c r="R198" s="257"/>
      <c r="S198" s="257"/>
      <c r="T198" s="258"/>
      <c r="AT198" s="259" t="s">
        <v>246</v>
      </c>
      <c r="AU198" s="259" t="s">
        <v>91</v>
      </c>
      <c r="AV198" s="12" t="s">
        <v>91</v>
      </c>
      <c r="AW198" s="12" t="s">
        <v>41</v>
      </c>
      <c r="AX198" s="12" t="s">
        <v>85</v>
      </c>
      <c r="AY198" s="259" t="s">
        <v>230</v>
      </c>
    </row>
    <row r="199" spans="2:65" s="1" customFormat="1" ht="16.5" customHeight="1">
      <c r="B199" s="47"/>
      <c r="C199" s="236" t="s">
        <v>478</v>
      </c>
      <c r="D199" s="236" t="s">
        <v>233</v>
      </c>
      <c r="E199" s="237" t="s">
        <v>479</v>
      </c>
      <c r="F199" s="238" t="s">
        <v>480</v>
      </c>
      <c r="G199" s="239" t="s">
        <v>292</v>
      </c>
      <c r="H199" s="240">
        <v>1</v>
      </c>
      <c r="I199" s="241"/>
      <c r="J199" s="242">
        <f>ROUND(I199*H199,2)</f>
        <v>0</v>
      </c>
      <c r="K199" s="238" t="s">
        <v>34</v>
      </c>
      <c r="L199" s="73"/>
      <c r="M199" s="243" t="s">
        <v>34</v>
      </c>
      <c r="N199" s="244" t="s">
        <v>49</v>
      </c>
      <c r="O199" s="48"/>
      <c r="P199" s="245">
        <f>O199*H199</f>
        <v>0</v>
      </c>
      <c r="Q199" s="245">
        <v>0</v>
      </c>
      <c r="R199" s="245">
        <f>Q199*H199</f>
        <v>0</v>
      </c>
      <c r="S199" s="245">
        <v>0.00072</v>
      </c>
      <c r="T199" s="246">
        <f>S199*H199</f>
        <v>0.00072</v>
      </c>
      <c r="AR199" s="24" t="s">
        <v>259</v>
      </c>
      <c r="AT199" s="24" t="s">
        <v>233</v>
      </c>
      <c r="AU199" s="24" t="s">
        <v>91</v>
      </c>
      <c r="AY199" s="24" t="s">
        <v>230</v>
      </c>
      <c r="BE199" s="247">
        <f>IF(N199="základní",J199,0)</f>
        <v>0</v>
      </c>
      <c r="BF199" s="247">
        <f>IF(N199="snížená",J199,0)</f>
        <v>0</v>
      </c>
      <c r="BG199" s="247">
        <f>IF(N199="zákl. přenesená",J199,0)</f>
        <v>0</v>
      </c>
      <c r="BH199" s="247">
        <f>IF(N199="sníž. přenesená",J199,0)</f>
        <v>0</v>
      </c>
      <c r="BI199" s="247">
        <f>IF(N199="nulová",J199,0)</f>
        <v>0</v>
      </c>
      <c r="BJ199" s="24" t="s">
        <v>85</v>
      </c>
      <c r="BK199" s="247">
        <f>ROUND(I199*H199,2)</f>
        <v>0</v>
      </c>
      <c r="BL199" s="24" t="s">
        <v>259</v>
      </c>
      <c r="BM199" s="24" t="s">
        <v>481</v>
      </c>
    </row>
    <row r="200" spans="2:65" s="1" customFormat="1" ht="16.5" customHeight="1">
      <c r="B200" s="47"/>
      <c r="C200" s="236" t="s">
        <v>482</v>
      </c>
      <c r="D200" s="236" t="s">
        <v>233</v>
      </c>
      <c r="E200" s="237" t="s">
        <v>483</v>
      </c>
      <c r="F200" s="238" t="s">
        <v>484</v>
      </c>
      <c r="G200" s="239" t="s">
        <v>258</v>
      </c>
      <c r="H200" s="240">
        <v>20</v>
      </c>
      <c r="I200" s="241"/>
      <c r="J200" s="242">
        <f>ROUND(I200*H200,2)</f>
        <v>0</v>
      </c>
      <c r="K200" s="238" t="s">
        <v>34</v>
      </c>
      <c r="L200" s="73"/>
      <c r="M200" s="243" t="s">
        <v>34</v>
      </c>
      <c r="N200" s="244" t="s">
        <v>49</v>
      </c>
      <c r="O200" s="48"/>
      <c r="P200" s="245">
        <f>O200*H200</f>
        <v>0</v>
      </c>
      <c r="Q200" s="245">
        <v>0.0022</v>
      </c>
      <c r="R200" s="245">
        <f>Q200*H200</f>
        <v>0.044000000000000004</v>
      </c>
      <c r="S200" s="245">
        <v>0</v>
      </c>
      <c r="T200" s="246">
        <f>S200*H200</f>
        <v>0</v>
      </c>
      <c r="AR200" s="24" t="s">
        <v>259</v>
      </c>
      <c r="AT200" s="24" t="s">
        <v>233</v>
      </c>
      <c r="AU200" s="24" t="s">
        <v>91</v>
      </c>
      <c r="AY200" s="24" t="s">
        <v>230</v>
      </c>
      <c r="BE200" s="247">
        <f>IF(N200="základní",J200,0)</f>
        <v>0</v>
      </c>
      <c r="BF200" s="247">
        <f>IF(N200="snížená",J200,0)</f>
        <v>0</v>
      </c>
      <c r="BG200" s="247">
        <f>IF(N200="zákl. přenesená",J200,0)</f>
        <v>0</v>
      </c>
      <c r="BH200" s="247">
        <f>IF(N200="sníž. přenesená",J200,0)</f>
        <v>0</v>
      </c>
      <c r="BI200" s="247">
        <f>IF(N200="nulová",J200,0)</f>
        <v>0</v>
      </c>
      <c r="BJ200" s="24" t="s">
        <v>85</v>
      </c>
      <c r="BK200" s="247">
        <f>ROUND(I200*H200,2)</f>
        <v>0</v>
      </c>
      <c r="BL200" s="24" t="s">
        <v>259</v>
      </c>
      <c r="BM200" s="24" t="s">
        <v>485</v>
      </c>
    </row>
    <row r="201" spans="2:65" s="1" customFormat="1" ht="16.5" customHeight="1">
      <c r="B201" s="47"/>
      <c r="C201" s="236" t="s">
        <v>486</v>
      </c>
      <c r="D201" s="236" t="s">
        <v>233</v>
      </c>
      <c r="E201" s="237" t="s">
        <v>487</v>
      </c>
      <c r="F201" s="238" t="s">
        <v>488</v>
      </c>
      <c r="G201" s="239" t="s">
        <v>258</v>
      </c>
      <c r="H201" s="240">
        <v>10</v>
      </c>
      <c r="I201" s="241"/>
      <c r="J201" s="242">
        <f>ROUND(I201*H201,2)</f>
        <v>0</v>
      </c>
      <c r="K201" s="238" t="s">
        <v>34</v>
      </c>
      <c r="L201" s="73"/>
      <c r="M201" s="243" t="s">
        <v>34</v>
      </c>
      <c r="N201" s="244" t="s">
        <v>49</v>
      </c>
      <c r="O201" s="48"/>
      <c r="P201" s="245">
        <f>O201*H201</f>
        <v>0</v>
      </c>
      <c r="Q201" s="245">
        <v>0.0024</v>
      </c>
      <c r="R201" s="245">
        <f>Q201*H201</f>
        <v>0.023999999999999997</v>
      </c>
      <c r="S201" s="245">
        <v>0</v>
      </c>
      <c r="T201" s="246">
        <f>S201*H201</f>
        <v>0</v>
      </c>
      <c r="AR201" s="24" t="s">
        <v>259</v>
      </c>
      <c r="AT201" s="24" t="s">
        <v>233</v>
      </c>
      <c r="AU201" s="24" t="s">
        <v>91</v>
      </c>
      <c r="AY201" s="24" t="s">
        <v>230</v>
      </c>
      <c r="BE201" s="247">
        <f>IF(N201="základní",J201,0)</f>
        <v>0</v>
      </c>
      <c r="BF201" s="247">
        <f>IF(N201="snížená",J201,0)</f>
        <v>0</v>
      </c>
      <c r="BG201" s="247">
        <f>IF(N201="zákl. přenesená",J201,0)</f>
        <v>0</v>
      </c>
      <c r="BH201" s="247">
        <f>IF(N201="sníž. přenesená",J201,0)</f>
        <v>0</v>
      </c>
      <c r="BI201" s="247">
        <f>IF(N201="nulová",J201,0)</f>
        <v>0</v>
      </c>
      <c r="BJ201" s="24" t="s">
        <v>85</v>
      </c>
      <c r="BK201" s="247">
        <f>ROUND(I201*H201,2)</f>
        <v>0</v>
      </c>
      <c r="BL201" s="24" t="s">
        <v>259</v>
      </c>
      <c r="BM201" s="24" t="s">
        <v>489</v>
      </c>
    </row>
    <row r="202" spans="2:65" s="1" customFormat="1" ht="16.5" customHeight="1">
      <c r="B202" s="47"/>
      <c r="C202" s="236" t="s">
        <v>490</v>
      </c>
      <c r="D202" s="236" t="s">
        <v>233</v>
      </c>
      <c r="E202" s="237" t="s">
        <v>491</v>
      </c>
      <c r="F202" s="238" t="s">
        <v>492</v>
      </c>
      <c r="G202" s="239" t="s">
        <v>258</v>
      </c>
      <c r="H202" s="240">
        <v>75</v>
      </c>
      <c r="I202" s="241"/>
      <c r="J202" s="242">
        <f>ROUND(I202*H202,2)</f>
        <v>0</v>
      </c>
      <c r="K202" s="238" t="s">
        <v>34</v>
      </c>
      <c r="L202" s="73"/>
      <c r="M202" s="243" t="s">
        <v>34</v>
      </c>
      <c r="N202" s="244" t="s">
        <v>49</v>
      </c>
      <c r="O202" s="48"/>
      <c r="P202" s="245">
        <f>O202*H202</f>
        <v>0</v>
      </c>
      <c r="Q202" s="245">
        <v>0.00765</v>
      </c>
      <c r="R202" s="245">
        <f>Q202*H202</f>
        <v>0.57375</v>
      </c>
      <c r="S202" s="245">
        <v>0</v>
      </c>
      <c r="T202" s="246">
        <f>S202*H202</f>
        <v>0</v>
      </c>
      <c r="AR202" s="24" t="s">
        <v>259</v>
      </c>
      <c r="AT202" s="24" t="s">
        <v>233</v>
      </c>
      <c r="AU202" s="24" t="s">
        <v>91</v>
      </c>
      <c r="AY202" s="24" t="s">
        <v>230</v>
      </c>
      <c r="BE202" s="247">
        <f>IF(N202="základní",J202,0)</f>
        <v>0</v>
      </c>
      <c r="BF202" s="247">
        <f>IF(N202="snížená",J202,0)</f>
        <v>0</v>
      </c>
      <c r="BG202" s="247">
        <f>IF(N202="zákl. přenesená",J202,0)</f>
        <v>0</v>
      </c>
      <c r="BH202" s="247">
        <f>IF(N202="sníž. přenesená",J202,0)</f>
        <v>0</v>
      </c>
      <c r="BI202" s="247">
        <f>IF(N202="nulová",J202,0)</f>
        <v>0</v>
      </c>
      <c r="BJ202" s="24" t="s">
        <v>85</v>
      </c>
      <c r="BK202" s="247">
        <f>ROUND(I202*H202,2)</f>
        <v>0</v>
      </c>
      <c r="BL202" s="24" t="s">
        <v>259</v>
      </c>
      <c r="BM202" s="24" t="s">
        <v>493</v>
      </c>
    </row>
    <row r="203" spans="2:65" s="1" customFormat="1" ht="16.5" customHeight="1">
      <c r="B203" s="47"/>
      <c r="C203" s="236" t="s">
        <v>494</v>
      </c>
      <c r="D203" s="236" t="s">
        <v>233</v>
      </c>
      <c r="E203" s="237" t="s">
        <v>495</v>
      </c>
      <c r="F203" s="238" t="s">
        <v>496</v>
      </c>
      <c r="G203" s="239" t="s">
        <v>258</v>
      </c>
      <c r="H203" s="240">
        <v>20</v>
      </c>
      <c r="I203" s="241"/>
      <c r="J203" s="242">
        <f>ROUND(I203*H203,2)</f>
        <v>0</v>
      </c>
      <c r="K203" s="238" t="s">
        <v>34</v>
      </c>
      <c r="L203" s="73"/>
      <c r="M203" s="243" t="s">
        <v>34</v>
      </c>
      <c r="N203" s="244" t="s">
        <v>49</v>
      </c>
      <c r="O203" s="48"/>
      <c r="P203" s="245">
        <f>O203*H203</f>
        <v>0</v>
      </c>
      <c r="Q203" s="245">
        <v>0.00908</v>
      </c>
      <c r="R203" s="245">
        <f>Q203*H203</f>
        <v>0.18159999999999998</v>
      </c>
      <c r="S203" s="245">
        <v>0</v>
      </c>
      <c r="T203" s="246">
        <f>S203*H203</f>
        <v>0</v>
      </c>
      <c r="AR203" s="24" t="s">
        <v>259</v>
      </c>
      <c r="AT203" s="24" t="s">
        <v>233</v>
      </c>
      <c r="AU203" s="24" t="s">
        <v>91</v>
      </c>
      <c r="AY203" s="24" t="s">
        <v>230</v>
      </c>
      <c r="BE203" s="247">
        <f>IF(N203="základní",J203,0)</f>
        <v>0</v>
      </c>
      <c r="BF203" s="247">
        <f>IF(N203="snížená",J203,0)</f>
        <v>0</v>
      </c>
      <c r="BG203" s="247">
        <f>IF(N203="zákl. přenesená",J203,0)</f>
        <v>0</v>
      </c>
      <c r="BH203" s="247">
        <f>IF(N203="sníž. přenesená",J203,0)</f>
        <v>0</v>
      </c>
      <c r="BI203" s="247">
        <f>IF(N203="nulová",J203,0)</f>
        <v>0</v>
      </c>
      <c r="BJ203" s="24" t="s">
        <v>85</v>
      </c>
      <c r="BK203" s="247">
        <f>ROUND(I203*H203,2)</f>
        <v>0</v>
      </c>
      <c r="BL203" s="24" t="s">
        <v>259</v>
      </c>
      <c r="BM203" s="24" t="s">
        <v>497</v>
      </c>
    </row>
    <row r="204" spans="2:51" s="13" customFormat="1" ht="13.5">
      <c r="B204" s="260"/>
      <c r="C204" s="261"/>
      <c r="D204" s="250" t="s">
        <v>246</v>
      </c>
      <c r="E204" s="262" t="s">
        <v>34</v>
      </c>
      <c r="F204" s="263" t="s">
        <v>498</v>
      </c>
      <c r="G204" s="261"/>
      <c r="H204" s="262" t="s">
        <v>34</v>
      </c>
      <c r="I204" s="264"/>
      <c r="J204" s="261"/>
      <c r="K204" s="261"/>
      <c r="L204" s="265"/>
      <c r="M204" s="266"/>
      <c r="N204" s="267"/>
      <c r="O204" s="267"/>
      <c r="P204" s="267"/>
      <c r="Q204" s="267"/>
      <c r="R204" s="267"/>
      <c r="S204" s="267"/>
      <c r="T204" s="268"/>
      <c r="AT204" s="269" t="s">
        <v>246</v>
      </c>
      <c r="AU204" s="269" t="s">
        <v>91</v>
      </c>
      <c r="AV204" s="13" t="s">
        <v>85</v>
      </c>
      <c r="AW204" s="13" t="s">
        <v>41</v>
      </c>
      <c r="AX204" s="13" t="s">
        <v>78</v>
      </c>
      <c r="AY204" s="269" t="s">
        <v>230</v>
      </c>
    </row>
    <row r="205" spans="2:51" s="12" customFormat="1" ht="13.5">
      <c r="B205" s="248"/>
      <c r="C205" s="249"/>
      <c r="D205" s="250" t="s">
        <v>246</v>
      </c>
      <c r="E205" s="251" t="s">
        <v>34</v>
      </c>
      <c r="F205" s="252" t="s">
        <v>262</v>
      </c>
      <c r="G205" s="249"/>
      <c r="H205" s="253">
        <v>20</v>
      </c>
      <c r="I205" s="254"/>
      <c r="J205" s="249"/>
      <c r="K205" s="249"/>
      <c r="L205" s="255"/>
      <c r="M205" s="256"/>
      <c r="N205" s="257"/>
      <c r="O205" s="257"/>
      <c r="P205" s="257"/>
      <c r="Q205" s="257"/>
      <c r="R205" s="257"/>
      <c r="S205" s="257"/>
      <c r="T205" s="258"/>
      <c r="AT205" s="259" t="s">
        <v>246</v>
      </c>
      <c r="AU205" s="259" t="s">
        <v>91</v>
      </c>
      <c r="AV205" s="12" t="s">
        <v>91</v>
      </c>
      <c r="AW205" s="12" t="s">
        <v>41</v>
      </c>
      <c r="AX205" s="12" t="s">
        <v>78</v>
      </c>
      <c r="AY205" s="259" t="s">
        <v>230</v>
      </c>
    </row>
    <row r="206" spans="2:51" s="14" customFormat="1" ht="13.5">
      <c r="B206" s="270"/>
      <c r="C206" s="271"/>
      <c r="D206" s="250" t="s">
        <v>246</v>
      </c>
      <c r="E206" s="272" t="s">
        <v>34</v>
      </c>
      <c r="F206" s="273" t="s">
        <v>265</v>
      </c>
      <c r="G206" s="271"/>
      <c r="H206" s="274">
        <v>20</v>
      </c>
      <c r="I206" s="275"/>
      <c r="J206" s="271"/>
      <c r="K206" s="271"/>
      <c r="L206" s="276"/>
      <c r="M206" s="277"/>
      <c r="N206" s="278"/>
      <c r="O206" s="278"/>
      <c r="P206" s="278"/>
      <c r="Q206" s="278"/>
      <c r="R206" s="278"/>
      <c r="S206" s="278"/>
      <c r="T206" s="279"/>
      <c r="AT206" s="280" t="s">
        <v>246</v>
      </c>
      <c r="AU206" s="280" t="s">
        <v>91</v>
      </c>
      <c r="AV206" s="14" t="s">
        <v>237</v>
      </c>
      <c r="AW206" s="14" t="s">
        <v>41</v>
      </c>
      <c r="AX206" s="14" t="s">
        <v>85</v>
      </c>
      <c r="AY206" s="280" t="s">
        <v>230</v>
      </c>
    </row>
    <row r="207" spans="2:65" s="1" customFormat="1" ht="16.5" customHeight="1">
      <c r="B207" s="47"/>
      <c r="C207" s="236" t="s">
        <v>499</v>
      </c>
      <c r="D207" s="236" t="s">
        <v>233</v>
      </c>
      <c r="E207" s="237" t="s">
        <v>500</v>
      </c>
      <c r="F207" s="238" t="s">
        <v>496</v>
      </c>
      <c r="G207" s="239" t="s">
        <v>258</v>
      </c>
      <c r="H207" s="240">
        <v>90</v>
      </c>
      <c r="I207" s="241"/>
      <c r="J207" s="242">
        <f>ROUND(I207*H207,2)</f>
        <v>0</v>
      </c>
      <c r="K207" s="238" t="s">
        <v>34</v>
      </c>
      <c r="L207" s="73"/>
      <c r="M207" s="243" t="s">
        <v>34</v>
      </c>
      <c r="N207" s="244" t="s">
        <v>49</v>
      </c>
      <c r="O207" s="48"/>
      <c r="P207" s="245">
        <f>O207*H207</f>
        <v>0</v>
      </c>
      <c r="Q207" s="245">
        <v>0.00908</v>
      </c>
      <c r="R207" s="245">
        <f>Q207*H207</f>
        <v>0.8171999999999999</v>
      </c>
      <c r="S207" s="245">
        <v>0</v>
      </c>
      <c r="T207" s="246">
        <f>S207*H207</f>
        <v>0</v>
      </c>
      <c r="AR207" s="24" t="s">
        <v>259</v>
      </c>
      <c r="AT207" s="24" t="s">
        <v>233</v>
      </c>
      <c r="AU207" s="24" t="s">
        <v>91</v>
      </c>
      <c r="AY207" s="24" t="s">
        <v>230</v>
      </c>
      <c r="BE207" s="247">
        <f>IF(N207="základní",J207,0)</f>
        <v>0</v>
      </c>
      <c r="BF207" s="247">
        <f>IF(N207="snížená",J207,0)</f>
        <v>0</v>
      </c>
      <c r="BG207" s="247">
        <f>IF(N207="zákl. přenesená",J207,0)</f>
        <v>0</v>
      </c>
      <c r="BH207" s="247">
        <f>IF(N207="sníž. přenesená",J207,0)</f>
        <v>0</v>
      </c>
      <c r="BI207" s="247">
        <f>IF(N207="nulová",J207,0)</f>
        <v>0</v>
      </c>
      <c r="BJ207" s="24" t="s">
        <v>85</v>
      </c>
      <c r="BK207" s="247">
        <f>ROUND(I207*H207,2)</f>
        <v>0</v>
      </c>
      <c r="BL207" s="24" t="s">
        <v>259</v>
      </c>
      <c r="BM207" s="24" t="s">
        <v>501</v>
      </c>
    </row>
    <row r="208" spans="2:47" s="1" customFormat="1" ht="13.5">
      <c r="B208" s="47"/>
      <c r="C208" s="75"/>
      <c r="D208" s="250" t="s">
        <v>283</v>
      </c>
      <c r="E208" s="75"/>
      <c r="F208" s="281" t="s">
        <v>502</v>
      </c>
      <c r="G208" s="75"/>
      <c r="H208" s="75"/>
      <c r="I208" s="204"/>
      <c r="J208" s="75"/>
      <c r="K208" s="75"/>
      <c r="L208" s="73"/>
      <c r="M208" s="282"/>
      <c r="N208" s="48"/>
      <c r="O208" s="48"/>
      <c r="P208" s="48"/>
      <c r="Q208" s="48"/>
      <c r="R208" s="48"/>
      <c r="S208" s="48"/>
      <c r="T208" s="96"/>
      <c r="AT208" s="24" t="s">
        <v>283</v>
      </c>
      <c r="AU208" s="24" t="s">
        <v>91</v>
      </c>
    </row>
    <row r="209" spans="2:51" s="13" customFormat="1" ht="13.5">
      <c r="B209" s="260"/>
      <c r="C209" s="261"/>
      <c r="D209" s="250" t="s">
        <v>246</v>
      </c>
      <c r="E209" s="262" t="s">
        <v>34</v>
      </c>
      <c r="F209" s="263" t="s">
        <v>503</v>
      </c>
      <c r="G209" s="261"/>
      <c r="H209" s="262" t="s">
        <v>34</v>
      </c>
      <c r="I209" s="264"/>
      <c r="J209" s="261"/>
      <c r="K209" s="261"/>
      <c r="L209" s="265"/>
      <c r="M209" s="266"/>
      <c r="N209" s="267"/>
      <c r="O209" s="267"/>
      <c r="P209" s="267"/>
      <c r="Q209" s="267"/>
      <c r="R209" s="267"/>
      <c r="S209" s="267"/>
      <c r="T209" s="268"/>
      <c r="AT209" s="269" t="s">
        <v>246</v>
      </c>
      <c r="AU209" s="269" t="s">
        <v>91</v>
      </c>
      <c r="AV209" s="13" t="s">
        <v>85</v>
      </c>
      <c r="AW209" s="13" t="s">
        <v>41</v>
      </c>
      <c r="AX209" s="13" t="s">
        <v>78</v>
      </c>
      <c r="AY209" s="269" t="s">
        <v>230</v>
      </c>
    </row>
    <row r="210" spans="2:51" s="12" customFormat="1" ht="13.5">
      <c r="B210" s="248"/>
      <c r="C210" s="249"/>
      <c r="D210" s="250" t="s">
        <v>246</v>
      </c>
      <c r="E210" s="251" t="s">
        <v>34</v>
      </c>
      <c r="F210" s="252" t="s">
        <v>451</v>
      </c>
      <c r="G210" s="249"/>
      <c r="H210" s="253">
        <v>90</v>
      </c>
      <c r="I210" s="254"/>
      <c r="J210" s="249"/>
      <c r="K210" s="249"/>
      <c r="L210" s="255"/>
      <c r="M210" s="256"/>
      <c r="N210" s="257"/>
      <c r="O210" s="257"/>
      <c r="P210" s="257"/>
      <c r="Q210" s="257"/>
      <c r="R210" s="257"/>
      <c r="S210" s="257"/>
      <c r="T210" s="258"/>
      <c r="AT210" s="259" t="s">
        <v>246</v>
      </c>
      <c r="AU210" s="259" t="s">
        <v>91</v>
      </c>
      <c r="AV210" s="12" t="s">
        <v>91</v>
      </c>
      <c r="AW210" s="12" t="s">
        <v>41</v>
      </c>
      <c r="AX210" s="12" t="s">
        <v>78</v>
      </c>
      <c r="AY210" s="259" t="s">
        <v>230</v>
      </c>
    </row>
    <row r="211" spans="2:51" s="14" customFormat="1" ht="13.5">
      <c r="B211" s="270"/>
      <c r="C211" s="271"/>
      <c r="D211" s="250" t="s">
        <v>246</v>
      </c>
      <c r="E211" s="272" t="s">
        <v>34</v>
      </c>
      <c r="F211" s="273" t="s">
        <v>265</v>
      </c>
      <c r="G211" s="271"/>
      <c r="H211" s="274">
        <v>90</v>
      </c>
      <c r="I211" s="275"/>
      <c r="J211" s="271"/>
      <c r="K211" s="271"/>
      <c r="L211" s="276"/>
      <c r="M211" s="277"/>
      <c r="N211" s="278"/>
      <c r="O211" s="278"/>
      <c r="P211" s="278"/>
      <c r="Q211" s="278"/>
      <c r="R211" s="278"/>
      <c r="S211" s="278"/>
      <c r="T211" s="279"/>
      <c r="AT211" s="280" t="s">
        <v>246</v>
      </c>
      <c r="AU211" s="280" t="s">
        <v>91</v>
      </c>
      <c r="AV211" s="14" t="s">
        <v>237</v>
      </c>
      <c r="AW211" s="14" t="s">
        <v>41</v>
      </c>
      <c r="AX211" s="14" t="s">
        <v>85</v>
      </c>
      <c r="AY211" s="280" t="s">
        <v>230</v>
      </c>
    </row>
    <row r="212" spans="2:65" s="1" customFormat="1" ht="16.5" customHeight="1">
      <c r="B212" s="47"/>
      <c r="C212" s="236" t="s">
        <v>504</v>
      </c>
      <c r="D212" s="236" t="s">
        <v>233</v>
      </c>
      <c r="E212" s="237" t="s">
        <v>505</v>
      </c>
      <c r="F212" s="238" t="s">
        <v>506</v>
      </c>
      <c r="G212" s="239" t="s">
        <v>258</v>
      </c>
      <c r="H212" s="240">
        <v>40</v>
      </c>
      <c r="I212" s="241"/>
      <c r="J212" s="242">
        <f>ROUND(I212*H212,2)</f>
        <v>0</v>
      </c>
      <c r="K212" s="238" t="s">
        <v>34</v>
      </c>
      <c r="L212" s="73"/>
      <c r="M212" s="243" t="s">
        <v>34</v>
      </c>
      <c r="N212" s="244" t="s">
        <v>49</v>
      </c>
      <c r="O212" s="48"/>
      <c r="P212" s="245">
        <f>O212*H212</f>
        <v>0</v>
      </c>
      <c r="Q212" s="245">
        <v>0.01228</v>
      </c>
      <c r="R212" s="245">
        <f>Q212*H212</f>
        <v>0.49119999999999997</v>
      </c>
      <c r="S212" s="245">
        <v>0</v>
      </c>
      <c r="T212" s="246">
        <f>S212*H212</f>
        <v>0</v>
      </c>
      <c r="AR212" s="24" t="s">
        <v>259</v>
      </c>
      <c r="AT212" s="24" t="s">
        <v>233</v>
      </c>
      <c r="AU212" s="24" t="s">
        <v>91</v>
      </c>
      <c r="AY212" s="24" t="s">
        <v>230</v>
      </c>
      <c r="BE212" s="247">
        <f>IF(N212="základní",J212,0)</f>
        <v>0</v>
      </c>
      <c r="BF212" s="247">
        <f>IF(N212="snížená",J212,0)</f>
        <v>0</v>
      </c>
      <c r="BG212" s="247">
        <f>IF(N212="zákl. přenesená",J212,0)</f>
        <v>0</v>
      </c>
      <c r="BH212" s="247">
        <f>IF(N212="sníž. přenesená",J212,0)</f>
        <v>0</v>
      </c>
      <c r="BI212" s="247">
        <f>IF(N212="nulová",J212,0)</f>
        <v>0</v>
      </c>
      <c r="BJ212" s="24" t="s">
        <v>85</v>
      </c>
      <c r="BK212" s="247">
        <f>ROUND(I212*H212,2)</f>
        <v>0</v>
      </c>
      <c r="BL212" s="24" t="s">
        <v>259</v>
      </c>
      <c r="BM212" s="24" t="s">
        <v>507</v>
      </c>
    </row>
    <row r="213" spans="2:65" s="1" customFormat="1" ht="16.5" customHeight="1">
      <c r="B213" s="47"/>
      <c r="C213" s="236" t="s">
        <v>508</v>
      </c>
      <c r="D213" s="236" t="s">
        <v>233</v>
      </c>
      <c r="E213" s="237" t="s">
        <v>509</v>
      </c>
      <c r="F213" s="238" t="s">
        <v>510</v>
      </c>
      <c r="G213" s="239" t="s">
        <v>258</v>
      </c>
      <c r="H213" s="240">
        <v>40</v>
      </c>
      <c r="I213" s="241"/>
      <c r="J213" s="242">
        <f>ROUND(I213*H213,2)</f>
        <v>0</v>
      </c>
      <c r="K213" s="238" t="s">
        <v>34</v>
      </c>
      <c r="L213" s="73"/>
      <c r="M213" s="243" t="s">
        <v>34</v>
      </c>
      <c r="N213" s="244" t="s">
        <v>49</v>
      </c>
      <c r="O213" s="48"/>
      <c r="P213" s="245">
        <f>O213*H213</f>
        <v>0</v>
      </c>
      <c r="Q213" s="245">
        <v>0.01312</v>
      </c>
      <c r="R213" s="245">
        <f>Q213*H213</f>
        <v>0.5247999999999999</v>
      </c>
      <c r="S213" s="245">
        <v>0</v>
      </c>
      <c r="T213" s="246">
        <f>S213*H213</f>
        <v>0</v>
      </c>
      <c r="AR213" s="24" t="s">
        <v>259</v>
      </c>
      <c r="AT213" s="24" t="s">
        <v>233</v>
      </c>
      <c r="AU213" s="24" t="s">
        <v>91</v>
      </c>
      <c r="AY213" s="24" t="s">
        <v>230</v>
      </c>
      <c r="BE213" s="247">
        <f>IF(N213="základní",J213,0)</f>
        <v>0</v>
      </c>
      <c r="BF213" s="247">
        <f>IF(N213="snížená",J213,0)</f>
        <v>0</v>
      </c>
      <c r="BG213" s="247">
        <f>IF(N213="zákl. přenesená",J213,0)</f>
        <v>0</v>
      </c>
      <c r="BH213" s="247">
        <f>IF(N213="sníž. přenesená",J213,0)</f>
        <v>0</v>
      </c>
      <c r="BI213" s="247">
        <f>IF(N213="nulová",J213,0)</f>
        <v>0</v>
      </c>
      <c r="BJ213" s="24" t="s">
        <v>85</v>
      </c>
      <c r="BK213" s="247">
        <f>ROUND(I213*H213,2)</f>
        <v>0</v>
      </c>
      <c r="BL213" s="24" t="s">
        <v>259</v>
      </c>
      <c r="BM213" s="24" t="s">
        <v>511</v>
      </c>
    </row>
    <row r="214" spans="2:51" s="13" customFormat="1" ht="13.5">
      <c r="B214" s="260"/>
      <c r="C214" s="261"/>
      <c r="D214" s="250" t="s">
        <v>246</v>
      </c>
      <c r="E214" s="262" t="s">
        <v>34</v>
      </c>
      <c r="F214" s="263" t="s">
        <v>512</v>
      </c>
      <c r="G214" s="261"/>
      <c r="H214" s="262" t="s">
        <v>34</v>
      </c>
      <c r="I214" s="264"/>
      <c r="J214" s="261"/>
      <c r="K214" s="261"/>
      <c r="L214" s="265"/>
      <c r="M214" s="266"/>
      <c r="N214" s="267"/>
      <c r="O214" s="267"/>
      <c r="P214" s="267"/>
      <c r="Q214" s="267"/>
      <c r="R214" s="267"/>
      <c r="S214" s="267"/>
      <c r="T214" s="268"/>
      <c r="AT214" s="269" t="s">
        <v>246</v>
      </c>
      <c r="AU214" s="269" t="s">
        <v>91</v>
      </c>
      <c r="AV214" s="13" t="s">
        <v>85</v>
      </c>
      <c r="AW214" s="13" t="s">
        <v>41</v>
      </c>
      <c r="AX214" s="13" t="s">
        <v>78</v>
      </c>
      <c r="AY214" s="269" t="s">
        <v>230</v>
      </c>
    </row>
    <row r="215" spans="2:51" s="12" customFormat="1" ht="13.5">
      <c r="B215" s="248"/>
      <c r="C215" s="249"/>
      <c r="D215" s="250" t="s">
        <v>246</v>
      </c>
      <c r="E215" s="251" t="s">
        <v>34</v>
      </c>
      <c r="F215" s="252" t="s">
        <v>275</v>
      </c>
      <c r="G215" s="249"/>
      <c r="H215" s="253">
        <v>40</v>
      </c>
      <c r="I215" s="254"/>
      <c r="J215" s="249"/>
      <c r="K215" s="249"/>
      <c r="L215" s="255"/>
      <c r="M215" s="256"/>
      <c r="N215" s="257"/>
      <c r="O215" s="257"/>
      <c r="P215" s="257"/>
      <c r="Q215" s="257"/>
      <c r="R215" s="257"/>
      <c r="S215" s="257"/>
      <c r="T215" s="258"/>
      <c r="AT215" s="259" t="s">
        <v>246</v>
      </c>
      <c r="AU215" s="259" t="s">
        <v>91</v>
      </c>
      <c r="AV215" s="12" t="s">
        <v>91</v>
      </c>
      <c r="AW215" s="12" t="s">
        <v>41</v>
      </c>
      <c r="AX215" s="12" t="s">
        <v>78</v>
      </c>
      <c r="AY215" s="259" t="s">
        <v>230</v>
      </c>
    </row>
    <row r="216" spans="2:51" s="14" customFormat="1" ht="13.5">
      <c r="B216" s="270"/>
      <c r="C216" s="271"/>
      <c r="D216" s="250" t="s">
        <v>246</v>
      </c>
      <c r="E216" s="272" t="s">
        <v>34</v>
      </c>
      <c r="F216" s="273" t="s">
        <v>265</v>
      </c>
      <c r="G216" s="271"/>
      <c r="H216" s="274">
        <v>40</v>
      </c>
      <c r="I216" s="275"/>
      <c r="J216" s="271"/>
      <c r="K216" s="271"/>
      <c r="L216" s="276"/>
      <c r="M216" s="277"/>
      <c r="N216" s="278"/>
      <c r="O216" s="278"/>
      <c r="P216" s="278"/>
      <c r="Q216" s="278"/>
      <c r="R216" s="278"/>
      <c r="S216" s="278"/>
      <c r="T216" s="279"/>
      <c r="AT216" s="280" t="s">
        <v>246</v>
      </c>
      <c r="AU216" s="280" t="s">
        <v>91</v>
      </c>
      <c r="AV216" s="14" t="s">
        <v>237</v>
      </c>
      <c r="AW216" s="14" t="s">
        <v>41</v>
      </c>
      <c r="AX216" s="14" t="s">
        <v>85</v>
      </c>
      <c r="AY216" s="280" t="s">
        <v>230</v>
      </c>
    </row>
    <row r="217" spans="2:65" s="1" customFormat="1" ht="16.5" customHeight="1">
      <c r="B217" s="47"/>
      <c r="C217" s="236" t="s">
        <v>513</v>
      </c>
      <c r="D217" s="236" t="s">
        <v>233</v>
      </c>
      <c r="E217" s="237" t="s">
        <v>514</v>
      </c>
      <c r="F217" s="238" t="s">
        <v>510</v>
      </c>
      <c r="G217" s="239" t="s">
        <v>258</v>
      </c>
      <c r="H217" s="240">
        <v>280</v>
      </c>
      <c r="I217" s="241"/>
      <c r="J217" s="242">
        <f>ROUND(I217*H217,2)</f>
        <v>0</v>
      </c>
      <c r="K217" s="238" t="s">
        <v>34</v>
      </c>
      <c r="L217" s="73"/>
      <c r="M217" s="243" t="s">
        <v>34</v>
      </c>
      <c r="N217" s="244" t="s">
        <v>49</v>
      </c>
      <c r="O217" s="48"/>
      <c r="P217" s="245">
        <f>O217*H217</f>
        <v>0</v>
      </c>
      <c r="Q217" s="245">
        <v>0.01312</v>
      </c>
      <c r="R217" s="245">
        <f>Q217*H217</f>
        <v>3.6736</v>
      </c>
      <c r="S217" s="245">
        <v>0</v>
      </c>
      <c r="T217" s="246">
        <f>S217*H217</f>
        <v>0</v>
      </c>
      <c r="AR217" s="24" t="s">
        <v>259</v>
      </c>
      <c r="AT217" s="24" t="s">
        <v>233</v>
      </c>
      <c r="AU217" s="24" t="s">
        <v>91</v>
      </c>
      <c r="AY217" s="24" t="s">
        <v>230</v>
      </c>
      <c r="BE217" s="247">
        <f>IF(N217="základní",J217,0)</f>
        <v>0</v>
      </c>
      <c r="BF217" s="247">
        <f>IF(N217="snížená",J217,0)</f>
        <v>0</v>
      </c>
      <c r="BG217" s="247">
        <f>IF(N217="zákl. přenesená",J217,0)</f>
        <v>0</v>
      </c>
      <c r="BH217" s="247">
        <f>IF(N217="sníž. přenesená",J217,0)</f>
        <v>0</v>
      </c>
      <c r="BI217" s="247">
        <f>IF(N217="nulová",J217,0)</f>
        <v>0</v>
      </c>
      <c r="BJ217" s="24" t="s">
        <v>85</v>
      </c>
      <c r="BK217" s="247">
        <f>ROUND(I217*H217,2)</f>
        <v>0</v>
      </c>
      <c r="BL217" s="24" t="s">
        <v>259</v>
      </c>
      <c r="BM217" s="24" t="s">
        <v>515</v>
      </c>
    </row>
    <row r="218" spans="2:51" s="13" customFormat="1" ht="13.5">
      <c r="B218" s="260"/>
      <c r="C218" s="261"/>
      <c r="D218" s="250" t="s">
        <v>246</v>
      </c>
      <c r="E218" s="262" t="s">
        <v>34</v>
      </c>
      <c r="F218" s="263" t="s">
        <v>503</v>
      </c>
      <c r="G218" s="261"/>
      <c r="H218" s="262" t="s">
        <v>34</v>
      </c>
      <c r="I218" s="264"/>
      <c r="J218" s="261"/>
      <c r="K218" s="261"/>
      <c r="L218" s="265"/>
      <c r="M218" s="266"/>
      <c r="N218" s="267"/>
      <c r="O218" s="267"/>
      <c r="P218" s="267"/>
      <c r="Q218" s="267"/>
      <c r="R218" s="267"/>
      <c r="S218" s="267"/>
      <c r="T218" s="268"/>
      <c r="AT218" s="269" t="s">
        <v>246</v>
      </c>
      <c r="AU218" s="269" t="s">
        <v>91</v>
      </c>
      <c r="AV218" s="13" t="s">
        <v>85</v>
      </c>
      <c r="AW218" s="13" t="s">
        <v>41</v>
      </c>
      <c r="AX218" s="13" t="s">
        <v>78</v>
      </c>
      <c r="AY218" s="269" t="s">
        <v>230</v>
      </c>
    </row>
    <row r="219" spans="2:51" s="12" customFormat="1" ht="13.5">
      <c r="B219" s="248"/>
      <c r="C219" s="249"/>
      <c r="D219" s="250" t="s">
        <v>246</v>
      </c>
      <c r="E219" s="251" t="s">
        <v>34</v>
      </c>
      <c r="F219" s="252" t="s">
        <v>458</v>
      </c>
      <c r="G219" s="249"/>
      <c r="H219" s="253">
        <v>280</v>
      </c>
      <c r="I219" s="254"/>
      <c r="J219" s="249"/>
      <c r="K219" s="249"/>
      <c r="L219" s="255"/>
      <c r="M219" s="256"/>
      <c r="N219" s="257"/>
      <c r="O219" s="257"/>
      <c r="P219" s="257"/>
      <c r="Q219" s="257"/>
      <c r="R219" s="257"/>
      <c r="S219" s="257"/>
      <c r="T219" s="258"/>
      <c r="AT219" s="259" t="s">
        <v>246</v>
      </c>
      <c r="AU219" s="259" t="s">
        <v>91</v>
      </c>
      <c r="AV219" s="12" t="s">
        <v>91</v>
      </c>
      <c r="AW219" s="12" t="s">
        <v>41</v>
      </c>
      <c r="AX219" s="12" t="s">
        <v>78</v>
      </c>
      <c r="AY219" s="259" t="s">
        <v>230</v>
      </c>
    </row>
    <row r="220" spans="2:51" s="14" customFormat="1" ht="13.5">
      <c r="B220" s="270"/>
      <c r="C220" s="271"/>
      <c r="D220" s="250" t="s">
        <v>246</v>
      </c>
      <c r="E220" s="272" t="s">
        <v>34</v>
      </c>
      <c r="F220" s="273" t="s">
        <v>265</v>
      </c>
      <c r="G220" s="271"/>
      <c r="H220" s="274">
        <v>280</v>
      </c>
      <c r="I220" s="275"/>
      <c r="J220" s="271"/>
      <c r="K220" s="271"/>
      <c r="L220" s="276"/>
      <c r="M220" s="277"/>
      <c r="N220" s="278"/>
      <c r="O220" s="278"/>
      <c r="P220" s="278"/>
      <c r="Q220" s="278"/>
      <c r="R220" s="278"/>
      <c r="S220" s="278"/>
      <c r="T220" s="279"/>
      <c r="AT220" s="280" t="s">
        <v>246</v>
      </c>
      <c r="AU220" s="280" t="s">
        <v>91</v>
      </c>
      <c r="AV220" s="14" t="s">
        <v>237</v>
      </c>
      <c r="AW220" s="14" t="s">
        <v>41</v>
      </c>
      <c r="AX220" s="14" t="s">
        <v>85</v>
      </c>
      <c r="AY220" s="280" t="s">
        <v>230</v>
      </c>
    </row>
    <row r="221" spans="2:65" s="1" customFormat="1" ht="25.5" customHeight="1">
      <c r="B221" s="47"/>
      <c r="C221" s="236" t="s">
        <v>445</v>
      </c>
      <c r="D221" s="236" t="s">
        <v>233</v>
      </c>
      <c r="E221" s="237" t="s">
        <v>516</v>
      </c>
      <c r="F221" s="238" t="s">
        <v>517</v>
      </c>
      <c r="G221" s="239" t="s">
        <v>258</v>
      </c>
      <c r="H221" s="240">
        <v>30</v>
      </c>
      <c r="I221" s="241"/>
      <c r="J221" s="242">
        <f>ROUND(I221*H221,2)</f>
        <v>0</v>
      </c>
      <c r="K221" s="238" t="s">
        <v>34</v>
      </c>
      <c r="L221" s="73"/>
      <c r="M221" s="243" t="s">
        <v>34</v>
      </c>
      <c r="N221" s="244" t="s">
        <v>49</v>
      </c>
      <c r="O221" s="48"/>
      <c r="P221" s="245">
        <f>O221*H221</f>
        <v>0</v>
      </c>
      <c r="Q221" s="245">
        <v>0.00024</v>
      </c>
      <c r="R221" s="245">
        <f>Q221*H221</f>
        <v>0.0072</v>
      </c>
      <c r="S221" s="245">
        <v>0</v>
      </c>
      <c r="T221" s="246">
        <f>S221*H221</f>
        <v>0</v>
      </c>
      <c r="AR221" s="24" t="s">
        <v>259</v>
      </c>
      <c r="AT221" s="24" t="s">
        <v>233</v>
      </c>
      <c r="AU221" s="24" t="s">
        <v>91</v>
      </c>
      <c r="AY221" s="24" t="s">
        <v>230</v>
      </c>
      <c r="BE221" s="247">
        <f>IF(N221="základní",J221,0)</f>
        <v>0</v>
      </c>
      <c r="BF221" s="247">
        <f>IF(N221="snížená",J221,0)</f>
        <v>0</v>
      </c>
      <c r="BG221" s="247">
        <f>IF(N221="zákl. přenesená",J221,0)</f>
        <v>0</v>
      </c>
      <c r="BH221" s="247">
        <f>IF(N221="sníž. přenesená",J221,0)</f>
        <v>0</v>
      </c>
      <c r="BI221" s="247">
        <f>IF(N221="nulová",J221,0)</f>
        <v>0</v>
      </c>
      <c r="BJ221" s="24" t="s">
        <v>85</v>
      </c>
      <c r="BK221" s="247">
        <f>ROUND(I221*H221,2)</f>
        <v>0</v>
      </c>
      <c r="BL221" s="24" t="s">
        <v>259</v>
      </c>
      <c r="BM221" s="24" t="s">
        <v>518</v>
      </c>
    </row>
    <row r="222" spans="2:51" s="12" customFormat="1" ht="13.5">
      <c r="B222" s="248"/>
      <c r="C222" s="249"/>
      <c r="D222" s="250" t="s">
        <v>246</v>
      </c>
      <c r="E222" s="251" t="s">
        <v>34</v>
      </c>
      <c r="F222" s="252" t="s">
        <v>467</v>
      </c>
      <c r="G222" s="249"/>
      <c r="H222" s="253">
        <v>30</v>
      </c>
      <c r="I222" s="254"/>
      <c r="J222" s="249"/>
      <c r="K222" s="249"/>
      <c r="L222" s="255"/>
      <c r="M222" s="256"/>
      <c r="N222" s="257"/>
      <c r="O222" s="257"/>
      <c r="P222" s="257"/>
      <c r="Q222" s="257"/>
      <c r="R222" s="257"/>
      <c r="S222" s="257"/>
      <c r="T222" s="258"/>
      <c r="AT222" s="259" t="s">
        <v>246</v>
      </c>
      <c r="AU222" s="259" t="s">
        <v>91</v>
      </c>
      <c r="AV222" s="12" t="s">
        <v>91</v>
      </c>
      <c r="AW222" s="12" t="s">
        <v>41</v>
      </c>
      <c r="AX222" s="12" t="s">
        <v>78</v>
      </c>
      <c r="AY222" s="259" t="s">
        <v>230</v>
      </c>
    </row>
    <row r="223" spans="2:51" s="14" customFormat="1" ht="13.5">
      <c r="B223" s="270"/>
      <c r="C223" s="271"/>
      <c r="D223" s="250" t="s">
        <v>246</v>
      </c>
      <c r="E223" s="272" t="s">
        <v>34</v>
      </c>
      <c r="F223" s="273" t="s">
        <v>265</v>
      </c>
      <c r="G223" s="271"/>
      <c r="H223" s="274">
        <v>30</v>
      </c>
      <c r="I223" s="275"/>
      <c r="J223" s="271"/>
      <c r="K223" s="271"/>
      <c r="L223" s="276"/>
      <c r="M223" s="277"/>
      <c r="N223" s="278"/>
      <c r="O223" s="278"/>
      <c r="P223" s="278"/>
      <c r="Q223" s="278"/>
      <c r="R223" s="278"/>
      <c r="S223" s="278"/>
      <c r="T223" s="279"/>
      <c r="AT223" s="280" t="s">
        <v>246</v>
      </c>
      <c r="AU223" s="280" t="s">
        <v>91</v>
      </c>
      <c r="AV223" s="14" t="s">
        <v>237</v>
      </c>
      <c r="AW223" s="14" t="s">
        <v>41</v>
      </c>
      <c r="AX223" s="14" t="s">
        <v>85</v>
      </c>
      <c r="AY223" s="280" t="s">
        <v>230</v>
      </c>
    </row>
    <row r="224" spans="2:65" s="1" customFormat="1" ht="25.5" customHeight="1">
      <c r="B224" s="47"/>
      <c r="C224" s="236" t="s">
        <v>519</v>
      </c>
      <c r="D224" s="236" t="s">
        <v>233</v>
      </c>
      <c r="E224" s="237" t="s">
        <v>520</v>
      </c>
      <c r="F224" s="238" t="s">
        <v>521</v>
      </c>
      <c r="G224" s="239" t="s">
        <v>258</v>
      </c>
      <c r="H224" s="240">
        <v>185</v>
      </c>
      <c r="I224" s="241"/>
      <c r="J224" s="242">
        <f>ROUND(I224*H224,2)</f>
        <v>0</v>
      </c>
      <c r="K224" s="238" t="s">
        <v>34</v>
      </c>
      <c r="L224" s="73"/>
      <c r="M224" s="243" t="s">
        <v>34</v>
      </c>
      <c r="N224" s="244" t="s">
        <v>49</v>
      </c>
      <c r="O224" s="48"/>
      <c r="P224" s="245">
        <f>O224*H224</f>
        <v>0</v>
      </c>
      <c r="Q224" s="245">
        <v>0.00034</v>
      </c>
      <c r="R224" s="245">
        <f>Q224*H224</f>
        <v>0.06290000000000001</v>
      </c>
      <c r="S224" s="245">
        <v>0</v>
      </c>
      <c r="T224" s="246">
        <f>S224*H224</f>
        <v>0</v>
      </c>
      <c r="AR224" s="24" t="s">
        <v>259</v>
      </c>
      <c r="AT224" s="24" t="s">
        <v>233</v>
      </c>
      <c r="AU224" s="24" t="s">
        <v>91</v>
      </c>
      <c r="AY224" s="24" t="s">
        <v>230</v>
      </c>
      <c r="BE224" s="247">
        <f>IF(N224="základní",J224,0)</f>
        <v>0</v>
      </c>
      <c r="BF224" s="247">
        <f>IF(N224="snížená",J224,0)</f>
        <v>0</v>
      </c>
      <c r="BG224" s="247">
        <f>IF(N224="zákl. přenesená",J224,0)</f>
        <v>0</v>
      </c>
      <c r="BH224" s="247">
        <f>IF(N224="sníž. přenesená",J224,0)</f>
        <v>0</v>
      </c>
      <c r="BI224" s="247">
        <f>IF(N224="nulová",J224,0)</f>
        <v>0</v>
      </c>
      <c r="BJ224" s="24" t="s">
        <v>85</v>
      </c>
      <c r="BK224" s="247">
        <f>ROUND(I224*H224,2)</f>
        <v>0</v>
      </c>
      <c r="BL224" s="24" t="s">
        <v>259</v>
      </c>
      <c r="BM224" s="24" t="s">
        <v>522</v>
      </c>
    </row>
    <row r="225" spans="2:51" s="12" customFormat="1" ht="13.5">
      <c r="B225" s="248"/>
      <c r="C225" s="249"/>
      <c r="D225" s="250" t="s">
        <v>246</v>
      </c>
      <c r="E225" s="251" t="s">
        <v>34</v>
      </c>
      <c r="F225" s="252" t="s">
        <v>523</v>
      </c>
      <c r="G225" s="249"/>
      <c r="H225" s="253">
        <v>185</v>
      </c>
      <c r="I225" s="254"/>
      <c r="J225" s="249"/>
      <c r="K225" s="249"/>
      <c r="L225" s="255"/>
      <c r="M225" s="256"/>
      <c r="N225" s="257"/>
      <c r="O225" s="257"/>
      <c r="P225" s="257"/>
      <c r="Q225" s="257"/>
      <c r="R225" s="257"/>
      <c r="S225" s="257"/>
      <c r="T225" s="258"/>
      <c r="AT225" s="259" t="s">
        <v>246</v>
      </c>
      <c r="AU225" s="259" t="s">
        <v>91</v>
      </c>
      <c r="AV225" s="12" t="s">
        <v>91</v>
      </c>
      <c r="AW225" s="12" t="s">
        <v>41</v>
      </c>
      <c r="AX225" s="12" t="s">
        <v>78</v>
      </c>
      <c r="AY225" s="259" t="s">
        <v>230</v>
      </c>
    </row>
    <row r="226" spans="2:51" s="14" customFormat="1" ht="13.5">
      <c r="B226" s="270"/>
      <c r="C226" s="271"/>
      <c r="D226" s="250" t="s">
        <v>246</v>
      </c>
      <c r="E226" s="272" t="s">
        <v>34</v>
      </c>
      <c r="F226" s="273" t="s">
        <v>265</v>
      </c>
      <c r="G226" s="271"/>
      <c r="H226" s="274">
        <v>185</v>
      </c>
      <c r="I226" s="275"/>
      <c r="J226" s="271"/>
      <c r="K226" s="271"/>
      <c r="L226" s="276"/>
      <c r="M226" s="277"/>
      <c r="N226" s="278"/>
      <c r="O226" s="278"/>
      <c r="P226" s="278"/>
      <c r="Q226" s="278"/>
      <c r="R226" s="278"/>
      <c r="S226" s="278"/>
      <c r="T226" s="279"/>
      <c r="AT226" s="280" t="s">
        <v>246</v>
      </c>
      <c r="AU226" s="280" t="s">
        <v>91</v>
      </c>
      <c r="AV226" s="14" t="s">
        <v>237</v>
      </c>
      <c r="AW226" s="14" t="s">
        <v>41</v>
      </c>
      <c r="AX226" s="14" t="s">
        <v>85</v>
      </c>
      <c r="AY226" s="280" t="s">
        <v>230</v>
      </c>
    </row>
    <row r="227" spans="2:65" s="1" customFormat="1" ht="25.5" customHeight="1">
      <c r="B227" s="47"/>
      <c r="C227" s="236" t="s">
        <v>524</v>
      </c>
      <c r="D227" s="236" t="s">
        <v>233</v>
      </c>
      <c r="E227" s="237" t="s">
        <v>525</v>
      </c>
      <c r="F227" s="238" t="s">
        <v>526</v>
      </c>
      <c r="G227" s="239" t="s">
        <v>258</v>
      </c>
      <c r="H227" s="240">
        <v>40</v>
      </c>
      <c r="I227" s="241"/>
      <c r="J227" s="242">
        <f>ROUND(I227*H227,2)</f>
        <v>0</v>
      </c>
      <c r="K227" s="238" t="s">
        <v>34</v>
      </c>
      <c r="L227" s="73"/>
      <c r="M227" s="243" t="s">
        <v>34</v>
      </c>
      <c r="N227" s="244" t="s">
        <v>49</v>
      </c>
      <c r="O227" s="48"/>
      <c r="P227" s="245">
        <f>O227*H227</f>
        <v>0</v>
      </c>
      <c r="Q227" s="245">
        <v>0.00044</v>
      </c>
      <c r="R227" s="245">
        <f>Q227*H227</f>
        <v>0.0176</v>
      </c>
      <c r="S227" s="245">
        <v>0</v>
      </c>
      <c r="T227" s="246">
        <f>S227*H227</f>
        <v>0</v>
      </c>
      <c r="AR227" s="24" t="s">
        <v>259</v>
      </c>
      <c r="AT227" s="24" t="s">
        <v>233</v>
      </c>
      <c r="AU227" s="24" t="s">
        <v>91</v>
      </c>
      <c r="AY227" s="24" t="s">
        <v>230</v>
      </c>
      <c r="BE227" s="247">
        <f>IF(N227="základní",J227,0)</f>
        <v>0</v>
      </c>
      <c r="BF227" s="247">
        <f>IF(N227="snížená",J227,0)</f>
        <v>0</v>
      </c>
      <c r="BG227" s="247">
        <f>IF(N227="zákl. přenesená",J227,0)</f>
        <v>0</v>
      </c>
      <c r="BH227" s="247">
        <f>IF(N227="sníž. přenesená",J227,0)</f>
        <v>0</v>
      </c>
      <c r="BI227" s="247">
        <f>IF(N227="nulová",J227,0)</f>
        <v>0</v>
      </c>
      <c r="BJ227" s="24" t="s">
        <v>85</v>
      </c>
      <c r="BK227" s="247">
        <f>ROUND(I227*H227,2)</f>
        <v>0</v>
      </c>
      <c r="BL227" s="24" t="s">
        <v>259</v>
      </c>
      <c r="BM227" s="24" t="s">
        <v>527</v>
      </c>
    </row>
    <row r="228" spans="2:65" s="1" customFormat="1" ht="25.5" customHeight="1">
      <c r="B228" s="47"/>
      <c r="C228" s="236" t="s">
        <v>528</v>
      </c>
      <c r="D228" s="236" t="s">
        <v>233</v>
      </c>
      <c r="E228" s="237" t="s">
        <v>529</v>
      </c>
      <c r="F228" s="238" t="s">
        <v>530</v>
      </c>
      <c r="G228" s="239" t="s">
        <v>258</v>
      </c>
      <c r="H228" s="240">
        <v>320</v>
      </c>
      <c r="I228" s="241"/>
      <c r="J228" s="242">
        <f>ROUND(I228*H228,2)</f>
        <v>0</v>
      </c>
      <c r="K228" s="238" t="s">
        <v>34</v>
      </c>
      <c r="L228" s="73"/>
      <c r="M228" s="243" t="s">
        <v>34</v>
      </c>
      <c r="N228" s="244" t="s">
        <v>49</v>
      </c>
      <c r="O228" s="48"/>
      <c r="P228" s="245">
        <f>O228*H228</f>
        <v>0</v>
      </c>
      <c r="Q228" s="245">
        <v>0.00047</v>
      </c>
      <c r="R228" s="245">
        <f>Q228*H228</f>
        <v>0.1504</v>
      </c>
      <c r="S228" s="245">
        <v>0</v>
      </c>
      <c r="T228" s="246">
        <f>S228*H228</f>
        <v>0</v>
      </c>
      <c r="AR228" s="24" t="s">
        <v>259</v>
      </c>
      <c r="AT228" s="24" t="s">
        <v>233</v>
      </c>
      <c r="AU228" s="24" t="s">
        <v>91</v>
      </c>
      <c r="AY228" s="24" t="s">
        <v>230</v>
      </c>
      <c r="BE228" s="247">
        <f>IF(N228="základní",J228,0)</f>
        <v>0</v>
      </c>
      <c r="BF228" s="247">
        <f>IF(N228="snížená",J228,0)</f>
        <v>0</v>
      </c>
      <c r="BG228" s="247">
        <f>IF(N228="zákl. přenesená",J228,0)</f>
        <v>0</v>
      </c>
      <c r="BH228" s="247">
        <f>IF(N228="sníž. přenesená",J228,0)</f>
        <v>0</v>
      </c>
      <c r="BI228" s="247">
        <f>IF(N228="nulová",J228,0)</f>
        <v>0</v>
      </c>
      <c r="BJ228" s="24" t="s">
        <v>85</v>
      </c>
      <c r="BK228" s="247">
        <f>ROUND(I228*H228,2)</f>
        <v>0</v>
      </c>
      <c r="BL228" s="24" t="s">
        <v>259</v>
      </c>
      <c r="BM228" s="24" t="s">
        <v>531</v>
      </c>
    </row>
    <row r="229" spans="2:51" s="12" customFormat="1" ht="13.5">
      <c r="B229" s="248"/>
      <c r="C229" s="249"/>
      <c r="D229" s="250" t="s">
        <v>246</v>
      </c>
      <c r="E229" s="251" t="s">
        <v>34</v>
      </c>
      <c r="F229" s="252" t="s">
        <v>532</v>
      </c>
      <c r="G229" s="249"/>
      <c r="H229" s="253">
        <v>320</v>
      </c>
      <c r="I229" s="254"/>
      <c r="J229" s="249"/>
      <c r="K229" s="249"/>
      <c r="L229" s="255"/>
      <c r="M229" s="256"/>
      <c r="N229" s="257"/>
      <c r="O229" s="257"/>
      <c r="P229" s="257"/>
      <c r="Q229" s="257"/>
      <c r="R229" s="257"/>
      <c r="S229" s="257"/>
      <c r="T229" s="258"/>
      <c r="AT229" s="259" t="s">
        <v>246</v>
      </c>
      <c r="AU229" s="259" t="s">
        <v>91</v>
      </c>
      <c r="AV229" s="12" t="s">
        <v>91</v>
      </c>
      <c r="AW229" s="12" t="s">
        <v>41</v>
      </c>
      <c r="AX229" s="12" t="s">
        <v>85</v>
      </c>
      <c r="AY229" s="259" t="s">
        <v>230</v>
      </c>
    </row>
    <row r="230" spans="2:65" s="1" customFormat="1" ht="16.5" customHeight="1">
      <c r="B230" s="47"/>
      <c r="C230" s="236" t="s">
        <v>533</v>
      </c>
      <c r="D230" s="236" t="s">
        <v>233</v>
      </c>
      <c r="E230" s="237" t="s">
        <v>534</v>
      </c>
      <c r="F230" s="238" t="s">
        <v>535</v>
      </c>
      <c r="G230" s="239" t="s">
        <v>304</v>
      </c>
      <c r="H230" s="293"/>
      <c r="I230" s="241"/>
      <c r="J230" s="242">
        <f>ROUND(I230*H230,2)</f>
        <v>0</v>
      </c>
      <c r="K230" s="238" t="s">
        <v>34</v>
      </c>
      <c r="L230" s="73"/>
      <c r="M230" s="243" t="s">
        <v>34</v>
      </c>
      <c r="N230" s="244" t="s">
        <v>49</v>
      </c>
      <c r="O230" s="48"/>
      <c r="P230" s="245">
        <f>O230*H230</f>
        <v>0</v>
      </c>
      <c r="Q230" s="245">
        <v>0</v>
      </c>
      <c r="R230" s="245">
        <f>Q230*H230</f>
        <v>0</v>
      </c>
      <c r="S230" s="245">
        <v>0</v>
      </c>
      <c r="T230" s="246">
        <f>S230*H230</f>
        <v>0</v>
      </c>
      <c r="AR230" s="24" t="s">
        <v>259</v>
      </c>
      <c r="AT230" s="24" t="s">
        <v>233</v>
      </c>
      <c r="AU230" s="24" t="s">
        <v>91</v>
      </c>
      <c r="AY230" s="24" t="s">
        <v>230</v>
      </c>
      <c r="BE230" s="247">
        <f>IF(N230="základní",J230,0)</f>
        <v>0</v>
      </c>
      <c r="BF230" s="247">
        <f>IF(N230="snížená",J230,0)</f>
        <v>0</v>
      </c>
      <c r="BG230" s="247">
        <f>IF(N230="zákl. přenesená",J230,0)</f>
        <v>0</v>
      </c>
      <c r="BH230" s="247">
        <f>IF(N230="sníž. přenesená",J230,0)</f>
        <v>0</v>
      </c>
      <c r="BI230" s="247">
        <f>IF(N230="nulová",J230,0)</f>
        <v>0</v>
      </c>
      <c r="BJ230" s="24" t="s">
        <v>85</v>
      </c>
      <c r="BK230" s="247">
        <f>ROUND(I230*H230,2)</f>
        <v>0</v>
      </c>
      <c r="BL230" s="24" t="s">
        <v>259</v>
      </c>
      <c r="BM230" s="24" t="s">
        <v>536</v>
      </c>
    </row>
    <row r="231" spans="2:63" s="11" customFormat="1" ht="29.85" customHeight="1">
      <c r="B231" s="220"/>
      <c r="C231" s="221"/>
      <c r="D231" s="222" t="s">
        <v>77</v>
      </c>
      <c r="E231" s="234" t="s">
        <v>537</v>
      </c>
      <c r="F231" s="234" t="s">
        <v>277</v>
      </c>
      <c r="G231" s="221"/>
      <c r="H231" s="221"/>
      <c r="I231" s="224"/>
      <c r="J231" s="235">
        <f>BK231</f>
        <v>0</v>
      </c>
      <c r="K231" s="221"/>
      <c r="L231" s="226"/>
      <c r="M231" s="227"/>
      <c r="N231" s="228"/>
      <c r="O231" s="228"/>
      <c r="P231" s="229">
        <f>SUM(P232:P276)</f>
        <v>0</v>
      </c>
      <c r="Q231" s="228"/>
      <c r="R231" s="229">
        <f>SUM(R232:R276)</f>
        <v>2.28792</v>
      </c>
      <c r="S231" s="228"/>
      <c r="T231" s="230">
        <f>SUM(T232:T276)</f>
        <v>0</v>
      </c>
      <c r="AR231" s="231" t="s">
        <v>91</v>
      </c>
      <c r="AT231" s="232" t="s">
        <v>77</v>
      </c>
      <c r="AU231" s="232" t="s">
        <v>85</v>
      </c>
      <c r="AY231" s="231" t="s">
        <v>230</v>
      </c>
      <c r="BK231" s="233">
        <f>SUM(BK232:BK276)</f>
        <v>0</v>
      </c>
    </row>
    <row r="232" spans="2:65" s="1" customFormat="1" ht="16.5" customHeight="1">
      <c r="B232" s="47"/>
      <c r="C232" s="236" t="s">
        <v>538</v>
      </c>
      <c r="D232" s="236" t="s">
        <v>233</v>
      </c>
      <c r="E232" s="237" t="s">
        <v>539</v>
      </c>
      <c r="F232" s="238" t="s">
        <v>540</v>
      </c>
      <c r="G232" s="239" t="s">
        <v>292</v>
      </c>
      <c r="H232" s="240">
        <v>8</v>
      </c>
      <c r="I232" s="241"/>
      <c r="J232" s="242">
        <f>ROUND(I232*H232,2)</f>
        <v>0</v>
      </c>
      <c r="K232" s="238" t="s">
        <v>34</v>
      </c>
      <c r="L232" s="73"/>
      <c r="M232" s="243" t="s">
        <v>34</v>
      </c>
      <c r="N232" s="244" t="s">
        <v>49</v>
      </c>
      <c r="O232" s="48"/>
      <c r="P232" s="245">
        <f>O232*H232</f>
        <v>0</v>
      </c>
      <c r="Q232" s="245">
        <v>0.00304</v>
      </c>
      <c r="R232" s="245">
        <f>Q232*H232</f>
        <v>0.02432</v>
      </c>
      <c r="S232" s="245">
        <v>0</v>
      </c>
      <c r="T232" s="246">
        <f>S232*H232</f>
        <v>0</v>
      </c>
      <c r="AR232" s="24" t="s">
        <v>259</v>
      </c>
      <c r="AT232" s="24" t="s">
        <v>233</v>
      </c>
      <c r="AU232" s="24" t="s">
        <v>91</v>
      </c>
      <c r="AY232" s="24" t="s">
        <v>230</v>
      </c>
      <c r="BE232" s="247">
        <f>IF(N232="základní",J232,0)</f>
        <v>0</v>
      </c>
      <c r="BF232" s="247">
        <f>IF(N232="snížená",J232,0)</f>
        <v>0</v>
      </c>
      <c r="BG232" s="247">
        <f>IF(N232="zákl. přenesená",J232,0)</f>
        <v>0</v>
      </c>
      <c r="BH232" s="247">
        <f>IF(N232="sníž. přenesená",J232,0)</f>
        <v>0</v>
      </c>
      <c r="BI232" s="247">
        <f>IF(N232="nulová",J232,0)</f>
        <v>0</v>
      </c>
      <c r="BJ232" s="24" t="s">
        <v>85</v>
      </c>
      <c r="BK232" s="247">
        <f>ROUND(I232*H232,2)</f>
        <v>0</v>
      </c>
      <c r="BL232" s="24" t="s">
        <v>259</v>
      </c>
      <c r="BM232" s="24" t="s">
        <v>541</v>
      </c>
    </row>
    <row r="233" spans="2:65" s="1" customFormat="1" ht="16.5" customHeight="1">
      <c r="B233" s="47"/>
      <c r="C233" s="236" t="s">
        <v>542</v>
      </c>
      <c r="D233" s="236" t="s">
        <v>233</v>
      </c>
      <c r="E233" s="237" t="s">
        <v>543</v>
      </c>
      <c r="F233" s="238" t="s">
        <v>544</v>
      </c>
      <c r="G233" s="239" t="s">
        <v>292</v>
      </c>
      <c r="H233" s="240">
        <v>2</v>
      </c>
      <c r="I233" s="241"/>
      <c r="J233" s="242">
        <f>ROUND(I233*H233,2)</f>
        <v>0</v>
      </c>
      <c r="K233" s="238" t="s">
        <v>34</v>
      </c>
      <c r="L233" s="73"/>
      <c r="M233" s="243" t="s">
        <v>34</v>
      </c>
      <c r="N233" s="244" t="s">
        <v>49</v>
      </c>
      <c r="O233" s="48"/>
      <c r="P233" s="245">
        <f>O233*H233</f>
        <v>0</v>
      </c>
      <c r="Q233" s="245">
        <v>0.00427</v>
      </c>
      <c r="R233" s="245">
        <f>Q233*H233</f>
        <v>0.00854</v>
      </c>
      <c r="S233" s="245">
        <v>0</v>
      </c>
      <c r="T233" s="246">
        <f>S233*H233</f>
        <v>0</v>
      </c>
      <c r="AR233" s="24" t="s">
        <v>259</v>
      </c>
      <c r="AT233" s="24" t="s">
        <v>233</v>
      </c>
      <c r="AU233" s="24" t="s">
        <v>91</v>
      </c>
      <c r="AY233" s="24" t="s">
        <v>230</v>
      </c>
      <c r="BE233" s="247">
        <f>IF(N233="základní",J233,0)</f>
        <v>0</v>
      </c>
      <c r="BF233" s="247">
        <f>IF(N233="snížená",J233,0)</f>
        <v>0</v>
      </c>
      <c r="BG233" s="247">
        <f>IF(N233="zákl. přenesená",J233,0)</f>
        <v>0</v>
      </c>
      <c r="BH233" s="247">
        <f>IF(N233="sníž. přenesená",J233,0)</f>
        <v>0</v>
      </c>
      <c r="BI233" s="247">
        <f>IF(N233="nulová",J233,0)</f>
        <v>0</v>
      </c>
      <c r="BJ233" s="24" t="s">
        <v>85</v>
      </c>
      <c r="BK233" s="247">
        <f>ROUND(I233*H233,2)</f>
        <v>0</v>
      </c>
      <c r="BL233" s="24" t="s">
        <v>259</v>
      </c>
      <c r="BM233" s="24" t="s">
        <v>545</v>
      </c>
    </row>
    <row r="234" spans="2:65" s="1" customFormat="1" ht="16.5" customHeight="1">
      <c r="B234" s="47"/>
      <c r="C234" s="236" t="s">
        <v>546</v>
      </c>
      <c r="D234" s="236" t="s">
        <v>233</v>
      </c>
      <c r="E234" s="237" t="s">
        <v>547</v>
      </c>
      <c r="F234" s="238" t="s">
        <v>548</v>
      </c>
      <c r="G234" s="239" t="s">
        <v>292</v>
      </c>
      <c r="H234" s="240">
        <v>2</v>
      </c>
      <c r="I234" s="241"/>
      <c r="J234" s="242">
        <f>ROUND(I234*H234,2)</f>
        <v>0</v>
      </c>
      <c r="K234" s="238" t="s">
        <v>34</v>
      </c>
      <c r="L234" s="73"/>
      <c r="M234" s="243" t="s">
        <v>34</v>
      </c>
      <c r="N234" s="244" t="s">
        <v>49</v>
      </c>
      <c r="O234" s="48"/>
      <c r="P234" s="245">
        <f>O234*H234</f>
        <v>0</v>
      </c>
      <c r="Q234" s="245">
        <v>0.00284</v>
      </c>
      <c r="R234" s="245">
        <f>Q234*H234</f>
        <v>0.00568</v>
      </c>
      <c r="S234" s="245">
        <v>0</v>
      </c>
      <c r="T234" s="246">
        <f>S234*H234</f>
        <v>0</v>
      </c>
      <c r="AR234" s="24" t="s">
        <v>259</v>
      </c>
      <c r="AT234" s="24" t="s">
        <v>233</v>
      </c>
      <c r="AU234" s="24" t="s">
        <v>91</v>
      </c>
      <c r="AY234" s="24" t="s">
        <v>230</v>
      </c>
      <c r="BE234" s="247">
        <f>IF(N234="základní",J234,0)</f>
        <v>0</v>
      </c>
      <c r="BF234" s="247">
        <f>IF(N234="snížená",J234,0)</f>
        <v>0</v>
      </c>
      <c r="BG234" s="247">
        <f>IF(N234="zákl. přenesená",J234,0)</f>
        <v>0</v>
      </c>
      <c r="BH234" s="247">
        <f>IF(N234="sníž. přenesená",J234,0)</f>
        <v>0</v>
      </c>
      <c r="BI234" s="247">
        <f>IF(N234="nulová",J234,0)</f>
        <v>0</v>
      </c>
      <c r="BJ234" s="24" t="s">
        <v>85</v>
      </c>
      <c r="BK234" s="247">
        <f>ROUND(I234*H234,2)</f>
        <v>0</v>
      </c>
      <c r="BL234" s="24" t="s">
        <v>259</v>
      </c>
      <c r="BM234" s="24" t="s">
        <v>549</v>
      </c>
    </row>
    <row r="235" spans="2:65" s="1" customFormat="1" ht="16.5" customHeight="1">
      <c r="B235" s="47"/>
      <c r="C235" s="236" t="s">
        <v>550</v>
      </c>
      <c r="D235" s="236" t="s">
        <v>233</v>
      </c>
      <c r="E235" s="237" t="s">
        <v>551</v>
      </c>
      <c r="F235" s="238" t="s">
        <v>552</v>
      </c>
      <c r="G235" s="239" t="s">
        <v>292</v>
      </c>
      <c r="H235" s="240">
        <v>2</v>
      </c>
      <c r="I235" s="241"/>
      <c r="J235" s="242">
        <f>ROUND(I235*H235,2)</f>
        <v>0</v>
      </c>
      <c r="K235" s="238" t="s">
        <v>34</v>
      </c>
      <c r="L235" s="73"/>
      <c r="M235" s="243" t="s">
        <v>34</v>
      </c>
      <c r="N235" s="244" t="s">
        <v>49</v>
      </c>
      <c r="O235" s="48"/>
      <c r="P235" s="245">
        <f>O235*H235</f>
        <v>0</v>
      </c>
      <c r="Q235" s="245">
        <v>0.00472</v>
      </c>
      <c r="R235" s="245">
        <f>Q235*H235</f>
        <v>0.00944</v>
      </c>
      <c r="S235" s="245">
        <v>0</v>
      </c>
      <c r="T235" s="246">
        <f>S235*H235</f>
        <v>0</v>
      </c>
      <c r="AR235" s="24" t="s">
        <v>259</v>
      </c>
      <c r="AT235" s="24" t="s">
        <v>233</v>
      </c>
      <c r="AU235" s="24" t="s">
        <v>91</v>
      </c>
      <c r="AY235" s="24" t="s">
        <v>230</v>
      </c>
      <c r="BE235" s="247">
        <f>IF(N235="základní",J235,0)</f>
        <v>0</v>
      </c>
      <c r="BF235" s="247">
        <f>IF(N235="snížená",J235,0)</f>
        <v>0</v>
      </c>
      <c r="BG235" s="247">
        <f>IF(N235="zákl. přenesená",J235,0)</f>
        <v>0</v>
      </c>
      <c r="BH235" s="247">
        <f>IF(N235="sníž. přenesená",J235,0)</f>
        <v>0</v>
      </c>
      <c r="BI235" s="247">
        <f>IF(N235="nulová",J235,0)</f>
        <v>0</v>
      </c>
      <c r="BJ235" s="24" t="s">
        <v>85</v>
      </c>
      <c r="BK235" s="247">
        <f>ROUND(I235*H235,2)</f>
        <v>0</v>
      </c>
      <c r="BL235" s="24" t="s">
        <v>259</v>
      </c>
      <c r="BM235" s="24" t="s">
        <v>553</v>
      </c>
    </row>
    <row r="236" spans="2:65" s="1" customFormat="1" ht="16.5" customHeight="1">
      <c r="B236" s="47"/>
      <c r="C236" s="236" t="s">
        <v>554</v>
      </c>
      <c r="D236" s="236" t="s">
        <v>233</v>
      </c>
      <c r="E236" s="237" t="s">
        <v>555</v>
      </c>
      <c r="F236" s="238" t="s">
        <v>556</v>
      </c>
      <c r="G236" s="239" t="s">
        <v>281</v>
      </c>
      <c r="H236" s="240">
        <v>1</v>
      </c>
      <c r="I236" s="241"/>
      <c r="J236" s="242">
        <f>ROUND(I236*H236,2)</f>
        <v>0</v>
      </c>
      <c r="K236" s="238" t="s">
        <v>34</v>
      </c>
      <c r="L236" s="73"/>
      <c r="M236" s="243" t="s">
        <v>34</v>
      </c>
      <c r="N236" s="244" t="s">
        <v>49</v>
      </c>
      <c r="O236" s="48"/>
      <c r="P236" s="245">
        <f>O236*H236</f>
        <v>0</v>
      </c>
      <c r="Q236" s="245">
        <v>0.00281</v>
      </c>
      <c r="R236" s="245">
        <f>Q236*H236</f>
        <v>0.00281</v>
      </c>
      <c r="S236" s="245">
        <v>0</v>
      </c>
      <c r="T236" s="246">
        <f>S236*H236</f>
        <v>0</v>
      </c>
      <c r="AR236" s="24" t="s">
        <v>259</v>
      </c>
      <c r="AT236" s="24" t="s">
        <v>233</v>
      </c>
      <c r="AU236" s="24" t="s">
        <v>91</v>
      </c>
      <c r="AY236" s="24" t="s">
        <v>230</v>
      </c>
      <c r="BE236" s="247">
        <f>IF(N236="základní",J236,0)</f>
        <v>0</v>
      </c>
      <c r="BF236" s="247">
        <f>IF(N236="snížená",J236,0)</f>
        <v>0</v>
      </c>
      <c r="BG236" s="247">
        <f>IF(N236="zákl. přenesená",J236,0)</f>
        <v>0</v>
      </c>
      <c r="BH236" s="247">
        <f>IF(N236="sníž. přenesená",J236,0)</f>
        <v>0</v>
      </c>
      <c r="BI236" s="247">
        <f>IF(N236="nulová",J236,0)</f>
        <v>0</v>
      </c>
      <c r="BJ236" s="24" t="s">
        <v>85</v>
      </c>
      <c r="BK236" s="247">
        <f>ROUND(I236*H236,2)</f>
        <v>0</v>
      </c>
      <c r="BL236" s="24" t="s">
        <v>259</v>
      </c>
      <c r="BM236" s="24" t="s">
        <v>557</v>
      </c>
    </row>
    <row r="237" spans="2:47" s="1" customFormat="1" ht="13.5">
      <c r="B237" s="47"/>
      <c r="C237" s="75"/>
      <c r="D237" s="250" t="s">
        <v>283</v>
      </c>
      <c r="E237" s="75"/>
      <c r="F237" s="281" t="s">
        <v>558</v>
      </c>
      <c r="G237" s="75"/>
      <c r="H237" s="75"/>
      <c r="I237" s="204"/>
      <c r="J237" s="75"/>
      <c r="K237" s="75"/>
      <c r="L237" s="73"/>
      <c r="M237" s="282"/>
      <c r="N237" s="48"/>
      <c r="O237" s="48"/>
      <c r="P237" s="48"/>
      <c r="Q237" s="48"/>
      <c r="R237" s="48"/>
      <c r="S237" s="48"/>
      <c r="T237" s="96"/>
      <c r="AT237" s="24" t="s">
        <v>283</v>
      </c>
      <c r="AU237" s="24" t="s">
        <v>91</v>
      </c>
    </row>
    <row r="238" spans="2:65" s="1" customFormat="1" ht="16.5" customHeight="1">
      <c r="B238" s="47"/>
      <c r="C238" s="236" t="s">
        <v>559</v>
      </c>
      <c r="D238" s="236" t="s">
        <v>233</v>
      </c>
      <c r="E238" s="237" t="s">
        <v>560</v>
      </c>
      <c r="F238" s="238" t="s">
        <v>561</v>
      </c>
      <c r="G238" s="239" t="s">
        <v>281</v>
      </c>
      <c r="H238" s="240">
        <v>1</v>
      </c>
      <c r="I238" s="241"/>
      <c r="J238" s="242">
        <f>ROUND(I238*H238,2)</f>
        <v>0</v>
      </c>
      <c r="K238" s="238" t="s">
        <v>34</v>
      </c>
      <c r="L238" s="73"/>
      <c r="M238" s="243" t="s">
        <v>34</v>
      </c>
      <c r="N238" s="244" t="s">
        <v>49</v>
      </c>
      <c r="O238" s="48"/>
      <c r="P238" s="245">
        <f>O238*H238</f>
        <v>0</v>
      </c>
      <c r="Q238" s="245">
        <v>0.0034</v>
      </c>
      <c r="R238" s="245">
        <f>Q238*H238</f>
        <v>0.0034</v>
      </c>
      <c r="S238" s="245">
        <v>0</v>
      </c>
      <c r="T238" s="246">
        <f>S238*H238</f>
        <v>0</v>
      </c>
      <c r="AR238" s="24" t="s">
        <v>259</v>
      </c>
      <c r="AT238" s="24" t="s">
        <v>233</v>
      </c>
      <c r="AU238" s="24" t="s">
        <v>91</v>
      </c>
      <c r="AY238" s="24" t="s">
        <v>230</v>
      </c>
      <c r="BE238" s="247">
        <f>IF(N238="základní",J238,0)</f>
        <v>0</v>
      </c>
      <c r="BF238" s="247">
        <f>IF(N238="snížená",J238,0)</f>
        <v>0</v>
      </c>
      <c r="BG238" s="247">
        <f>IF(N238="zákl. přenesená",J238,0)</f>
        <v>0</v>
      </c>
      <c r="BH238" s="247">
        <f>IF(N238="sníž. přenesená",J238,0)</f>
        <v>0</v>
      </c>
      <c r="BI238" s="247">
        <f>IF(N238="nulová",J238,0)</f>
        <v>0</v>
      </c>
      <c r="BJ238" s="24" t="s">
        <v>85</v>
      </c>
      <c r="BK238" s="247">
        <f>ROUND(I238*H238,2)</f>
        <v>0</v>
      </c>
      <c r="BL238" s="24" t="s">
        <v>259</v>
      </c>
      <c r="BM238" s="24" t="s">
        <v>562</v>
      </c>
    </row>
    <row r="239" spans="2:47" s="1" customFormat="1" ht="13.5">
      <c r="B239" s="47"/>
      <c r="C239" s="75"/>
      <c r="D239" s="250" t="s">
        <v>283</v>
      </c>
      <c r="E239" s="75"/>
      <c r="F239" s="281" t="s">
        <v>563</v>
      </c>
      <c r="G239" s="75"/>
      <c r="H239" s="75"/>
      <c r="I239" s="204"/>
      <c r="J239" s="75"/>
      <c r="K239" s="75"/>
      <c r="L239" s="73"/>
      <c r="M239" s="282"/>
      <c r="N239" s="48"/>
      <c r="O239" s="48"/>
      <c r="P239" s="48"/>
      <c r="Q239" s="48"/>
      <c r="R239" s="48"/>
      <c r="S239" s="48"/>
      <c r="T239" s="96"/>
      <c r="AT239" s="24" t="s">
        <v>283</v>
      </c>
      <c r="AU239" s="24" t="s">
        <v>91</v>
      </c>
    </row>
    <row r="240" spans="2:65" s="1" customFormat="1" ht="25.5" customHeight="1">
      <c r="B240" s="47"/>
      <c r="C240" s="236" t="s">
        <v>564</v>
      </c>
      <c r="D240" s="236" t="s">
        <v>233</v>
      </c>
      <c r="E240" s="237" t="s">
        <v>565</v>
      </c>
      <c r="F240" s="238" t="s">
        <v>566</v>
      </c>
      <c r="G240" s="239" t="s">
        <v>281</v>
      </c>
      <c r="H240" s="240">
        <v>2</v>
      </c>
      <c r="I240" s="241"/>
      <c r="J240" s="242">
        <f>ROUND(I240*H240,2)</f>
        <v>0</v>
      </c>
      <c r="K240" s="238" t="s">
        <v>34</v>
      </c>
      <c r="L240" s="73"/>
      <c r="M240" s="243" t="s">
        <v>34</v>
      </c>
      <c r="N240" s="244" t="s">
        <v>49</v>
      </c>
      <c r="O240" s="48"/>
      <c r="P240" s="245">
        <f>O240*H240</f>
        <v>0</v>
      </c>
      <c r="Q240" s="245">
        <v>0.0006</v>
      </c>
      <c r="R240" s="245">
        <f>Q240*H240</f>
        <v>0.0012</v>
      </c>
      <c r="S240" s="245">
        <v>0</v>
      </c>
      <c r="T240" s="246">
        <f>S240*H240</f>
        <v>0</v>
      </c>
      <c r="AR240" s="24" t="s">
        <v>259</v>
      </c>
      <c r="AT240" s="24" t="s">
        <v>233</v>
      </c>
      <c r="AU240" s="24" t="s">
        <v>91</v>
      </c>
      <c r="AY240" s="24" t="s">
        <v>230</v>
      </c>
      <c r="BE240" s="247">
        <f>IF(N240="základní",J240,0)</f>
        <v>0</v>
      </c>
      <c r="BF240" s="247">
        <f>IF(N240="snížená",J240,0)</f>
        <v>0</v>
      </c>
      <c r="BG240" s="247">
        <f>IF(N240="zákl. přenesená",J240,0)</f>
        <v>0</v>
      </c>
      <c r="BH240" s="247">
        <f>IF(N240="sníž. přenesená",J240,0)</f>
        <v>0</v>
      </c>
      <c r="BI240" s="247">
        <f>IF(N240="nulová",J240,0)</f>
        <v>0</v>
      </c>
      <c r="BJ240" s="24" t="s">
        <v>85</v>
      </c>
      <c r="BK240" s="247">
        <f>ROUND(I240*H240,2)</f>
        <v>0</v>
      </c>
      <c r="BL240" s="24" t="s">
        <v>259</v>
      </c>
      <c r="BM240" s="24" t="s">
        <v>567</v>
      </c>
    </row>
    <row r="241" spans="2:65" s="1" customFormat="1" ht="25.5" customHeight="1">
      <c r="B241" s="47"/>
      <c r="C241" s="236" t="s">
        <v>568</v>
      </c>
      <c r="D241" s="236" t="s">
        <v>233</v>
      </c>
      <c r="E241" s="237" t="s">
        <v>569</v>
      </c>
      <c r="F241" s="238" t="s">
        <v>570</v>
      </c>
      <c r="G241" s="239" t="s">
        <v>281</v>
      </c>
      <c r="H241" s="240">
        <v>1</v>
      </c>
      <c r="I241" s="241"/>
      <c r="J241" s="242">
        <f>ROUND(I241*H241,2)</f>
        <v>0</v>
      </c>
      <c r="K241" s="238" t="s">
        <v>34</v>
      </c>
      <c r="L241" s="73"/>
      <c r="M241" s="243" t="s">
        <v>34</v>
      </c>
      <c r="N241" s="244" t="s">
        <v>49</v>
      </c>
      <c r="O241" s="48"/>
      <c r="P241" s="245">
        <f>O241*H241</f>
        <v>0</v>
      </c>
      <c r="Q241" s="245">
        <v>0.0006</v>
      </c>
      <c r="R241" s="245">
        <f>Q241*H241</f>
        <v>0.0006</v>
      </c>
      <c r="S241" s="245">
        <v>0</v>
      </c>
      <c r="T241" s="246">
        <f>S241*H241</f>
        <v>0</v>
      </c>
      <c r="AR241" s="24" t="s">
        <v>259</v>
      </c>
      <c r="AT241" s="24" t="s">
        <v>233</v>
      </c>
      <c r="AU241" s="24" t="s">
        <v>91</v>
      </c>
      <c r="AY241" s="24" t="s">
        <v>230</v>
      </c>
      <c r="BE241" s="247">
        <f>IF(N241="základní",J241,0)</f>
        <v>0</v>
      </c>
      <c r="BF241" s="247">
        <f>IF(N241="snížená",J241,0)</f>
        <v>0</v>
      </c>
      <c r="BG241" s="247">
        <f>IF(N241="zákl. přenesená",J241,0)</f>
        <v>0</v>
      </c>
      <c r="BH241" s="247">
        <f>IF(N241="sníž. přenesená",J241,0)</f>
        <v>0</v>
      </c>
      <c r="BI241" s="247">
        <f>IF(N241="nulová",J241,0)</f>
        <v>0</v>
      </c>
      <c r="BJ241" s="24" t="s">
        <v>85</v>
      </c>
      <c r="BK241" s="247">
        <f>ROUND(I241*H241,2)</f>
        <v>0</v>
      </c>
      <c r="BL241" s="24" t="s">
        <v>259</v>
      </c>
      <c r="BM241" s="24" t="s">
        <v>571</v>
      </c>
    </row>
    <row r="242" spans="2:65" s="1" customFormat="1" ht="16.5" customHeight="1">
      <c r="B242" s="47"/>
      <c r="C242" s="236" t="s">
        <v>572</v>
      </c>
      <c r="D242" s="236" t="s">
        <v>233</v>
      </c>
      <c r="E242" s="237" t="s">
        <v>573</v>
      </c>
      <c r="F242" s="238" t="s">
        <v>574</v>
      </c>
      <c r="G242" s="239" t="s">
        <v>281</v>
      </c>
      <c r="H242" s="240">
        <v>3</v>
      </c>
      <c r="I242" s="241"/>
      <c r="J242" s="242">
        <f>ROUND(I242*H242,2)</f>
        <v>0</v>
      </c>
      <c r="K242" s="238" t="s">
        <v>34</v>
      </c>
      <c r="L242" s="73"/>
      <c r="M242" s="243" t="s">
        <v>34</v>
      </c>
      <c r="N242" s="244" t="s">
        <v>49</v>
      </c>
      <c r="O242" s="48"/>
      <c r="P242" s="245">
        <f>O242*H242</f>
        <v>0</v>
      </c>
      <c r="Q242" s="245">
        <v>0.00073</v>
      </c>
      <c r="R242" s="245">
        <f>Q242*H242</f>
        <v>0.00219</v>
      </c>
      <c r="S242" s="245">
        <v>0</v>
      </c>
      <c r="T242" s="246">
        <f>S242*H242</f>
        <v>0</v>
      </c>
      <c r="AR242" s="24" t="s">
        <v>259</v>
      </c>
      <c r="AT242" s="24" t="s">
        <v>233</v>
      </c>
      <c r="AU242" s="24" t="s">
        <v>91</v>
      </c>
      <c r="AY242" s="24" t="s">
        <v>230</v>
      </c>
      <c r="BE242" s="247">
        <f>IF(N242="základní",J242,0)</f>
        <v>0</v>
      </c>
      <c r="BF242" s="247">
        <f>IF(N242="snížená",J242,0)</f>
        <v>0</v>
      </c>
      <c r="BG242" s="247">
        <f>IF(N242="zákl. přenesená",J242,0)</f>
        <v>0</v>
      </c>
      <c r="BH242" s="247">
        <f>IF(N242="sníž. přenesená",J242,0)</f>
        <v>0</v>
      </c>
      <c r="BI242" s="247">
        <f>IF(N242="nulová",J242,0)</f>
        <v>0</v>
      </c>
      <c r="BJ242" s="24" t="s">
        <v>85</v>
      </c>
      <c r="BK242" s="247">
        <f>ROUND(I242*H242,2)</f>
        <v>0</v>
      </c>
      <c r="BL242" s="24" t="s">
        <v>259</v>
      </c>
      <c r="BM242" s="24" t="s">
        <v>575</v>
      </c>
    </row>
    <row r="243" spans="2:65" s="1" customFormat="1" ht="16.5" customHeight="1">
      <c r="B243" s="47"/>
      <c r="C243" s="236" t="s">
        <v>576</v>
      </c>
      <c r="D243" s="236" t="s">
        <v>233</v>
      </c>
      <c r="E243" s="237" t="s">
        <v>577</v>
      </c>
      <c r="F243" s="238" t="s">
        <v>578</v>
      </c>
      <c r="G243" s="239" t="s">
        <v>281</v>
      </c>
      <c r="H243" s="240">
        <v>1</v>
      </c>
      <c r="I243" s="241"/>
      <c r="J243" s="242">
        <f>ROUND(I243*H243,2)</f>
        <v>0</v>
      </c>
      <c r="K243" s="238" t="s">
        <v>34</v>
      </c>
      <c r="L243" s="73"/>
      <c r="M243" s="243" t="s">
        <v>34</v>
      </c>
      <c r="N243" s="244" t="s">
        <v>49</v>
      </c>
      <c r="O243" s="48"/>
      <c r="P243" s="245">
        <f>O243*H243</f>
        <v>0</v>
      </c>
      <c r="Q243" s="245">
        <v>0.00094</v>
      </c>
      <c r="R243" s="245">
        <f>Q243*H243</f>
        <v>0.00094</v>
      </c>
      <c r="S243" s="245">
        <v>0</v>
      </c>
      <c r="T243" s="246">
        <f>S243*H243</f>
        <v>0</v>
      </c>
      <c r="AR243" s="24" t="s">
        <v>259</v>
      </c>
      <c r="AT243" s="24" t="s">
        <v>233</v>
      </c>
      <c r="AU243" s="24" t="s">
        <v>91</v>
      </c>
      <c r="AY243" s="24" t="s">
        <v>230</v>
      </c>
      <c r="BE243" s="247">
        <f>IF(N243="základní",J243,0)</f>
        <v>0</v>
      </c>
      <c r="BF243" s="247">
        <f>IF(N243="snížená",J243,0)</f>
        <v>0</v>
      </c>
      <c r="BG243" s="247">
        <f>IF(N243="zákl. přenesená",J243,0)</f>
        <v>0</v>
      </c>
      <c r="BH243" s="247">
        <f>IF(N243="sníž. přenesená",J243,0)</f>
        <v>0</v>
      </c>
      <c r="BI243" s="247">
        <f>IF(N243="nulová",J243,0)</f>
        <v>0</v>
      </c>
      <c r="BJ243" s="24" t="s">
        <v>85</v>
      </c>
      <c r="BK243" s="247">
        <f>ROUND(I243*H243,2)</f>
        <v>0</v>
      </c>
      <c r="BL243" s="24" t="s">
        <v>259</v>
      </c>
      <c r="BM243" s="24" t="s">
        <v>579</v>
      </c>
    </row>
    <row r="244" spans="2:65" s="1" customFormat="1" ht="16.5" customHeight="1">
      <c r="B244" s="47"/>
      <c r="C244" s="236" t="s">
        <v>580</v>
      </c>
      <c r="D244" s="236" t="s">
        <v>233</v>
      </c>
      <c r="E244" s="237" t="s">
        <v>581</v>
      </c>
      <c r="F244" s="238" t="s">
        <v>582</v>
      </c>
      <c r="G244" s="239" t="s">
        <v>281</v>
      </c>
      <c r="H244" s="240">
        <v>20</v>
      </c>
      <c r="I244" s="241"/>
      <c r="J244" s="242">
        <f>ROUND(I244*H244,2)</f>
        <v>0</v>
      </c>
      <c r="K244" s="238" t="s">
        <v>34</v>
      </c>
      <c r="L244" s="73"/>
      <c r="M244" s="243" t="s">
        <v>34</v>
      </c>
      <c r="N244" s="244" t="s">
        <v>49</v>
      </c>
      <c r="O244" s="48"/>
      <c r="P244" s="245">
        <f>O244*H244</f>
        <v>0</v>
      </c>
      <c r="Q244" s="245">
        <v>0.00023</v>
      </c>
      <c r="R244" s="245">
        <f>Q244*H244</f>
        <v>0.0046</v>
      </c>
      <c r="S244" s="245">
        <v>0</v>
      </c>
      <c r="T244" s="246">
        <f>S244*H244</f>
        <v>0</v>
      </c>
      <c r="AR244" s="24" t="s">
        <v>259</v>
      </c>
      <c r="AT244" s="24" t="s">
        <v>233</v>
      </c>
      <c r="AU244" s="24" t="s">
        <v>91</v>
      </c>
      <c r="AY244" s="24" t="s">
        <v>230</v>
      </c>
      <c r="BE244" s="247">
        <f>IF(N244="základní",J244,0)</f>
        <v>0</v>
      </c>
      <c r="BF244" s="247">
        <f>IF(N244="snížená",J244,0)</f>
        <v>0</v>
      </c>
      <c r="BG244" s="247">
        <f>IF(N244="zákl. přenesená",J244,0)</f>
        <v>0</v>
      </c>
      <c r="BH244" s="247">
        <f>IF(N244="sníž. přenesená",J244,0)</f>
        <v>0</v>
      </c>
      <c r="BI244" s="247">
        <f>IF(N244="nulová",J244,0)</f>
        <v>0</v>
      </c>
      <c r="BJ244" s="24" t="s">
        <v>85</v>
      </c>
      <c r="BK244" s="247">
        <f>ROUND(I244*H244,2)</f>
        <v>0</v>
      </c>
      <c r="BL244" s="24" t="s">
        <v>259</v>
      </c>
      <c r="BM244" s="24" t="s">
        <v>583</v>
      </c>
    </row>
    <row r="245" spans="2:65" s="1" customFormat="1" ht="16.5" customHeight="1">
      <c r="B245" s="47"/>
      <c r="C245" s="236" t="s">
        <v>584</v>
      </c>
      <c r="D245" s="236" t="s">
        <v>233</v>
      </c>
      <c r="E245" s="237" t="s">
        <v>585</v>
      </c>
      <c r="F245" s="238" t="s">
        <v>586</v>
      </c>
      <c r="G245" s="239" t="s">
        <v>281</v>
      </c>
      <c r="H245" s="240">
        <v>20</v>
      </c>
      <c r="I245" s="241"/>
      <c r="J245" s="242">
        <f>ROUND(I245*H245,2)</f>
        <v>0</v>
      </c>
      <c r="K245" s="238" t="s">
        <v>34</v>
      </c>
      <c r="L245" s="73"/>
      <c r="M245" s="243" t="s">
        <v>34</v>
      </c>
      <c r="N245" s="244" t="s">
        <v>49</v>
      </c>
      <c r="O245" s="48"/>
      <c r="P245" s="245">
        <f>O245*H245</f>
        <v>0</v>
      </c>
      <c r="Q245" s="245">
        <v>0.00027</v>
      </c>
      <c r="R245" s="245">
        <f>Q245*H245</f>
        <v>0.0054</v>
      </c>
      <c r="S245" s="245">
        <v>0</v>
      </c>
      <c r="T245" s="246">
        <f>S245*H245</f>
        <v>0</v>
      </c>
      <c r="AR245" s="24" t="s">
        <v>259</v>
      </c>
      <c r="AT245" s="24" t="s">
        <v>233</v>
      </c>
      <c r="AU245" s="24" t="s">
        <v>91</v>
      </c>
      <c r="AY245" s="24" t="s">
        <v>230</v>
      </c>
      <c r="BE245" s="247">
        <f>IF(N245="základní",J245,0)</f>
        <v>0</v>
      </c>
      <c r="BF245" s="247">
        <f>IF(N245="snížená",J245,0)</f>
        <v>0</v>
      </c>
      <c r="BG245" s="247">
        <f>IF(N245="zákl. přenesená",J245,0)</f>
        <v>0</v>
      </c>
      <c r="BH245" s="247">
        <f>IF(N245="sníž. přenesená",J245,0)</f>
        <v>0</v>
      </c>
      <c r="BI245" s="247">
        <f>IF(N245="nulová",J245,0)</f>
        <v>0</v>
      </c>
      <c r="BJ245" s="24" t="s">
        <v>85</v>
      </c>
      <c r="BK245" s="247">
        <f>ROUND(I245*H245,2)</f>
        <v>0</v>
      </c>
      <c r="BL245" s="24" t="s">
        <v>259</v>
      </c>
      <c r="BM245" s="24" t="s">
        <v>587</v>
      </c>
    </row>
    <row r="246" spans="2:65" s="1" customFormat="1" ht="16.5" customHeight="1">
      <c r="B246" s="47"/>
      <c r="C246" s="236" t="s">
        <v>588</v>
      </c>
      <c r="D246" s="236" t="s">
        <v>233</v>
      </c>
      <c r="E246" s="237" t="s">
        <v>589</v>
      </c>
      <c r="F246" s="238" t="s">
        <v>590</v>
      </c>
      <c r="G246" s="239" t="s">
        <v>281</v>
      </c>
      <c r="H246" s="240">
        <v>1</v>
      </c>
      <c r="I246" s="241"/>
      <c r="J246" s="242">
        <f>ROUND(I246*H246,2)</f>
        <v>0</v>
      </c>
      <c r="K246" s="238" t="s">
        <v>34</v>
      </c>
      <c r="L246" s="73"/>
      <c r="M246" s="243" t="s">
        <v>34</v>
      </c>
      <c r="N246" s="244" t="s">
        <v>49</v>
      </c>
      <c r="O246" s="48"/>
      <c r="P246" s="245">
        <f>O246*H246</f>
        <v>0</v>
      </c>
      <c r="Q246" s="245">
        <v>0.0005</v>
      </c>
      <c r="R246" s="245">
        <f>Q246*H246</f>
        <v>0.0005</v>
      </c>
      <c r="S246" s="245">
        <v>0</v>
      </c>
      <c r="T246" s="246">
        <f>S246*H246</f>
        <v>0</v>
      </c>
      <c r="AR246" s="24" t="s">
        <v>259</v>
      </c>
      <c r="AT246" s="24" t="s">
        <v>233</v>
      </c>
      <c r="AU246" s="24" t="s">
        <v>91</v>
      </c>
      <c r="AY246" s="24" t="s">
        <v>230</v>
      </c>
      <c r="BE246" s="247">
        <f>IF(N246="základní",J246,0)</f>
        <v>0</v>
      </c>
      <c r="BF246" s="247">
        <f>IF(N246="snížená",J246,0)</f>
        <v>0</v>
      </c>
      <c r="BG246" s="247">
        <f>IF(N246="zákl. přenesená",J246,0)</f>
        <v>0</v>
      </c>
      <c r="BH246" s="247">
        <f>IF(N246="sníž. přenesená",J246,0)</f>
        <v>0</v>
      </c>
      <c r="BI246" s="247">
        <f>IF(N246="nulová",J246,0)</f>
        <v>0</v>
      </c>
      <c r="BJ246" s="24" t="s">
        <v>85</v>
      </c>
      <c r="BK246" s="247">
        <f>ROUND(I246*H246,2)</f>
        <v>0</v>
      </c>
      <c r="BL246" s="24" t="s">
        <v>259</v>
      </c>
      <c r="BM246" s="24" t="s">
        <v>591</v>
      </c>
    </row>
    <row r="247" spans="2:65" s="1" customFormat="1" ht="16.5" customHeight="1">
      <c r="B247" s="47"/>
      <c r="C247" s="236" t="s">
        <v>592</v>
      </c>
      <c r="D247" s="236" t="s">
        <v>233</v>
      </c>
      <c r="E247" s="237" t="s">
        <v>593</v>
      </c>
      <c r="F247" s="238" t="s">
        <v>594</v>
      </c>
      <c r="G247" s="239" t="s">
        <v>281</v>
      </c>
      <c r="H247" s="240">
        <v>2</v>
      </c>
      <c r="I247" s="241"/>
      <c r="J247" s="242">
        <f>ROUND(I247*H247,2)</f>
        <v>0</v>
      </c>
      <c r="K247" s="238" t="s">
        <v>34</v>
      </c>
      <c r="L247" s="73"/>
      <c r="M247" s="243" t="s">
        <v>34</v>
      </c>
      <c r="N247" s="244" t="s">
        <v>49</v>
      </c>
      <c r="O247" s="48"/>
      <c r="P247" s="245">
        <f>O247*H247</f>
        <v>0</v>
      </c>
      <c r="Q247" s="245">
        <v>0.00168</v>
      </c>
      <c r="R247" s="245">
        <f>Q247*H247</f>
        <v>0.00336</v>
      </c>
      <c r="S247" s="245">
        <v>0</v>
      </c>
      <c r="T247" s="246">
        <f>S247*H247</f>
        <v>0</v>
      </c>
      <c r="AR247" s="24" t="s">
        <v>259</v>
      </c>
      <c r="AT247" s="24" t="s">
        <v>233</v>
      </c>
      <c r="AU247" s="24" t="s">
        <v>91</v>
      </c>
      <c r="AY247" s="24" t="s">
        <v>230</v>
      </c>
      <c r="BE247" s="247">
        <f>IF(N247="základní",J247,0)</f>
        <v>0</v>
      </c>
      <c r="BF247" s="247">
        <f>IF(N247="snížená",J247,0)</f>
        <v>0</v>
      </c>
      <c r="BG247" s="247">
        <f>IF(N247="zákl. přenesená",J247,0)</f>
        <v>0</v>
      </c>
      <c r="BH247" s="247">
        <f>IF(N247="sníž. přenesená",J247,0)</f>
        <v>0</v>
      </c>
      <c r="BI247" s="247">
        <f>IF(N247="nulová",J247,0)</f>
        <v>0</v>
      </c>
      <c r="BJ247" s="24" t="s">
        <v>85</v>
      </c>
      <c r="BK247" s="247">
        <f>ROUND(I247*H247,2)</f>
        <v>0</v>
      </c>
      <c r="BL247" s="24" t="s">
        <v>259</v>
      </c>
      <c r="BM247" s="24" t="s">
        <v>595</v>
      </c>
    </row>
    <row r="248" spans="2:65" s="1" customFormat="1" ht="16.5" customHeight="1">
      <c r="B248" s="47"/>
      <c r="C248" s="236" t="s">
        <v>596</v>
      </c>
      <c r="D248" s="236" t="s">
        <v>233</v>
      </c>
      <c r="E248" s="237" t="s">
        <v>597</v>
      </c>
      <c r="F248" s="238" t="s">
        <v>598</v>
      </c>
      <c r="G248" s="239" t="s">
        <v>292</v>
      </c>
      <c r="H248" s="240">
        <v>8</v>
      </c>
      <c r="I248" s="241"/>
      <c r="J248" s="242">
        <f>ROUND(I248*H248,2)</f>
        <v>0</v>
      </c>
      <c r="K248" s="238" t="s">
        <v>34</v>
      </c>
      <c r="L248" s="73"/>
      <c r="M248" s="243" t="s">
        <v>34</v>
      </c>
      <c r="N248" s="244" t="s">
        <v>49</v>
      </c>
      <c r="O248" s="48"/>
      <c r="P248" s="245">
        <f>O248*H248</f>
        <v>0</v>
      </c>
      <c r="Q248" s="245">
        <v>0.01191</v>
      </c>
      <c r="R248" s="245">
        <f>Q248*H248</f>
        <v>0.09528</v>
      </c>
      <c r="S248" s="245">
        <v>0</v>
      </c>
      <c r="T248" s="246">
        <f>S248*H248</f>
        <v>0</v>
      </c>
      <c r="AR248" s="24" t="s">
        <v>259</v>
      </c>
      <c r="AT248" s="24" t="s">
        <v>233</v>
      </c>
      <c r="AU248" s="24" t="s">
        <v>91</v>
      </c>
      <c r="AY248" s="24" t="s">
        <v>230</v>
      </c>
      <c r="BE248" s="247">
        <f>IF(N248="základní",J248,0)</f>
        <v>0</v>
      </c>
      <c r="BF248" s="247">
        <f>IF(N248="snížená",J248,0)</f>
        <v>0</v>
      </c>
      <c r="BG248" s="247">
        <f>IF(N248="zákl. přenesená",J248,0)</f>
        <v>0</v>
      </c>
      <c r="BH248" s="247">
        <f>IF(N248="sníž. přenesená",J248,0)</f>
        <v>0</v>
      </c>
      <c r="BI248" s="247">
        <f>IF(N248="nulová",J248,0)</f>
        <v>0</v>
      </c>
      <c r="BJ248" s="24" t="s">
        <v>85</v>
      </c>
      <c r="BK248" s="247">
        <f>ROUND(I248*H248,2)</f>
        <v>0</v>
      </c>
      <c r="BL248" s="24" t="s">
        <v>259</v>
      </c>
      <c r="BM248" s="24" t="s">
        <v>599</v>
      </c>
    </row>
    <row r="249" spans="2:65" s="1" customFormat="1" ht="16.5" customHeight="1">
      <c r="B249" s="47"/>
      <c r="C249" s="236" t="s">
        <v>600</v>
      </c>
      <c r="D249" s="236" t="s">
        <v>233</v>
      </c>
      <c r="E249" s="237" t="s">
        <v>601</v>
      </c>
      <c r="F249" s="238" t="s">
        <v>602</v>
      </c>
      <c r="G249" s="239" t="s">
        <v>292</v>
      </c>
      <c r="H249" s="240">
        <v>9</v>
      </c>
      <c r="I249" s="241"/>
      <c r="J249" s="242">
        <f>ROUND(I249*H249,2)</f>
        <v>0</v>
      </c>
      <c r="K249" s="238" t="s">
        <v>34</v>
      </c>
      <c r="L249" s="73"/>
      <c r="M249" s="243" t="s">
        <v>34</v>
      </c>
      <c r="N249" s="244" t="s">
        <v>49</v>
      </c>
      <c r="O249" s="48"/>
      <c r="P249" s="245">
        <f>O249*H249</f>
        <v>0</v>
      </c>
      <c r="Q249" s="245">
        <v>0.01467</v>
      </c>
      <c r="R249" s="245">
        <f>Q249*H249</f>
        <v>0.13203</v>
      </c>
      <c r="S249" s="245">
        <v>0</v>
      </c>
      <c r="T249" s="246">
        <f>S249*H249</f>
        <v>0</v>
      </c>
      <c r="AR249" s="24" t="s">
        <v>259</v>
      </c>
      <c r="AT249" s="24" t="s">
        <v>233</v>
      </c>
      <c r="AU249" s="24" t="s">
        <v>91</v>
      </c>
      <c r="AY249" s="24" t="s">
        <v>230</v>
      </c>
      <c r="BE249" s="247">
        <f>IF(N249="základní",J249,0)</f>
        <v>0</v>
      </c>
      <c r="BF249" s="247">
        <f>IF(N249="snížená",J249,0)</f>
        <v>0</v>
      </c>
      <c r="BG249" s="247">
        <f>IF(N249="zákl. přenesená",J249,0)</f>
        <v>0</v>
      </c>
      <c r="BH249" s="247">
        <f>IF(N249="sníž. přenesená",J249,0)</f>
        <v>0</v>
      </c>
      <c r="BI249" s="247">
        <f>IF(N249="nulová",J249,0)</f>
        <v>0</v>
      </c>
      <c r="BJ249" s="24" t="s">
        <v>85</v>
      </c>
      <c r="BK249" s="247">
        <f>ROUND(I249*H249,2)</f>
        <v>0</v>
      </c>
      <c r="BL249" s="24" t="s">
        <v>259</v>
      </c>
      <c r="BM249" s="24" t="s">
        <v>603</v>
      </c>
    </row>
    <row r="250" spans="2:65" s="1" customFormat="1" ht="16.5" customHeight="1">
      <c r="B250" s="47"/>
      <c r="C250" s="236" t="s">
        <v>604</v>
      </c>
      <c r="D250" s="236" t="s">
        <v>233</v>
      </c>
      <c r="E250" s="237" t="s">
        <v>605</v>
      </c>
      <c r="F250" s="238" t="s">
        <v>606</v>
      </c>
      <c r="G250" s="239" t="s">
        <v>292</v>
      </c>
      <c r="H250" s="240">
        <v>4</v>
      </c>
      <c r="I250" s="241"/>
      <c r="J250" s="242">
        <f>ROUND(I250*H250,2)</f>
        <v>0</v>
      </c>
      <c r="K250" s="238" t="s">
        <v>34</v>
      </c>
      <c r="L250" s="73"/>
      <c r="M250" s="243" t="s">
        <v>34</v>
      </c>
      <c r="N250" s="244" t="s">
        <v>49</v>
      </c>
      <c r="O250" s="48"/>
      <c r="P250" s="245">
        <f>O250*H250</f>
        <v>0</v>
      </c>
      <c r="Q250" s="245">
        <v>0.01749</v>
      </c>
      <c r="R250" s="245">
        <f>Q250*H250</f>
        <v>0.06996</v>
      </c>
      <c r="S250" s="245">
        <v>0</v>
      </c>
      <c r="T250" s="246">
        <f>S250*H250</f>
        <v>0</v>
      </c>
      <c r="AR250" s="24" t="s">
        <v>259</v>
      </c>
      <c r="AT250" s="24" t="s">
        <v>233</v>
      </c>
      <c r="AU250" s="24" t="s">
        <v>91</v>
      </c>
      <c r="AY250" s="24" t="s">
        <v>230</v>
      </c>
      <c r="BE250" s="247">
        <f>IF(N250="základní",J250,0)</f>
        <v>0</v>
      </c>
      <c r="BF250" s="247">
        <f>IF(N250="snížená",J250,0)</f>
        <v>0</v>
      </c>
      <c r="BG250" s="247">
        <f>IF(N250="zákl. přenesená",J250,0)</f>
        <v>0</v>
      </c>
      <c r="BH250" s="247">
        <f>IF(N250="sníž. přenesená",J250,0)</f>
        <v>0</v>
      </c>
      <c r="BI250" s="247">
        <f>IF(N250="nulová",J250,0)</f>
        <v>0</v>
      </c>
      <c r="BJ250" s="24" t="s">
        <v>85</v>
      </c>
      <c r="BK250" s="247">
        <f>ROUND(I250*H250,2)</f>
        <v>0</v>
      </c>
      <c r="BL250" s="24" t="s">
        <v>259</v>
      </c>
      <c r="BM250" s="24" t="s">
        <v>607</v>
      </c>
    </row>
    <row r="251" spans="2:65" s="1" customFormat="1" ht="16.5" customHeight="1">
      <c r="B251" s="47"/>
      <c r="C251" s="236" t="s">
        <v>608</v>
      </c>
      <c r="D251" s="236" t="s">
        <v>233</v>
      </c>
      <c r="E251" s="237" t="s">
        <v>609</v>
      </c>
      <c r="F251" s="238" t="s">
        <v>610</v>
      </c>
      <c r="G251" s="239" t="s">
        <v>292</v>
      </c>
      <c r="H251" s="240">
        <v>2</v>
      </c>
      <c r="I251" s="241"/>
      <c r="J251" s="242">
        <f>ROUND(I251*H251,2)</f>
        <v>0</v>
      </c>
      <c r="K251" s="238" t="s">
        <v>34</v>
      </c>
      <c r="L251" s="73"/>
      <c r="M251" s="243" t="s">
        <v>34</v>
      </c>
      <c r="N251" s="244" t="s">
        <v>49</v>
      </c>
      <c r="O251" s="48"/>
      <c r="P251" s="245">
        <f>O251*H251</f>
        <v>0</v>
      </c>
      <c r="Q251" s="245">
        <v>0.02258</v>
      </c>
      <c r="R251" s="245">
        <f>Q251*H251</f>
        <v>0.04516</v>
      </c>
      <c r="S251" s="245">
        <v>0</v>
      </c>
      <c r="T251" s="246">
        <f>S251*H251</f>
        <v>0</v>
      </c>
      <c r="AR251" s="24" t="s">
        <v>259</v>
      </c>
      <c r="AT251" s="24" t="s">
        <v>233</v>
      </c>
      <c r="AU251" s="24" t="s">
        <v>91</v>
      </c>
      <c r="AY251" s="24" t="s">
        <v>230</v>
      </c>
      <c r="BE251" s="247">
        <f>IF(N251="základní",J251,0)</f>
        <v>0</v>
      </c>
      <c r="BF251" s="247">
        <f>IF(N251="snížená",J251,0)</f>
        <v>0</v>
      </c>
      <c r="BG251" s="247">
        <f>IF(N251="zákl. přenesená",J251,0)</f>
        <v>0</v>
      </c>
      <c r="BH251" s="247">
        <f>IF(N251="sníž. přenesená",J251,0)</f>
        <v>0</v>
      </c>
      <c r="BI251" s="247">
        <f>IF(N251="nulová",J251,0)</f>
        <v>0</v>
      </c>
      <c r="BJ251" s="24" t="s">
        <v>85</v>
      </c>
      <c r="BK251" s="247">
        <f>ROUND(I251*H251,2)</f>
        <v>0</v>
      </c>
      <c r="BL251" s="24" t="s">
        <v>259</v>
      </c>
      <c r="BM251" s="24" t="s">
        <v>611</v>
      </c>
    </row>
    <row r="252" spans="2:65" s="1" customFormat="1" ht="16.5" customHeight="1">
      <c r="B252" s="47"/>
      <c r="C252" s="236" t="s">
        <v>612</v>
      </c>
      <c r="D252" s="236" t="s">
        <v>233</v>
      </c>
      <c r="E252" s="237" t="s">
        <v>613</v>
      </c>
      <c r="F252" s="238" t="s">
        <v>614</v>
      </c>
      <c r="G252" s="239" t="s">
        <v>292</v>
      </c>
      <c r="H252" s="240">
        <v>2</v>
      </c>
      <c r="I252" s="241"/>
      <c r="J252" s="242">
        <f>ROUND(I252*H252,2)</f>
        <v>0</v>
      </c>
      <c r="K252" s="238" t="s">
        <v>34</v>
      </c>
      <c r="L252" s="73"/>
      <c r="M252" s="243" t="s">
        <v>34</v>
      </c>
      <c r="N252" s="244" t="s">
        <v>49</v>
      </c>
      <c r="O252" s="48"/>
      <c r="P252" s="245">
        <f>O252*H252</f>
        <v>0</v>
      </c>
      <c r="Q252" s="245">
        <v>0.02525</v>
      </c>
      <c r="R252" s="245">
        <f>Q252*H252</f>
        <v>0.0505</v>
      </c>
      <c r="S252" s="245">
        <v>0</v>
      </c>
      <c r="T252" s="246">
        <f>S252*H252</f>
        <v>0</v>
      </c>
      <c r="AR252" s="24" t="s">
        <v>259</v>
      </c>
      <c r="AT252" s="24" t="s">
        <v>233</v>
      </c>
      <c r="AU252" s="24" t="s">
        <v>91</v>
      </c>
      <c r="AY252" s="24" t="s">
        <v>230</v>
      </c>
      <c r="BE252" s="247">
        <f>IF(N252="základní",J252,0)</f>
        <v>0</v>
      </c>
      <c r="BF252" s="247">
        <f>IF(N252="snížená",J252,0)</f>
        <v>0</v>
      </c>
      <c r="BG252" s="247">
        <f>IF(N252="zákl. přenesená",J252,0)</f>
        <v>0</v>
      </c>
      <c r="BH252" s="247">
        <f>IF(N252="sníž. přenesená",J252,0)</f>
        <v>0</v>
      </c>
      <c r="BI252" s="247">
        <f>IF(N252="nulová",J252,0)</f>
        <v>0</v>
      </c>
      <c r="BJ252" s="24" t="s">
        <v>85</v>
      </c>
      <c r="BK252" s="247">
        <f>ROUND(I252*H252,2)</f>
        <v>0</v>
      </c>
      <c r="BL252" s="24" t="s">
        <v>259</v>
      </c>
      <c r="BM252" s="24" t="s">
        <v>615</v>
      </c>
    </row>
    <row r="253" spans="2:65" s="1" customFormat="1" ht="16.5" customHeight="1">
      <c r="B253" s="47"/>
      <c r="C253" s="236" t="s">
        <v>616</v>
      </c>
      <c r="D253" s="236" t="s">
        <v>233</v>
      </c>
      <c r="E253" s="237" t="s">
        <v>617</v>
      </c>
      <c r="F253" s="238" t="s">
        <v>618</v>
      </c>
      <c r="G253" s="239" t="s">
        <v>292</v>
      </c>
      <c r="H253" s="240">
        <v>3</v>
      </c>
      <c r="I253" s="241"/>
      <c r="J253" s="242">
        <f>ROUND(I253*H253,2)</f>
        <v>0</v>
      </c>
      <c r="K253" s="238" t="s">
        <v>34</v>
      </c>
      <c r="L253" s="73"/>
      <c r="M253" s="243" t="s">
        <v>34</v>
      </c>
      <c r="N253" s="244" t="s">
        <v>49</v>
      </c>
      <c r="O253" s="48"/>
      <c r="P253" s="245">
        <f>O253*H253</f>
        <v>0</v>
      </c>
      <c r="Q253" s="245">
        <v>0.02974</v>
      </c>
      <c r="R253" s="245">
        <f>Q253*H253</f>
        <v>0.08922</v>
      </c>
      <c r="S253" s="245">
        <v>0</v>
      </c>
      <c r="T253" s="246">
        <f>S253*H253</f>
        <v>0</v>
      </c>
      <c r="AR253" s="24" t="s">
        <v>259</v>
      </c>
      <c r="AT253" s="24" t="s">
        <v>233</v>
      </c>
      <c r="AU253" s="24" t="s">
        <v>91</v>
      </c>
      <c r="AY253" s="24" t="s">
        <v>230</v>
      </c>
      <c r="BE253" s="247">
        <f>IF(N253="základní",J253,0)</f>
        <v>0</v>
      </c>
      <c r="BF253" s="247">
        <f>IF(N253="snížená",J253,0)</f>
        <v>0</v>
      </c>
      <c r="BG253" s="247">
        <f>IF(N253="zákl. přenesená",J253,0)</f>
        <v>0</v>
      </c>
      <c r="BH253" s="247">
        <f>IF(N253="sníž. přenesená",J253,0)</f>
        <v>0</v>
      </c>
      <c r="BI253" s="247">
        <f>IF(N253="nulová",J253,0)</f>
        <v>0</v>
      </c>
      <c r="BJ253" s="24" t="s">
        <v>85</v>
      </c>
      <c r="BK253" s="247">
        <f>ROUND(I253*H253,2)</f>
        <v>0</v>
      </c>
      <c r="BL253" s="24" t="s">
        <v>259</v>
      </c>
      <c r="BM253" s="24" t="s">
        <v>619</v>
      </c>
    </row>
    <row r="254" spans="2:65" s="1" customFormat="1" ht="16.5" customHeight="1">
      <c r="B254" s="47"/>
      <c r="C254" s="236" t="s">
        <v>620</v>
      </c>
      <c r="D254" s="236" t="s">
        <v>233</v>
      </c>
      <c r="E254" s="237" t="s">
        <v>621</v>
      </c>
      <c r="F254" s="238" t="s">
        <v>622</v>
      </c>
      <c r="G254" s="239" t="s">
        <v>292</v>
      </c>
      <c r="H254" s="240">
        <v>1</v>
      </c>
      <c r="I254" s="241"/>
      <c r="J254" s="242">
        <f>ROUND(I254*H254,2)</f>
        <v>0</v>
      </c>
      <c r="K254" s="238" t="s">
        <v>34</v>
      </c>
      <c r="L254" s="73"/>
      <c r="M254" s="243" t="s">
        <v>34</v>
      </c>
      <c r="N254" s="244" t="s">
        <v>49</v>
      </c>
      <c r="O254" s="48"/>
      <c r="P254" s="245">
        <f>O254*H254</f>
        <v>0</v>
      </c>
      <c r="Q254" s="245">
        <v>0.03987</v>
      </c>
      <c r="R254" s="245">
        <f>Q254*H254</f>
        <v>0.03987</v>
      </c>
      <c r="S254" s="245">
        <v>0</v>
      </c>
      <c r="T254" s="246">
        <f>S254*H254</f>
        <v>0</v>
      </c>
      <c r="AR254" s="24" t="s">
        <v>259</v>
      </c>
      <c r="AT254" s="24" t="s">
        <v>233</v>
      </c>
      <c r="AU254" s="24" t="s">
        <v>91</v>
      </c>
      <c r="AY254" s="24" t="s">
        <v>230</v>
      </c>
      <c r="BE254" s="247">
        <f>IF(N254="základní",J254,0)</f>
        <v>0</v>
      </c>
      <c r="BF254" s="247">
        <f>IF(N254="snížená",J254,0)</f>
        <v>0</v>
      </c>
      <c r="BG254" s="247">
        <f>IF(N254="zákl. přenesená",J254,0)</f>
        <v>0</v>
      </c>
      <c r="BH254" s="247">
        <f>IF(N254="sníž. přenesená",J254,0)</f>
        <v>0</v>
      </c>
      <c r="BI254" s="247">
        <f>IF(N254="nulová",J254,0)</f>
        <v>0</v>
      </c>
      <c r="BJ254" s="24" t="s">
        <v>85</v>
      </c>
      <c r="BK254" s="247">
        <f>ROUND(I254*H254,2)</f>
        <v>0</v>
      </c>
      <c r="BL254" s="24" t="s">
        <v>259</v>
      </c>
      <c r="BM254" s="24" t="s">
        <v>623</v>
      </c>
    </row>
    <row r="255" spans="2:65" s="1" customFormat="1" ht="16.5" customHeight="1">
      <c r="B255" s="47"/>
      <c r="C255" s="236" t="s">
        <v>624</v>
      </c>
      <c r="D255" s="236" t="s">
        <v>233</v>
      </c>
      <c r="E255" s="237" t="s">
        <v>625</v>
      </c>
      <c r="F255" s="238" t="s">
        <v>626</v>
      </c>
      <c r="G255" s="239" t="s">
        <v>292</v>
      </c>
      <c r="H255" s="240">
        <v>1</v>
      </c>
      <c r="I255" s="241"/>
      <c r="J255" s="242">
        <f>ROUND(I255*H255,2)</f>
        <v>0</v>
      </c>
      <c r="K255" s="238" t="s">
        <v>34</v>
      </c>
      <c r="L255" s="73"/>
      <c r="M255" s="243" t="s">
        <v>34</v>
      </c>
      <c r="N255" s="244" t="s">
        <v>49</v>
      </c>
      <c r="O255" s="48"/>
      <c r="P255" s="245">
        <f>O255*H255</f>
        <v>0</v>
      </c>
      <c r="Q255" s="245">
        <v>0.05731</v>
      </c>
      <c r="R255" s="245">
        <f>Q255*H255</f>
        <v>0.05731</v>
      </c>
      <c r="S255" s="245">
        <v>0</v>
      </c>
      <c r="T255" s="246">
        <f>S255*H255</f>
        <v>0</v>
      </c>
      <c r="AR255" s="24" t="s">
        <v>259</v>
      </c>
      <c r="AT255" s="24" t="s">
        <v>233</v>
      </c>
      <c r="AU255" s="24" t="s">
        <v>91</v>
      </c>
      <c r="AY255" s="24" t="s">
        <v>230</v>
      </c>
      <c r="BE255" s="247">
        <f>IF(N255="základní",J255,0)</f>
        <v>0</v>
      </c>
      <c r="BF255" s="247">
        <f>IF(N255="snížená",J255,0)</f>
        <v>0</v>
      </c>
      <c r="BG255" s="247">
        <f>IF(N255="zákl. přenesená",J255,0)</f>
        <v>0</v>
      </c>
      <c r="BH255" s="247">
        <f>IF(N255="sníž. přenesená",J255,0)</f>
        <v>0</v>
      </c>
      <c r="BI255" s="247">
        <f>IF(N255="nulová",J255,0)</f>
        <v>0</v>
      </c>
      <c r="BJ255" s="24" t="s">
        <v>85</v>
      </c>
      <c r="BK255" s="247">
        <f>ROUND(I255*H255,2)</f>
        <v>0</v>
      </c>
      <c r="BL255" s="24" t="s">
        <v>259</v>
      </c>
      <c r="BM255" s="24" t="s">
        <v>627</v>
      </c>
    </row>
    <row r="256" spans="2:65" s="1" customFormat="1" ht="16.5" customHeight="1">
      <c r="B256" s="47"/>
      <c r="C256" s="236" t="s">
        <v>628</v>
      </c>
      <c r="D256" s="236" t="s">
        <v>233</v>
      </c>
      <c r="E256" s="237" t="s">
        <v>629</v>
      </c>
      <c r="F256" s="238" t="s">
        <v>630</v>
      </c>
      <c r="G256" s="239" t="s">
        <v>292</v>
      </c>
      <c r="H256" s="240">
        <v>2</v>
      </c>
      <c r="I256" s="241"/>
      <c r="J256" s="242">
        <f>ROUND(I256*H256,2)</f>
        <v>0</v>
      </c>
      <c r="K256" s="238" t="s">
        <v>34</v>
      </c>
      <c r="L256" s="73"/>
      <c r="M256" s="243" t="s">
        <v>34</v>
      </c>
      <c r="N256" s="244" t="s">
        <v>49</v>
      </c>
      <c r="O256" s="48"/>
      <c r="P256" s="245">
        <f>O256*H256</f>
        <v>0</v>
      </c>
      <c r="Q256" s="245">
        <v>0.02887</v>
      </c>
      <c r="R256" s="245">
        <f>Q256*H256</f>
        <v>0.05774</v>
      </c>
      <c r="S256" s="245">
        <v>0</v>
      </c>
      <c r="T256" s="246">
        <f>S256*H256</f>
        <v>0</v>
      </c>
      <c r="AR256" s="24" t="s">
        <v>259</v>
      </c>
      <c r="AT256" s="24" t="s">
        <v>233</v>
      </c>
      <c r="AU256" s="24" t="s">
        <v>91</v>
      </c>
      <c r="AY256" s="24" t="s">
        <v>230</v>
      </c>
      <c r="BE256" s="247">
        <f>IF(N256="základní",J256,0)</f>
        <v>0</v>
      </c>
      <c r="BF256" s="247">
        <f>IF(N256="snížená",J256,0)</f>
        <v>0</v>
      </c>
      <c r="BG256" s="247">
        <f>IF(N256="zákl. přenesená",J256,0)</f>
        <v>0</v>
      </c>
      <c r="BH256" s="247">
        <f>IF(N256="sníž. přenesená",J256,0)</f>
        <v>0</v>
      </c>
      <c r="BI256" s="247">
        <f>IF(N256="nulová",J256,0)</f>
        <v>0</v>
      </c>
      <c r="BJ256" s="24" t="s">
        <v>85</v>
      </c>
      <c r="BK256" s="247">
        <f>ROUND(I256*H256,2)</f>
        <v>0</v>
      </c>
      <c r="BL256" s="24" t="s">
        <v>259</v>
      </c>
      <c r="BM256" s="24" t="s">
        <v>631</v>
      </c>
    </row>
    <row r="257" spans="2:65" s="1" customFormat="1" ht="16.5" customHeight="1">
      <c r="B257" s="47"/>
      <c r="C257" s="236" t="s">
        <v>632</v>
      </c>
      <c r="D257" s="236" t="s">
        <v>233</v>
      </c>
      <c r="E257" s="237" t="s">
        <v>633</v>
      </c>
      <c r="F257" s="238" t="s">
        <v>634</v>
      </c>
      <c r="G257" s="239" t="s">
        <v>292</v>
      </c>
      <c r="H257" s="240">
        <v>3</v>
      </c>
      <c r="I257" s="241"/>
      <c r="J257" s="242">
        <f>ROUND(I257*H257,2)</f>
        <v>0</v>
      </c>
      <c r="K257" s="238" t="s">
        <v>34</v>
      </c>
      <c r="L257" s="73"/>
      <c r="M257" s="243" t="s">
        <v>34</v>
      </c>
      <c r="N257" s="244" t="s">
        <v>49</v>
      </c>
      <c r="O257" s="48"/>
      <c r="P257" s="245">
        <f>O257*H257</f>
        <v>0</v>
      </c>
      <c r="Q257" s="245">
        <v>0.03451</v>
      </c>
      <c r="R257" s="245">
        <f>Q257*H257</f>
        <v>0.10353</v>
      </c>
      <c r="S257" s="245">
        <v>0</v>
      </c>
      <c r="T257" s="246">
        <f>S257*H257</f>
        <v>0</v>
      </c>
      <c r="AR257" s="24" t="s">
        <v>259</v>
      </c>
      <c r="AT257" s="24" t="s">
        <v>233</v>
      </c>
      <c r="AU257" s="24" t="s">
        <v>91</v>
      </c>
      <c r="AY257" s="24" t="s">
        <v>230</v>
      </c>
      <c r="BE257" s="247">
        <f>IF(N257="základní",J257,0)</f>
        <v>0</v>
      </c>
      <c r="BF257" s="247">
        <f>IF(N257="snížená",J257,0)</f>
        <v>0</v>
      </c>
      <c r="BG257" s="247">
        <f>IF(N257="zákl. přenesená",J257,0)</f>
        <v>0</v>
      </c>
      <c r="BH257" s="247">
        <f>IF(N257="sníž. přenesená",J257,0)</f>
        <v>0</v>
      </c>
      <c r="BI257" s="247">
        <f>IF(N257="nulová",J257,0)</f>
        <v>0</v>
      </c>
      <c r="BJ257" s="24" t="s">
        <v>85</v>
      </c>
      <c r="BK257" s="247">
        <f>ROUND(I257*H257,2)</f>
        <v>0</v>
      </c>
      <c r="BL257" s="24" t="s">
        <v>259</v>
      </c>
      <c r="BM257" s="24" t="s">
        <v>635</v>
      </c>
    </row>
    <row r="258" spans="2:65" s="1" customFormat="1" ht="16.5" customHeight="1">
      <c r="B258" s="47"/>
      <c r="C258" s="236" t="s">
        <v>636</v>
      </c>
      <c r="D258" s="236" t="s">
        <v>233</v>
      </c>
      <c r="E258" s="237" t="s">
        <v>637</v>
      </c>
      <c r="F258" s="238" t="s">
        <v>638</v>
      </c>
      <c r="G258" s="239" t="s">
        <v>292</v>
      </c>
      <c r="H258" s="240">
        <v>1</v>
      </c>
      <c r="I258" s="241"/>
      <c r="J258" s="242">
        <f>ROUND(I258*H258,2)</f>
        <v>0</v>
      </c>
      <c r="K258" s="238" t="s">
        <v>34</v>
      </c>
      <c r="L258" s="73"/>
      <c r="M258" s="243" t="s">
        <v>34</v>
      </c>
      <c r="N258" s="244" t="s">
        <v>49</v>
      </c>
      <c r="O258" s="48"/>
      <c r="P258" s="245">
        <f>O258*H258</f>
        <v>0</v>
      </c>
      <c r="Q258" s="245">
        <v>0.04812</v>
      </c>
      <c r="R258" s="245">
        <f>Q258*H258</f>
        <v>0.04812</v>
      </c>
      <c r="S258" s="245">
        <v>0</v>
      </c>
      <c r="T258" s="246">
        <f>S258*H258</f>
        <v>0</v>
      </c>
      <c r="AR258" s="24" t="s">
        <v>259</v>
      </c>
      <c r="AT258" s="24" t="s">
        <v>233</v>
      </c>
      <c r="AU258" s="24" t="s">
        <v>91</v>
      </c>
      <c r="AY258" s="24" t="s">
        <v>230</v>
      </c>
      <c r="BE258" s="247">
        <f>IF(N258="základní",J258,0)</f>
        <v>0</v>
      </c>
      <c r="BF258" s="247">
        <f>IF(N258="snížená",J258,0)</f>
        <v>0</v>
      </c>
      <c r="BG258" s="247">
        <f>IF(N258="zákl. přenesená",J258,0)</f>
        <v>0</v>
      </c>
      <c r="BH258" s="247">
        <f>IF(N258="sníž. přenesená",J258,0)</f>
        <v>0</v>
      </c>
      <c r="BI258" s="247">
        <f>IF(N258="nulová",J258,0)</f>
        <v>0</v>
      </c>
      <c r="BJ258" s="24" t="s">
        <v>85</v>
      </c>
      <c r="BK258" s="247">
        <f>ROUND(I258*H258,2)</f>
        <v>0</v>
      </c>
      <c r="BL258" s="24" t="s">
        <v>259</v>
      </c>
      <c r="BM258" s="24" t="s">
        <v>639</v>
      </c>
    </row>
    <row r="259" spans="2:65" s="1" customFormat="1" ht="16.5" customHeight="1">
      <c r="B259" s="47"/>
      <c r="C259" s="236" t="s">
        <v>451</v>
      </c>
      <c r="D259" s="236" t="s">
        <v>233</v>
      </c>
      <c r="E259" s="237" t="s">
        <v>640</v>
      </c>
      <c r="F259" s="238" t="s">
        <v>641</v>
      </c>
      <c r="G259" s="239" t="s">
        <v>281</v>
      </c>
      <c r="H259" s="240">
        <v>1</v>
      </c>
      <c r="I259" s="241"/>
      <c r="J259" s="242">
        <f>ROUND(I259*H259,2)</f>
        <v>0</v>
      </c>
      <c r="K259" s="238" t="s">
        <v>34</v>
      </c>
      <c r="L259" s="73"/>
      <c r="M259" s="243" t="s">
        <v>34</v>
      </c>
      <c r="N259" s="244" t="s">
        <v>49</v>
      </c>
      <c r="O259" s="48"/>
      <c r="P259" s="245">
        <f>O259*H259</f>
        <v>0</v>
      </c>
      <c r="Q259" s="245">
        <v>0.00044</v>
      </c>
      <c r="R259" s="245">
        <f>Q259*H259</f>
        <v>0.00044</v>
      </c>
      <c r="S259" s="245">
        <v>0</v>
      </c>
      <c r="T259" s="246">
        <f>S259*H259</f>
        <v>0</v>
      </c>
      <c r="AR259" s="24" t="s">
        <v>259</v>
      </c>
      <c r="AT259" s="24" t="s">
        <v>233</v>
      </c>
      <c r="AU259" s="24" t="s">
        <v>91</v>
      </c>
      <c r="AY259" s="24" t="s">
        <v>230</v>
      </c>
      <c r="BE259" s="247">
        <f>IF(N259="základní",J259,0)</f>
        <v>0</v>
      </c>
      <c r="BF259" s="247">
        <f>IF(N259="snížená",J259,0)</f>
        <v>0</v>
      </c>
      <c r="BG259" s="247">
        <f>IF(N259="zákl. přenesená",J259,0)</f>
        <v>0</v>
      </c>
      <c r="BH259" s="247">
        <f>IF(N259="sníž. přenesená",J259,0)</f>
        <v>0</v>
      </c>
      <c r="BI259" s="247">
        <f>IF(N259="nulová",J259,0)</f>
        <v>0</v>
      </c>
      <c r="BJ259" s="24" t="s">
        <v>85</v>
      </c>
      <c r="BK259" s="247">
        <f>ROUND(I259*H259,2)</f>
        <v>0</v>
      </c>
      <c r="BL259" s="24" t="s">
        <v>259</v>
      </c>
      <c r="BM259" s="24" t="s">
        <v>642</v>
      </c>
    </row>
    <row r="260" spans="2:65" s="1" customFormat="1" ht="16.5" customHeight="1">
      <c r="B260" s="47"/>
      <c r="C260" s="236" t="s">
        <v>643</v>
      </c>
      <c r="D260" s="236" t="s">
        <v>233</v>
      </c>
      <c r="E260" s="237" t="s">
        <v>644</v>
      </c>
      <c r="F260" s="238" t="s">
        <v>645</v>
      </c>
      <c r="G260" s="239" t="s">
        <v>281</v>
      </c>
      <c r="H260" s="240">
        <v>2</v>
      </c>
      <c r="I260" s="241"/>
      <c r="J260" s="242">
        <f>ROUND(I260*H260,2)</f>
        <v>0</v>
      </c>
      <c r="K260" s="238" t="s">
        <v>34</v>
      </c>
      <c r="L260" s="73"/>
      <c r="M260" s="243" t="s">
        <v>34</v>
      </c>
      <c r="N260" s="244" t="s">
        <v>49</v>
      </c>
      <c r="O260" s="48"/>
      <c r="P260" s="245">
        <f>O260*H260</f>
        <v>0</v>
      </c>
      <c r="Q260" s="245">
        <v>0.0018</v>
      </c>
      <c r="R260" s="245">
        <f>Q260*H260</f>
        <v>0.0036</v>
      </c>
      <c r="S260" s="245">
        <v>0</v>
      </c>
      <c r="T260" s="246">
        <f>S260*H260</f>
        <v>0</v>
      </c>
      <c r="AR260" s="24" t="s">
        <v>259</v>
      </c>
      <c r="AT260" s="24" t="s">
        <v>233</v>
      </c>
      <c r="AU260" s="24" t="s">
        <v>91</v>
      </c>
      <c r="AY260" s="24" t="s">
        <v>230</v>
      </c>
      <c r="BE260" s="247">
        <f>IF(N260="základní",J260,0)</f>
        <v>0</v>
      </c>
      <c r="BF260" s="247">
        <f>IF(N260="snížená",J260,0)</f>
        <v>0</v>
      </c>
      <c r="BG260" s="247">
        <f>IF(N260="zákl. přenesená",J260,0)</f>
        <v>0</v>
      </c>
      <c r="BH260" s="247">
        <f>IF(N260="sníž. přenesená",J260,0)</f>
        <v>0</v>
      </c>
      <c r="BI260" s="247">
        <f>IF(N260="nulová",J260,0)</f>
        <v>0</v>
      </c>
      <c r="BJ260" s="24" t="s">
        <v>85</v>
      </c>
      <c r="BK260" s="247">
        <f>ROUND(I260*H260,2)</f>
        <v>0</v>
      </c>
      <c r="BL260" s="24" t="s">
        <v>259</v>
      </c>
      <c r="BM260" s="24" t="s">
        <v>646</v>
      </c>
    </row>
    <row r="261" spans="2:65" s="1" customFormat="1" ht="25.5" customHeight="1">
      <c r="B261" s="47"/>
      <c r="C261" s="236" t="s">
        <v>647</v>
      </c>
      <c r="D261" s="236" t="s">
        <v>233</v>
      </c>
      <c r="E261" s="237" t="s">
        <v>648</v>
      </c>
      <c r="F261" s="238" t="s">
        <v>649</v>
      </c>
      <c r="G261" s="239" t="s">
        <v>292</v>
      </c>
      <c r="H261" s="240">
        <v>28</v>
      </c>
      <c r="I261" s="241"/>
      <c r="J261" s="242">
        <f>ROUND(I261*H261,2)</f>
        <v>0</v>
      </c>
      <c r="K261" s="238" t="s">
        <v>34</v>
      </c>
      <c r="L261" s="73"/>
      <c r="M261" s="243" t="s">
        <v>34</v>
      </c>
      <c r="N261" s="244" t="s">
        <v>49</v>
      </c>
      <c r="O261" s="48"/>
      <c r="P261" s="245">
        <f>O261*H261</f>
        <v>0</v>
      </c>
      <c r="Q261" s="245">
        <v>0.01229</v>
      </c>
      <c r="R261" s="245">
        <f>Q261*H261</f>
        <v>0.34412000000000004</v>
      </c>
      <c r="S261" s="245">
        <v>0</v>
      </c>
      <c r="T261" s="246">
        <f>S261*H261</f>
        <v>0</v>
      </c>
      <c r="AR261" s="24" t="s">
        <v>259</v>
      </c>
      <c r="AT261" s="24" t="s">
        <v>233</v>
      </c>
      <c r="AU261" s="24" t="s">
        <v>91</v>
      </c>
      <c r="AY261" s="24" t="s">
        <v>230</v>
      </c>
      <c r="BE261" s="247">
        <f>IF(N261="základní",J261,0)</f>
        <v>0</v>
      </c>
      <c r="BF261" s="247">
        <f>IF(N261="snížená",J261,0)</f>
        <v>0</v>
      </c>
      <c r="BG261" s="247">
        <f>IF(N261="zákl. přenesená",J261,0)</f>
        <v>0</v>
      </c>
      <c r="BH261" s="247">
        <f>IF(N261="sníž. přenesená",J261,0)</f>
        <v>0</v>
      </c>
      <c r="BI261" s="247">
        <f>IF(N261="nulová",J261,0)</f>
        <v>0</v>
      </c>
      <c r="BJ261" s="24" t="s">
        <v>85</v>
      </c>
      <c r="BK261" s="247">
        <f>ROUND(I261*H261,2)</f>
        <v>0</v>
      </c>
      <c r="BL261" s="24" t="s">
        <v>259</v>
      </c>
      <c r="BM261" s="24" t="s">
        <v>650</v>
      </c>
    </row>
    <row r="262" spans="2:65" s="1" customFormat="1" ht="25.5" customHeight="1">
      <c r="B262" s="47"/>
      <c r="C262" s="236" t="s">
        <v>651</v>
      </c>
      <c r="D262" s="236" t="s">
        <v>233</v>
      </c>
      <c r="E262" s="237" t="s">
        <v>652</v>
      </c>
      <c r="F262" s="238" t="s">
        <v>653</v>
      </c>
      <c r="G262" s="239" t="s">
        <v>292</v>
      </c>
      <c r="H262" s="240">
        <v>33</v>
      </c>
      <c r="I262" s="241"/>
      <c r="J262" s="242">
        <f>ROUND(I262*H262,2)</f>
        <v>0</v>
      </c>
      <c r="K262" s="238" t="s">
        <v>34</v>
      </c>
      <c r="L262" s="73"/>
      <c r="M262" s="243" t="s">
        <v>34</v>
      </c>
      <c r="N262" s="244" t="s">
        <v>49</v>
      </c>
      <c r="O262" s="48"/>
      <c r="P262" s="245">
        <f>O262*H262</f>
        <v>0</v>
      </c>
      <c r="Q262" s="245">
        <v>0.01626</v>
      </c>
      <c r="R262" s="245">
        <f>Q262*H262</f>
        <v>0.5365800000000001</v>
      </c>
      <c r="S262" s="245">
        <v>0</v>
      </c>
      <c r="T262" s="246">
        <f>S262*H262</f>
        <v>0</v>
      </c>
      <c r="AR262" s="24" t="s">
        <v>259</v>
      </c>
      <c r="AT262" s="24" t="s">
        <v>233</v>
      </c>
      <c r="AU262" s="24" t="s">
        <v>91</v>
      </c>
      <c r="AY262" s="24" t="s">
        <v>230</v>
      </c>
      <c r="BE262" s="247">
        <f>IF(N262="základní",J262,0)</f>
        <v>0</v>
      </c>
      <c r="BF262" s="247">
        <f>IF(N262="snížená",J262,0)</f>
        <v>0</v>
      </c>
      <c r="BG262" s="247">
        <f>IF(N262="zákl. přenesená",J262,0)</f>
        <v>0</v>
      </c>
      <c r="BH262" s="247">
        <f>IF(N262="sníž. přenesená",J262,0)</f>
        <v>0</v>
      </c>
      <c r="BI262" s="247">
        <f>IF(N262="nulová",J262,0)</f>
        <v>0</v>
      </c>
      <c r="BJ262" s="24" t="s">
        <v>85</v>
      </c>
      <c r="BK262" s="247">
        <f>ROUND(I262*H262,2)</f>
        <v>0</v>
      </c>
      <c r="BL262" s="24" t="s">
        <v>259</v>
      </c>
      <c r="BM262" s="24" t="s">
        <v>654</v>
      </c>
    </row>
    <row r="263" spans="2:65" s="1" customFormat="1" ht="25.5" customHeight="1">
      <c r="B263" s="47"/>
      <c r="C263" s="236" t="s">
        <v>655</v>
      </c>
      <c r="D263" s="236" t="s">
        <v>233</v>
      </c>
      <c r="E263" s="237" t="s">
        <v>656</v>
      </c>
      <c r="F263" s="238" t="s">
        <v>657</v>
      </c>
      <c r="G263" s="239" t="s">
        <v>292</v>
      </c>
      <c r="H263" s="240">
        <v>14</v>
      </c>
      <c r="I263" s="241"/>
      <c r="J263" s="242">
        <f>ROUND(I263*H263,2)</f>
        <v>0</v>
      </c>
      <c r="K263" s="238" t="s">
        <v>34</v>
      </c>
      <c r="L263" s="73"/>
      <c r="M263" s="243" t="s">
        <v>34</v>
      </c>
      <c r="N263" s="244" t="s">
        <v>49</v>
      </c>
      <c r="O263" s="48"/>
      <c r="P263" s="245">
        <f>O263*H263</f>
        <v>0</v>
      </c>
      <c r="Q263" s="245">
        <v>0.01849</v>
      </c>
      <c r="R263" s="245">
        <f>Q263*H263</f>
        <v>0.25886</v>
      </c>
      <c r="S263" s="245">
        <v>0</v>
      </c>
      <c r="T263" s="246">
        <f>S263*H263</f>
        <v>0</v>
      </c>
      <c r="AR263" s="24" t="s">
        <v>259</v>
      </c>
      <c r="AT263" s="24" t="s">
        <v>233</v>
      </c>
      <c r="AU263" s="24" t="s">
        <v>91</v>
      </c>
      <c r="AY263" s="24" t="s">
        <v>230</v>
      </c>
      <c r="BE263" s="247">
        <f>IF(N263="základní",J263,0)</f>
        <v>0</v>
      </c>
      <c r="BF263" s="247">
        <f>IF(N263="snížená",J263,0)</f>
        <v>0</v>
      </c>
      <c r="BG263" s="247">
        <f>IF(N263="zákl. přenesená",J263,0)</f>
        <v>0</v>
      </c>
      <c r="BH263" s="247">
        <f>IF(N263="sníž. přenesená",J263,0)</f>
        <v>0</v>
      </c>
      <c r="BI263" s="247">
        <f>IF(N263="nulová",J263,0)</f>
        <v>0</v>
      </c>
      <c r="BJ263" s="24" t="s">
        <v>85</v>
      </c>
      <c r="BK263" s="247">
        <f>ROUND(I263*H263,2)</f>
        <v>0</v>
      </c>
      <c r="BL263" s="24" t="s">
        <v>259</v>
      </c>
      <c r="BM263" s="24" t="s">
        <v>658</v>
      </c>
    </row>
    <row r="264" spans="2:65" s="1" customFormat="1" ht="25.5" customHeight="1">
      <c r="B264" s="47"/>
      <c r="C264" s="236" t="s">
        <v>659</v>
      </c>
      <c r="D264" s="236" t="s">
        <v>233</v>
      </c>
      <c r="E264" s="237" t="s">
        <v>660</v>
      </c>
      <c r="F264" s="238" t="s">
        <v>661</v>
      </c>
      <c r="G264" s="239" t="s">
        <v>292</v>
      </c>
      <c r="H264" s="240">
        <v>6</v>
      </c>
      <c r="I264" s="241"/>
      <c r="J264" s="242">
        <f>ROUND(I264*H264,2)</f>
        <v>0</v>
      </c>
      <c r="K264" s="238" t="s">
        <v>34</v>
      </c>
      <c r="L264" s="73"/>
      <c r="M264" s="243" t="s">
        <v>34</v>
      </c>
      <c r="N264" s="244" t="s">
        <v>49</v>
      </c>
      <c r="O264" s="48"/>
      <c r="P264" s="245">
        <f>O264*H264</f>
        <v>0</v>
      </c>
      <c r="Q264" s="245">
        <v>0.02448</v>
      </c>
      <c r="R264" s="245">
        <f>Q264*H264</f>
        <v>0.14687999999999998</v>
      </c>
      <c r="S264" s="245">
        <v>0</v>
      </c>
      <c r="T264" s="246">
        <f>S264*H264</f>
        <v>0</v>
      </c>
      <c r="AR264" s="24" t="s">
        <v>259</v>
      </c>
      <c r="AT264" s="24" t="s">
        <v>233</v>
      </c>
      <c r="AU264" s="24" t="s">
        <v>91</v>
      </c>
      <c r="AY264" s="24" t="s">
        <v>230</v>
      </c>
      <c r="BE264" s="247">
        <f>IF(N264="základní",J264,0)</f>
        <v>0</v>
      </c>
      <c r="BF264" s="247">
        <f>IF(N264="snížená",J264,0)</f>
        <v>0</v>
      </c>
      <c r="BG264" s="247">
        <f>IF(N264="zákl. přenesená",J264,0)</f>
        <v>0</v>
      </c>
      <c r="BH264" s="247">
        <f>IF(N264="sníž. přenesená",J264,0)</f>
        <v>0</v>
      </c>
      <c r="BI264" s="247">
        <f>IF(N264="nulová",J264,0)</f>
        <v>0</v>
      </c>
      <c r="BJ264" s="24" t="s">
        <v>85</v>
      </c>
      <c r="BK264" s="247">
        <f>ROUND(I264*H264,2)</f>
        <v>0</v>
      </c>
      <c r="BL264" s="24" t="s">
        <v>259</v>
      </c>
      <c r="BM264" s="24" t="s">
        <v>662</v>
      </c>
    </row>
    <row r="265" spans="2:65" s="1" customFormat="1" ht="16.5" customHeight="1">
      <c r="B265" s="47"/>
      <c r="C265" s="236" t="s">
        <v>663</v>
      </c>
      <c r="D265" s="236" t="s">
        <v>233</v>
      </c>
      <c r="E265" s="237" t="s">
        <v>664</v>
      </c>
      <c r="F265" s="238" t="s">
        <v>665</v>
      </c>
      <c r="G265" s="239" t="s">
        <v>292</v>
      </c>
      <c r="H265" s="240">
        <v>1</v>
      </c>
      <c r="I265" s="241"/>
      <c r="J265" s="242">
        <f>ROUND(I265*H265,2)</f>
        <v>0</v>
      </c>
      <c r="K265" s="238" t="s">
        <v>34</v>
      </c>
      <c r="L265" s="73"/>
      <c r="M265" s="243" t="s">
        <v>34</v>
      </c>
      <c r="N265" s="244" t="s">
        <v>49</v>
      </c>
      <c r="O265" s="48"/>
      <c r="P265" s="245">
        <f>O265*H265</f>
        <v>0</v>
      </c>
      <c r="Q265" s="245">
        <v>0.0431</v>
      </c>
      <c r="R265" s="245">
        <f>Q265*H265</f>
        <v>0.0431</v>
      </c>
      <c r="S265" s="245">
        <v>0</v>
      </c>
      <c r="T265" s="246">
        <f>S265*H265</f>
        <v>0</v>
      </c>
      <c r="AR265" s="24" t="s">
        <v>259</v>
      </c>
      <c r="AT265" s="24" t="s">
        <v>233</v>
      </c>
      <c r="AU265" s="24" t="s">
        <v>91</v>
      </c>
      <c r="AY265" s="24" t="s">
        <v>230</v>
      </c>
      <c r="BE265" s="247">
        <f>IF(N265="základní",J265,0)</f>
        <v>0</v>
      </c>
      <c r="BF265" s="247">
        <f>IF(N265="snížená",J265,0)</f>
        <v>0</v>
      </c>
      <c r="BG265" s="247">
        <f>IF(N265="zákl. přenesená",J265,0)</f>
        <v>0</v>
      </c>
      <c r="BH265" s="247">
        <f>IF(N265="sníž. přenesená",J265,0)</f>
        <v>0</v>
      </c>
      <c r="BI265" s="247">
        <f>IF(N265="nulová",J265,0)</f>
        <v>0</v>
      </c>
      <c r="BJ265" s="24" t="s">
        <v>85</v>
      </c>
      <c r="BK265" s="247">
        <f>ROUND(I265*H265,2)</f>
        <v>0</v>
      </c>
      <c r="BL265" s="24" t="s">
        <v>259</v>
      </c>
      <c r="BM265" s="24" t="s">
        <v>666</v>
      </c>
    </row>
    <row r="266" spans="2:65" s="1" customFormat="1" ht="25.5" customHeight="1">
      <c r="B266" s="47"/>
      <c r="C266" s="236" t="s">
        <v>667</v>
      </c>
      <c r="D266" s="236" t="s">
        <v>233</v>
      </c>
      <c r="E266" s="237" t="s">
        <v>668</v>
      </c>
      <c r="F266" s="238" t="s">
        <v>669</v>
      </c>
      <c r="G266" s="239" t="s">
        <v>281</v>
      </c>
      <c r="H266" s="240">
        <v>12</v>
      </c>
      <c r="I266" s="241"/>
      <c r="J266" s="242">
        <f>ROUND(I266*H266,2)</f>
        <v>0</v>
      </c>
      <c r="K266" s="238" t="s">
        <v>34</v>
      </c>
      <c r="L266" s="73"/>
      <c r="M266" s="243" t="s">
        <v>34</v>
      </c>
      <c r="N266" s="244" t="s">
        <v>49</v>
      </c>
      <c r="O266" s="48"/>
      <c r="P266" s="245">
        <f>O266*H266</f>
        <v>0</v>
      </c>
      <c r="Q266" s="245">
        <v>0.00053</v>
      </c>
      <c r="R266" s="245">
        <f>Q266*H266</f>
        <v>0.006359999999999999</v>
      </c>
      <c r="S266" s="245">
        <v>0</v>
      </c>
      <c r="T266" s="246">
        <f>S266*H266</f>
        <v>0</v>
      </c>
      <c r="AR266" s="24" t="s">
        <v>259</v>
      </c>
      <c r="AT266" s="24" t="s">
        <v>233</v>
      </c>
      <c r="AU266" s="24" t="s">
        <v>91</v>
      </c>
      <c r="AY266" s="24" t="s">
        <v>230</v>
      </c>
      <c r="BE266" s="247">
        <f>IF(N266="základní",J266,0)</f>
        <v>0</v>
      </c>
      <c r="BF266" s="247">
        <f>IF(N266="snížená",J266,0)</f>
        <v>0</v>
      </c>
      <c r="BG266" s="247">
        <f>IF(N266="zákl. přenesená",J266,0)</f>
        <v>0</v>
      </c>
      <c r="BH266" s="247">
        <f>IF(N266="sníž. přenesená",J266,0)</f>
        <v>0</v>
      </c>
      <c r="BI266" s="247">
        <f>IF(N266="nulová",J266,0)</f>
        <v>0</v>
      </c>
      <c r="BJ266" s="24" t="s">
        <v>85</v>
      </c>
      <c r="BK266" s="247">
        <f>ROUND(I266*H266,2)</f>
        <v>0</v>
      </c>
      <c r="BL266" s="24" t="s">
        <v>259</v>
      </c>
      <c r="BM266" s="24" t="s">
        <v>670</v>
      </c>
    </row>
    <row r="267" spans="2:65" s="1" customFormat="1" ht="25.5" customHeight="1">
      <c r="B267" s="47"/>
      <c r="C267" s="236" t="s">
        <v>671</v>
      </c>
      <c r="D267" s="236" t="s">
        <v>233</v>
      </c>
      <c r="E267" s="237" t="s">
        <v>672</v>
      </c>
      <c r="F267" s="238" t="s">
        <v>673</v>
      </c>
      <c r="G267" s="239" t="s">
        <v>281</v>
      </c>
      <c r="H267" s="240">
        <v>12</v>
      </c>
      <c r="I267" s="241"/>
      <c r="J267" s="242">
        <f>ROUND(I267*H267,2)</f>
        <v>0</v>
      </c>
      <c r="K267" s="238" t="s">
        <v>34</v>
      </c>
      <c r="L267" s="73"/>
      <c r="M267" s="243" t="s">
        <v>34</v>
      </c>
      <c r="N267" s="244" t="s">
        <v>49</v>
      </c>
      <c r="O267" s="48"/>
      <c r="P267" s="245">
        <f>O267*H267</f>
        <v>0</v>
      </c>
      <c r="Q267" s="245">
        <v>0.00147</v>
      </c>
      <c r="R267" s="245">
        <f>Q267*H267</f>
        <v>0.01764</v>
      </c>
      <c r="S267" s="245">
        <v>0</v>
      </c>
      <c r="T267" s="246">
        <f>S267*H267</f>
        <v>0</v>
      </c>
      <c r="AR267" s="24" t="s">
        <v>259</v>
      </c>
      <c r="AT267" s="24" t="s">
        <v>233</v>
      </c>
      <c r="AU267" s="24" t="s">
        <v>91</v>
      </c>
      <c r="AY267" s="24" t="s">
        <v>230</v>
      </c>
      <c r="BE267" s="247">
        <f>IF(N267="základní",J267,0)</f>
        <v>0</v>
      </c>
      <c r="BF267" s="247">
        <f>IF(N267="snížená",J267,0)</f>
        <v>0</v>
      </c>
      <c r="BG267" s="247">
        <f>IF(N267="zákl. přenesená",J267,0)</f>
        <v>0</v>
      </c>
      <c r="BH267" s="247">
        <f>IF(N267="sníž. přenesená",J267,0)</f>
        <v>0</v>
      </c>
      <c r="BI267" s="247">
        <f>IF(N267="nulová",J267,0)</f>
        <v>0</v>
      </c>
      <c r="BJ267" s="24" t="s">
        <v>85</v>
      </c>
      <c r="BK267" s="247">
        <f>ROUND(I267*H267,2)</f>
        <v>0</v>
      </c>
      <c r="BL267" s="24" t="s">
        <v>259</v>
      </c>
      <c r="BM267" s="24" t="s">
        <v>674</v>
      </c>
    </row>
    <row r="268" spans="2:65" s="1" customFormat="1" ht="16.5" customHeight="1">
      <c r="B268" s="47"/>
      <c r="C268" s="236" t="s">
        <v>675</v>
      </c>
      <c r="D268" s="236" t="s">
        <v>233</v>
      </c>
      <c r="E268" s="237" t="s">
        <v>676</v>
      </c>
      <c r="F268" s="238" t="s">
        <v>677</v>
      </c>
      <c r="G268" s="239" t="s">
        <v>281</v>
      </c>
      <c r="H268" s="240">
        <v>13</v>
      </c>
      <c r="I268" s="241"/>
      <c r="J268" s="242">
        <f>ROUND(I268*H268,2)</f>
        <v>0</v>
      </c>
      <c r="K268" s="238" t="s">
        <v>34</v>
      </c>
      <c r="L268" s="73"/>
      <c r="M268" s="243" t="s">
        <v>34</v>
      </c>
      <c r="N268" s="244" t="s">
        <v>49</v>
      </c>
      <c r="O268" s="48"/>
      <c r="P268" s="245">
        <f>O268*H268</f>
        <v>0</v>
      </c>
      <c r="Q268" s="245">
        <v>0.00312</v>
      </c>
      <c r="R268" s="245">
        <f>Q268*H268</f>
        <v>0.04056</v>
      </c>
      <c r="S268" s="245">
        <v>0</v>
      </c>
      <c r="T268" s="246">
        <f>S268*H268</f>
        <v>0</v>
      </c>
      <c r="AR268" s="24" t="s">
        <v>259</v>
      </c>
      <c r="AT268" s="24" t="s">
        <v>233</v>
      </c>
      <c r="AU268" s="24" t="s">
        <v>91</v>
      </c>
      <c r="AY268" s="24" t="s">
        <v>230</v>
      </c>
      <c r="BE268" s="247">
        <f>IF(N268="základní",J268,0)</f>
        <v>0</v>
      </c>
      <c r="BF268" s="247">
        <f>IF(N268="snížená",J268,0)</f>
        <v>0</v>
      </c>
      <c r="BG268" s="247">
        <f>IF(N268="zákl. přenesená",J268,0)</f>
        <v>0</v>
      </c>
      <c r="BH268" s="247">
        <f>IF(N268="sníž. přenesená",J268,0)</f>
        <v>0</v>
      </c>
      <c r="BI268" s="247">
        <f>IF(N268="nulová",J268,0)</f>
        <v>0</v>
      </c>
      <c r="BJ268" s="24" t="s">
        <v>85</v>
      </c>
      <c r="BK268" s="247">
        <f>ROUND(I268*H268,2)</f>
        <v>0</v>
      </c>
      <c r="BL268" s="24" t="s">
        <v>259</v>
      </c>
      <c r="BM268" s="24" t="s">
        <v>678</v>
      </c>
    </row>
    <row r="269" spans="2:47" s="1" customFormat="1" ht="13.5">
      <c r="B269" s="47"/>
      <c r="C269" s="75"/>
      <c r="D269" s="250" t="s">
        <v>283</v>
      </c>
      <c r="E269" s="75"/>
      <c r="F269" s="281" t="s">
        <v>679</v>
      </c>
      <c r="G269" s="75"/>
      <c r="H269" s="75"/>
      <c r="I269" s="204"/>
      <c r="J269" s="75"/>
      <c r="K269" s="75"/>
      <c r="L269" s="73"/>
      <c r="M269" s="282"/>
      <c r="N269" s="48"/>
      <c r="O269" s="48"/>
      <c r="P269" s="48"/>
      <c r="Q269" s="48"/>
      <c r="R269" s="48"/>
      <c r="S269" s="48"/>
      <c r="T269" s="96"/>
      <c r="AT269" s="24" t="s">
        <v>283</v>
      </c>
      <c r="AU269" s="24" t="s">
        <v>91</v>
      </c>
    </row>
    <row r="270" spans="2:65" s="1" customFormat="1" ht="16.5" customHeight="1">
      <c r="B270" s="47"/>
      <c r="C270" s="236" t="s">
        <v>680</v>
      </c>
      <c r="D270" s="236" t="s">
        <v>233</v>
      </c>
      <c r="E270" s="237" t="s">
        <v>681</v>
      </c>
      <c r="F270" s="238" t="s">
        <v>677</v>
      </c>
      <c r="G270" s="239" t="s">
        <v>281</v>
      </c>
      <c r="H270" s="240">
        <v>5</v>
      </c>
      <c r="I270" s="241"/>
      <c r="J270" s="242">
        <f>ROUND(I270*H270,2)</f>
        <v>0</v>
      </c>
      <c r="K270" s="238" t="s">
        <v>34</v>
      </c>
      <c r="L270" s="73"/>
      <c r="M270" s="243" t="s">
        <v>34</v>
      </c>
      <c r="N270" s="244" t="s">
        <v>49</v>
      </c>
      <c r="O270" s="48"/>
      <c r="P270" s="245">
        <f>O270*H270</f>
        <v>0</v>
      </c>
      <c r="Q270" s="245">
        <v>0.00312</v>
      </c>
      <c r="R270" s="245">
        <f>Q270*H270</f>
        <v>0.0156</v>
      </c>
      <c r="S270" s="245">
        <v>0</v>
      </c>
      <c r="T270" s="246">
        <f>S270*H270</f>
        <v>0</v>
      </c>
      <c r="AR270" s="24" t="s">
        <v>259</v>
      </c>
      <c r="AT270" s="24" t="s">
        <v>233</v>
      </c>
      <c r="AU270" s="24" t="s">
        <v>91</v>
      </c>
      <c r="AY270" s="24" t="s">
        <v>230</v>
      </c>
      <c r="BE270" s="247">
        <f>IF(N270="základní",J270,0)</f>
        <v>0</v>
      </c>
      <c r="BF270" s="247">
        <f>IF(N270="snížená",J270,0)</f>
        <v>0</v>
      </c>
      <c r="BG270" s="247">
        <f>IF(N270="zákl. přenesená",J270,0)</f>
        <v>0</v>
      </c>
      <c r="BH270" s="247">
        <f>IF(N270="sníž. přenesená",J270,0)</f>
        <v>0</v>
      </c>
      <c r="BI270" s="247">
        <f>IF(N270="nulová",J270,0)</f>
        <v>0</v>
      </c>
      <c r="BJ270" s="24" t="s">
        <v>85</v>
      </c>
      <c r="BK270" s="247">
        <f>ROUND(I270*H270,2)</f>
        <v>0</v>
      </c>
      <c r="BL270" s="24" t="s">
        <v>259</v>
      </c>
      <c r="BM270" s="24" t="s">
        <v>682</v>
      </c>
    </row>
    <row r="271" spans="2:47" s="1" customFormat="1" ht="13.5">
      <c r="B271" s="47"/>
      <c r="C271" s="75"/>
      <c r="D271" s="250" t="s">
        <v>283</v>
      </c>
      <c r="E271" s="75"/>
      <c r="F271" s="281" t="s">
        <v>683</v>
      </c>
      <c r="G271" s="75"/>
      <c r="H271" s="75"/>
      <c r="I271" s="204"/>
      <c r="J271" s="75"/>
      <c r="K271" s="75"/>
      <c r="L271" s="73"/>
      <c r="M271" s="282"/>
      <c r="N271" s="48"/>
      <c r="O271" s="48"/>
      <c r="P271" s="48"/>
      <c r="Q271" s="48"/>
      <c r="R271" s="48"/>
      <c r="S271" s="48"/>
      <c r="T271" s="96"/>
      <c r="AT271" s="24" t="s">
        <v>283</v>
      </c>
      <c r="AU271" s="24" t="s">
        <v>91</v>
      </c>
    </row>
    <row r="272" spans="2:65" s="1" customFormat="1" ht="25.5" customHeight="1">
      <c r="B272" s="47"/>
      <c r="C272" s="236" t="s">
        <v>684</v>
      </c>
      <c r="D272" s="236" t="s">
        <v>233</v>
      </c>
      <c r="E272" s="237" t="s">
        <v>685</v>
      </c>
      <c r="F272" s="238" t="s">
        <v>686</v>
      </c>
      <c r="G272" s="239" t="s">
        <v>281</v>
      </c>
      <c r="H272" s="240">
        <v>4</v>
      </c>
      <c r="I272" s="241"/>
      <c r="J272" s="242">
        <f>ROUND(I272*H272,2)</f>
        <v>0</v>
      </c>
      <c r="K272" s="238" t="s">
        <v>34</v>
      </c>
      <c r="L272" s="73"/>
      <c r="M272" s="243" t="s">
        <v>34</v>
      </c>
      <c r="N272" s="244" t="s">
        <v>49</v>
      </c>
      <c r="O272" s="48"/>
      <c r="P272" s="245">
        <f>O272*H272</f>
        <v>0</v>
      </c>
      <c r="Q272" s="245">
        <v>0.00312</v>
      </c>
      <c r="R272" s="245">
        <f>Q272*H272</f>
        <v>0.01248</v>
      </c>
      <c r="S272" s="245">
        <v>0</v>
      </c>
      <c r="T272" s="246">
        <f>S272*H272</f>
        <v>0</v>
      </c>
      <c r="AR272" s="24" t="s">
        <v>259</v>
      </c>
      <c r="AT272" s="24" t="s">
        <v>233</v>
      </c>
      <c r="AU272" s="24" t="s">
        <v>91</v>
      </c>
      <c r="AY272" s="24" t="s">
        <v>230</v>
      </c>
      <c r="BE272" s="247">
        <f>IF(N272="základní",J272,0)</f>
        <v>0</v>
      </c>
      <c r="BF272" s="247">
        <f>IF(N272="snížená",J272,0)</f>
        <v>0</v>
      </c>
      <c r="BG272" s="247">
        <f>IF(N272="zákl. přenesená",J272,0)</f>
        <v>0</v>
      </c>
      <c r="BH272" s="247">
        <f>IF(N272="sníž. přenesená",J272,0)</f>
        <v>0</v>
      </c>
      <c r="BI272" s="247">
        <f>IF(N272="nulová",J272,0)</f>
        <v>0</v>
      </c>
      <c r="BJ272" s="24" t="s">
        <v>85</v>
      </c>
      <c r="BK272" s="247">
        <f>ROUND(I272*H272,2)</f>
        <v>0</v>
      </c>
      <c r="BL272" s="24" t="s">
        <v>259</v>
      </c>
      <c r="BM272" s="24" t="s">
        <v>687</v>
      </c>
    </row>
    <row r="273" spans="2:47" s="1" customFormat="1" ht="13.5">
      <c r="B273" s="47"/>
      <c r="C273" s="75"/>
      <c r="D273" s="250" t="s">
        <v>283</v>
      </c>
      <c r="E273" s="75"/>
      <c r="F273" s="281" t="s">
        <v>683</v>
      </c>
      <c r="G273" s="75"/>
      <c r="H273" s="75"/>
      <c r="I273" s="204"/>
      <c r="J273" s="75"/>
      <c r="K273" s="75"/>
      <c r="L273" s="73"/>
      <c r="M273" s="282"/>
      <c r="N273" s="48"/>
      <c r="O273" s="48"/>
      <c r="P273" s="48"/>
      <c r="Q273" s="48"/>
      <c r="R273" s="48"/>
      <c r="S273" s="48"/>
      <c r="T273" s="96"/>
      <c r="AT273" s="24" t="s">
        <v>283</v>
      </c>
      <c r="AU273" s="24" t="s">
        <v>91</v>
      </c>
    </row>
    <row r="274" spans="2:65" s="1" customFormat="1" ht="16.5" customHeight="1">
      <c r="B274" s="47"/>
      <c r="C274" s="236" t="s">
        <v>688</v>
      </c>
      <c r="D274" s="236" t="s">
        <v>233</v>
      </c>
      <c r="E274" s="237" t="s">
        <v>689</v>
      </c>
      <c r="F274" s="238" t="s">
        <v>690</v>
      </c>
      <c r="G274" s="239" t="s">
        <v>292</v>
      </c>
      <c r="H274" s="240">
        <v>2</v>
      </c>
      <c r="I274" s="241"/>
      <c r="J274" s="242">
        <f>ROUND(I274*H274,2)</f>
        <v>0</v>
      </c>
      <c r="K274" s="238" t="s">
        <v>34</v>
      </c>
      <c r="L274" s="73"/>
      <c r="M274" s="243" t="s">
        <v>34</v>
      </c>
      <c r="N274" s="244" t="s">
        <v>49</v>
      </c>
      <c r="O274" s="48"/>
      <c r="P274" s="245">
        <f>O274*H274</f>
        <v>0</v>
      </c>
      <c r="Q274" s="245">
        <v>0</v>
      </c>
      <c r="R274" s="245">
        <f>Q274*H274</f>
        <v>0</v>
      </c>
      <c r="S274" s="245">
        <v>0</v>
      </c>
      <c r="T274" s="246">
        <f>S274*H274</f>
        <v>0</v>
      </c>
      <c r="AR274" s="24" t="s">
        <v>259</v>
      </c>
      <c r="AT274" s="24" t="s">
        <v>233</v>
      </c>
      <c r="AU274" s="24" t="s">
        <v>91</v>
      </c>
      <c r="AY274" s="24" t="s">
        <v>230</v>
      </c>
      <c r="BE274" s="247">
        <f>IF(N274="základní",J274,0)</f>
        <v>0</v>
      </c>
      <c r="BF274" s="247">
        <f>IF(N274="snížená",J274,0)</f>
        <v>0</v>
      </c>
      <c r="BG274" s="247">
        <f>IF(N274="zákl. přenesená",J274,0)</f>
        <v>0</v>
      </c>
      <c r="BH274" s="247">
        <f>IF(N274="sníž. přenesená",J274,0)</f>
        <v>0</v>
      </c>
      <c r="BI274" s="247">
        <f>IF(N274="nulová",J274,0)</f>
        <v>0</v>
      </c>
      <c r="BJ274" s="24" t="s">
        <v>85</v>
      </c>
      <c r="BK274" s="247">
        <f>ROUND(I274*H274,2)</f>
        <v>0</v>
      </c>
      <c r="BL274" s="24" t="s">
        <v>259</v>
      </c>
      <c r="BM274" s="24" t="s">
        <v>691</v>
      </c>
    </row>
    <row r="275" spans="2:65" s="1" customFormat="1" ht="16.5" customHeight="1">
      <c r="B275" s="47"/>
      <c r="C275" s="236" t="s">
        <v>692</v>
      </c>
      <c r="D275" s="236" t="s">
        <v>233</v>
      </c>
      <c r="E275" s="237" t="s">
        <v>693</v>
      </c>
      <c r="F275" s="238" t="s">
        <v>694</v>
      </c>
      <c r="G275" s="239" t="s">
        <v>292</v>
      </c>
      <c r="H275" s="240">
        <v>2</v>
      </c>
      <c r="I275" s="241"/>
      <c r="J275" s="242">
        <f>ROUND(I275*H275,2)</f>
        <v>0</v>
      </c>
      <c r="K275" s="238" t="s">
        <v>34</v>
      </c>
      <c r="L275" s="73"/>
      <c r="M275" s="243" t="s">
        <v>34</v>
      </c>
      <c r="N275" s="244" t="s">
        <v>49</v>
      </c>
      <c r="O275" s="48"/>
      <c r="P275" s="245">
        <f>O275*H275</f>
        <v>0</v>
      </c>
      <c r="Q275" s="245">
        <v>0</v>
      </c>
      <c r="R275" s="245">
        <f>Q275*H275</f>
        <v>0</v>
      </c>
      <c r="S275" s="245">
        <v>0</v>
      </c>
      <c r="T275" s="246">
        <f>S275*H275</f>
        <v>0</v>
      </c>
      <c r="AR275" s="24" t="s">
        <v>259</v>
      </c>
      <c r="AT275" s="24" t="s">
        <v>233</v>
      </c>
      <c r="AU275" s="24" t="s">
        <v>91</v>
      </c>
      <c r="AY275" s="24" t="s">
        <v>230</v>
      </c>
      <c r="BE275" s="247">
        <f>IF(N275="základní",J275,0)</f>
        <v>0</v>
      </c>
      <c r="BF275" s="247">
        <f>IF(N275="snížená",J275,0)</f>
        <v>0</v>
      </c>
      <c r="BG275" s="247">
        <f>IF(N275="zákl. přenesená",J275,0)</f>
        <v>0</v>
      </c>
      <c r="BH275" s="247">
        <f>IF(N275="sníž. přenesená",J275,0)</f>
        <v>0</v>
      </c>
      <c r="BI275" s="247">
        <f>IF(N275="nulová",J275,0)</f>
        <v>0</v>
      </c>
      <c r="BJ275" s="24" t="s">
        <v>85</v>
      </c>
      <c r="BK275" s="247">
        <f>ROUND(I275*H275,2)</f>
        <v>0</v>
      </c>
      <c r="BL275" s="24" t="s">
        <v>259</v>
      </c>
      <c r="BM275" s="24" t="s">
        <v>695</v>
      </c>
    </row>
    <row r="276" spans="2:65" s="1" customFormat="1" ht="16.5" customHeight="1">
      <c r="B276" s="47"/>
      <c r="C276" s="236" t="s">
        <v>696</v>
      </c>
      <c r="D276" s="236" t="s">
        <v>233</v>
      </c>
      <c r="E276" s="237" t="s">
        <v>697</v>
      </c>
      <c r="F276" s="238" t="s">
        <v>698</v>
      </c>
      <c r="G276" s="239" t="s">
        <v>304</v>
      </c>
      <c r="H276" s="293"/>
      <c r="I276" s="241"/>
      <c r="J276" s="242">
        <f>ROUND(I276*H276,2)</f>
        <v>0</v>
      </c>
      <c r="K276" s="238" t="s">
        <v>34</v>
      </c>
      <c r="L276" s="73"/>
      <c r="M276" s="243" t="s">
        <v>34</v>
      </c>
      <c r="N276" s="244" t="s">
        <v>49</v>
      </c>
      <c r="O276" s="48"/>
      <c r="P276" s="245">
        <f>O276*H276</f>
        <v>0</v>
      </c>
      <c r="Q276" s="245">
        <v>0</v>
      </c>
      <c r="R276" s="245">
        <f>Q276*H276</f>
        <v>0</v>
      </c>
      <c r="S276" s="245">
        <v>0</v>
      </c>
      <c r="T276" s="246">
        <f>S276*H276</f>
        <v>0</v>
      </c>
      <c r="AR276" s="24" t="s">
        <v>259</v>
      </c>
      <c r="AT276" s="24" t="s">
        <v>233</v>
      </c>
      <c r="AU276" s="24" t="s">
        <v>91</v>
      </c>
      <c r="AY276" s="24" t="s">
        <v>230</v>
      </c>
      <c r="BE276" s="247">
        <f>IF(N276="základní",J276,0)</f>
        <v>0</v>
      </c>
      <c r="BF276" s="247">
        <f>IF(N276="snížená",J276,0)</f>
        <v>0</v>
      </c>
      <c r="BG276" s="247">
        <f>IF(N276="zákl. přenesená",J276,0)</f>
        <v>0</v>
      </c>
      <c r="BH276" s="247">
        <f>IF(N276="sníž. přenesená",J276,0)</f>
        <v>0</v>
      </c>
      <c r="BI276" s="247">
        <f>IF(N276="nulová",J276,0)</f>
        <v>0</v>
      </c>
      <c r="BJ276" s="24" t="s">
        <v>85</v>
      </c>
      <c r="BK276" s="247">
        <f>ROUND(I276*H276,2)</f>
        <v>0</v>
      </c>
      <c r="BL276" s="24" t="s">
        <v>259</v>
      </c>
      <c r="BM276" s="24" t="s">
        <v>699</v>
      </c>
    </row>
    <row r="277" spans="2:63" s="11" customFormat="1" ht="29.85" customHeight="1">
      <c r="B277" s="220"/>
      <c r="C277" s="221"/>
      <c r="D277" s="222" t="s">
        <v>77</v>
      </c>
      <c r="E277" s="234" t="s">
        <v>700</v>
      </c>
      <c r="F277" s="234" t="s">
        <v>277</v>
      </c>
      <c r="G277" s="221"/>
      <c r="H277" s="221"/>
      <c r="I277" s="224"/>
      <c r="J277" s="235">
        <f>BK277</f>
        <v>0</v>
      </c>
      <c r="K277" s="221"/>
      <c r="L277" s="226"/>
      <c r="M277" s="227"/>
      <c r="N277" s="228"/>
      <c r="O277" s="228"/>
      <c r="P277" s="229">
        <f>SUM(P278:P292)</f>
        <v>0</v>
      </c>
      <c r="Q277" s="228"/>
      <c r="R277" s="229">
        <f>SUM(R278:R292)</f>
        <v>0.00226</v>
      </c>
      <c r="S277" s="228"/>
      <c r="T277" s="230">
        <f>SUM(T278:T292)</f>
        <v>0</v>
      </c>
      <c r="AR277" s="231" t="s">
        <v>91</v>
      </c>
      <c r="AT277" s="232" t="s">
        <v>77</v>
      </c>
      <c r="AU277" s="232" t="s">
        <v>85</v>
      </c>
      <c r="AY277" s="231" t="s">
        <v>230</v>
      </c>
      <c r="BK277" s="233">
        <f>SUM(BK278:BK292)</f>
        <v>0</v>
      </c>
    </row>
    <row r="278" spans="2:65" s="1" customFormat="1" ht="16.5" customHeight="1">
      <c r="B278" s="47"/>
      <c r="C278" s="236" t="s">
        <v>701</v>
      </c>
      <c r="D278" s="236" t="s">
        <v>233</v>
      </c>
      <c r="E278" s="237" t="s">
        <v>702</v>
      </c>
      <c r="F278" s="238" t="s">
        <v>703</v>
      </c>
      <c r="G278" s="239" t="s">
        <v>292</v>
      </c>
      <c r="H278" s="240">
        <v>1</v>
      </c>
      <c r="I278" s="241"/>
      <c r="J278" s="242">
        <f>ROUND(I278*H278,2)</f>
        <v>0</v>
      </c>
      <c r="K278" s="238" t="s">
        <v>34</v>
      </c>
      <c r="L278" s="73"/>
      <c r="M278" s="243" t="s">
        <v>34</v>
      </c>
      <c r="N278" s="244" t="s">
        <v>49</v>
      </c>
      <c r="O278" s="48"/>
      <c r="P278" s="245">
        <f>O278*H278</f>
        <v>0</v>
      </c>
      <c r="Q278" s="245">
        <v>0.00113</v>
      </c>
      <c r="R278" s="245">
        <f>Q278*H278</f>
        <v>0.00113</v>
      </c>
      <c r="S278" s="245">
        <v>0</v>
      </c>
      <c r="T278" s="246">
        <f>S278*H278</f>
        <v>0</v>
      </c>
      <c r="AR278" s="24" t="s">
        <v>259</v>
      </c>
      <c r="AT278" s="24" t="s">
        <v>233</v>
      </c>
      <c r="AU278" s="24" t="s">
        <v>91</v>
      </c>
      <c r="AY278" s="24" t="s">
        <v>230</v>
      </c>
      <c r="BE278" s="247">
        <f>IF(N278="základní",J278,0)</f>
        <v>0</v>
      </c>
      <c r="BF278" s="247">
        <f>IF(N278="snížená",J278,0)</f>
        <v>0</v>
      </c>
      <c r="BG278" s="247">
        <f>IF(N278="zákl. přenesená",J278,0)</f>
        <v>0</v>
      </c>
      <c r="BH278" s="247">
        <f>IF(N278="sníž. přenesená",J278,0)</f>
        <v>0</v>
      </c>
      <c r="BI278" s="247">
        <f>IF(N278="nulová",J278,0)</f>
        <v>0</v>
      </c>
      <c r="BJ278" s="24" t="s">
        <v>85</v>
      </c>
      <c r="BK278" s="247">
        <f>ROUND(I278*H278,2)</f>
        <v>0</v>
      </c>
      <c r="BL278" s="24" t="s">
        <v>259</v>
      </c>
      <c r="BM278" s="24" t="s">
        <v>704</v>
      </c>
    </row>
    <row r="279" spans="2:65" s="1" customFormat="1" ht="16.5" customHeight="1">
      <c r="B279" s="47"/>
      <c r="C279" s="236" t="s">
        <v>705</v>
      </c>
      <c r="D279" s="236" t="s">
        <v>233</v>
      </c>
      <c r="E279" s="237" t="s">
        <v>706</v>
      </c>
      <c r="F279" s="238" t="s">
        <v>707</v>
      </c>
      <c r="G279" s="239" t="s">
        <v>292</v>
      </c>
      <c r="H279" s="240">
        <v>1</v>
      </c>
      <c r="I279" s="241"/>
      <c r="J279" s="242">
        <f>ROUND(I279*H279,2)</f>
        <v>0</v>
      </c>
      <c r="K279" s="238" t="s">
        <v>34</v>
      </c>
      <c r="L279" s="73"/>
      <c r="M279" s="243" t="s">
        <v>34</v>
      </c>
      <c r="N279" s="244" t="s">
        <v>49</v>
      </c>
      <c r="O279" s="48"/>
      <c r="P279" s="245">
        <f>O279*H279</f>
        <v>0</v>
      </c>
      <c r="Q279" s="245">
        <v>0.00113</v>
      </c>
      <c r="R279" s="245">
        <f>Q279*H279</f>
        <v>0.00113</v>
      </c>
      <c r="S279" s="245">
        <v>0</v>
      </c>
      <c r="T279" s="246">
        <f>S279*H279</f>
        <v>0</v>
      </c>
      <c r="AR279" s="24" t="s">
        <v>259</v>
      </c>
      <c r="AT279" s="24" t="s">
        <v>233</v>
      </c>
      <c r="AU279" s="24" t="s">
        <v>91</v>
      </c>
      <c r="AY279" s="24" t="s">
        <v>230</v>
      </c>
      <c r="BE279" s="247">
        <f>IF(N279="základní",J279,0)</f>
        <v>0</v>
      </c>
      <c r="BF279" s="247">
        <f>IF(N279="snížená",J279,0)</f>
        <v>0</v>
      </c>
      <c r="BG279" s="247">
        <f>IF(N279="zákl. přenesená",J279,0)</f>
        <v>0</v>
      </c>
      <c r="BH279" s="247">
        <f>IF(N279="sníž. přenesená",J279,0)</f>
        <v>0</v>
      </c>
      <c r="BI279" s="247">
        <f>IF(N279="nulová",J279,0)</f>
        <v>0</v>
      </c>
      <c r="BJ279" s="24" t="s">
        <v>85</v>
      </c>
      <c r="BK279" s="247">
        <f>ROUND(I279*H279,2)</f>
        <v>0</v>
      </c>
      <c r="BL279" s="24" t="s">
        <v>259</v>
      </c>
      <c r="BM279" s="24" t="s">
        <v>708</v>
      </c>
    </row>
    <row r="280" spans="2:65" s="1" customFormat="1" ht="16.5" customHeight="1">
      <c r="B280" s="47"/>
      <c r="C280" s="236" t="s">
        <v>709</v>
      </c>
      <c r="D280" s="236" t="s">
        <v>233</v>
      </c>
      <c r="E280" s="237" t="s">
        <v>710</v>
      </c>
      <c r="F280" s="238" t="s">
        <v>711</v>
      </c>
      <c r="G280" s="239" t="s">
        <v>292</v>
      </c>
      <c r="H280" s="240">
        <v>1</v>
      </c>
      <c r="I280" s="241"/>
      <c r="J280" s="242">
        <f>ROUND(I280*H280,2)</f>
        <v>0</v>
      </c>
      <c r="K280" s="238" t="s">
        <v>34</v>
      </c>
      <c r="L280" s="73"/>
      <c r="M280" s="243" t="s">
        <v>34</v>
      </c>
      <c r="N280" s="244" t="s">
        <v>49</v>
      </c>
      <c r="O280" s="48"/>
      <c r="P280" s="245">
        <f>O280*H280</f>
        <v>0</v>
      </c>
      <c r="Q280" s="245">
        <v>0</v>
      </c>
      <c r="R280" s="245">
        <f>Q280*H280</f>
        <v>0</v>
      </c>
      <c r="S280" s="245">
        <v>0</v>
      </c>
      <c r="T280" s="246">
        <f>S280*H280</f>
        <v>0</v>
      </c>
      <c r="AR280" s="24" t="s">
        <v>259</v>
      </c>
      <c r="AT280" s="24" t="s">
        <v>233</v>
      </c>
      <c r="AU280" s="24" t="s">
        <v>91</v>
      </c>
      <c r="AY280" s="24" t="s">
        <v>230</v>
      </c>
      <c r="BE280" s="247">
        <f>IF(N280="základní",J280,0)</f>
        <v>0</v>
      </c>
      <c r="BF280" s="247">
        <f>IF(N280="snížená",J280,0)</f>
        <v>0</v>
      </c>
      <c r="BG280" s="247">
        <f>IF(N280="zákl. přenesená",J280,0)</f>
        <v>0</v>
      </c>
      <c r="BH280" s="247">
        <f>IF(N280="sníž. přenesená",J280,0)</f>
        <v>0</v>
      </c>
      <c r="BI280" s="247">
        <f>IF(N280="nulová",J280,0)</f>
        <v>0</v>
      </c>
      <c r="BJ280" s="24" t="s">
        <v>85</v>
      </c>
      <c r="BK280" s="247">
        <f>ROUND(I280*H280,2)</f>
        <v>0</v>
      </c>
      <c r="BL280" s="24" t="s">
        <v>259</v>
      </c>
      <c r="BM280" s="24" t="s">
        <v>712</v>
      </c>
    </row>
    <row r="281" spans="2:65" s="1" customFormat="1" ht="16.5" customHeight="1">
      <c r="B281" s="47"/>
      <c r="C281" s="236" t="s">
        <v>713</v>
      </c>
      <c r="D281" s="236" t="s">
        <v>233</v>
      </c>
      <c r="E281" s="237" t="s">
        <v>714</v>
      </c>
      <c r="F281" s="238" t="s">
        <v>715</v>
      </c>
      <c r="G281" s="239" t="s">
        <v>716</v>
      </c>
      <c r="H281" s="240">
        <v>1</v>
      </c>
      <c r="I281" s="241"/>
      <c r="J281" s="242">
        <f>ROUND(I281*H281,2)</f>
        <v>0</v>
      </c>
      <c r="K281" s="238" t="s">
        <v>34</v>
      </c>
      <c r="L281" s="73"/>
      <c r="M281" s="243" t="s">
        <v>34</v>
      </c>
      <c r="N281" s="244" t="s">
        <v>49</v>
      </c>
      <c r="O281" s="48"/>
      <c r="P281" s="245">
        <f>O281*H281</f>
        <v>0</v>
      </c>
      <c r="Q281" s="245">
        <v>0</v>
      </c>
      <c r="R281" s="245">
        <f>Q281*H281</f>
        <v>0</v>
      </c>
      <c r="S281" s="245">
        <v>0</v>
      </c>
      <c r="T281" s="246">
        <f>S281*H281</f>
        <v>0</v>
      </c>
      <c r="AR281" s="24" t="s">
        <v>259</v>
      </c>
      <c r="AT281" s="24" t="s">
        <v>233</v>
      </c>
      <c r="AU281" s="24" t="s">
        <v>91</v>
      </c>
      <c r="AY281" s="24" t="s">
        <v>230</v>
      </c>
      <c r="BE281" s="247">
        <f>IF(N281="základní",J281,0)</f>
        <v>0</v>
      </c>
      <c r="BF281" s="247">
        <f>IF(N281="snížená",J281,0)</f>
        <v>0</v>
      </c>
      <c r="BG281" s="247">
        <f>IF(N281="zákl. přenesená",J281,0)</f>
        <v>0</v>
      </c>
      <c r="BH281" s="247">
        <f>IF(N281="sníž. přenesená",J281,0)</f>
        <v>0</v>
      </c>
      <c r="BI281" s="247">
        <f>IF(N281="nulová",J281,0)</f>
        <v>0</v>
      </c>
      <c r="BJ281" s="24" t="s">
        <v>85</v>
      </c>
      <c r="BK281" s="247">
        <f>ROUND(I281*H281,2)</f>
        <v>0</v>
      </c>
      <c r="BL281" s="24" t="s">
        <v>259</v>
      </c>
      <c r="BM281" s="24" t="s">
        <v>717</v>
      </c>
    </row>
    <row r="282" spans="2:65" s="1" customFormat="1" ht="16.5" customHeight="1">
      <c r="B282" s="47"/>
      <c r="C282" s="236" t="s">
        <v>718</v>
      </c>
      <c r="D282" s="236" t="s">
        <v>233</v>
      </c>
      <c r="E282" s="237" t="s">
        <v>719</v>
      </c>
      <c r="F282" s="238" t="s">
        <v>720</v>
      </c>
      <c r="G282" s="239" t="s">
        <v>292</v>
      </c>
      <c r="H282" s="240">
        <v>1</v>
      </c>
      <c r="I282" s="241"/>
      <c r="J282" s="242">
        <f>ROUND(I282*H282,2)</f>
        <v>0</v>
      </c>
      <c r="K282" s="238" t="s">
        <v>34</v>
      </c>
      <c r="L282" s="73"/>
      <c r="M282" s="243" t="s">
        <v>34</v>
      </c>
      <c r="N282" s="244" t="s">
        <v>49</v>
      </c>
      <c r="O282" s="48"/>
      <c r="P282" s="245">
        <f>O282*H282</f>
        <v>0</v>
      </c>
      <c r="Q282" s="245">
        <v>0</v>
      </c>
      <c r="R282" s="245">
        <f>Q282*H282</f>
        <v>0</v>
      </c>
      <c r="S282" s="245">
        <v>0</v>
      </c>
      <c r="T282" s="246">
        <f>S282*H282</f>
        <v>0</v>
      </c>
      <c r="AR282" s="24" t="s">
        <v>259</v>
      </c>
      <c r="AT282" s="24" t="s">
        <v>233</v>
      </c>
      <c r="AU282" s="24" t="s">
        <v>91</v>
      </c>
      <c r="AY282" s="24" t="s">
        <v>230</v>
      </c>
      <c r="BE282" s="247">
        <f>IF(N282="základní",J282,0)</f>
        <v>0</v>
      </c>
      <c r="BF282" s="247">
        <f>IF(N282="snížená",J282,0)</f>
        <v>0</v>
      </c>
      <c r="BG282" s="247">
        <f>IF(N282="zákl. přenesená",J282,0)</f>
        <v>0</v>
      </c>
      <c r="BH282" s="247">
        <f>IF(N282="sníž. přenesená",J282,0)</f>
        <v>0</v>
      </c>
      <c r="BI282" s="247">
        <f>IF(N282="nulová",J282,0)</f>
        <v>0</v>
      </c>
      <c r="BJ282" s="24" t="s">
        <v>85</v>
      </c>
      <c r="BK282" s="247">
        <f>ROUND(I282*H282,2)</f>
        <v>0</v>
      </c>
      <c r="BL282" s="24" t="s">
        <v>259</v>
      </c>
      <c r="BM282" s="24" t="s">
        <v>721</v>
      </c>
    </row>
    <row r="283" spans="2:65" s="1" customFormat="1" ht="16.5" customHeight="1">
      <c r="B283" s="47"/>
      <c r="C283" s="236" t="s">
        <v>722</v>
      </c>
      <c r="D283" s="236" t="s">
        <v>233</v>
      </c>
      <c r="E283" s="237" t="s">
        <v>723</v>
      </c>
      <c r="F283" s="238" t="s">
        <v>724</v>
      </c>
      <c r="G283" s="239" t="s">
        <v>292</v>
      </c>
      <c r="H283" s="240">
        <v>1</v>
      </c>
      <c r="I283" s="241"/>
      <c r="J283" s="242">
        <f>ROUND(I283*H283,2)</f>
        <v>0</v>
      </c>
      <c r="K283" s="238" t="s">
        <v>34</v>
      </c>
      <c r="L283" s="73"/>
      <c r="M283" s="243" t="s">
        <v>34</v>
      </c>
      <c r="N283" s="244" t="s">
        <v>49</v>
      </c>
      <c r="O283" s="48"/>
      <c r="P283" s="245">
        <f>O283*H283</f>
        <v>0</v>
      </c>
      <c r="Q283" s="245">
        <v>0</v>
      </c>
      <c r="R283" s="245">
        <f>Q283*H283</f>
        <v>0</v>
      </c>
      <c r="S283" s="245">
        <v>0</v>
      </c>
      <c r="T283" s="246">
        <f>S283*H283</f>
        <v>0</v>
      </c>
      <c r="AR283" s="24" t="s">
        <v>259</v>
      </c>
      <c r="AT283" s="24" t="s">
        <v>233</v>
      </c>
      <c r="AU283" s="24" t="s">
        <v>91</v>
      </c>
      <c r="AY283" s="24" t="s">
        <v>230</v>
      </c>
      <c r="BE283" s="247">
        <f>IF(N283="základní",J283,0)</f>
        <v>0</v>
      </c>
      <c r="BF283" s="247">
        <f>IF(N283="snížená",J283,0)</f>
        <v>0</v>
      </c>
      <c r="BG283" s="247">
        <f>IF(N283="zákl. přenesená",J283,0)</f>
        <v>0</v>
      </c>
      <c r="BH283" s="247">
        <f>IF(N283="sníž. přenesená",J283,0)</f>
        <v>0</v>
      </c>
      <c r="BI283" s="247">
        <f>IF(N283="nulová",J283,0)</f>
        <v>0</v>
      </c>
      <c r="BJ283" s="24" t="s">
        <v>85</v>
      </c>
      <c r="BK283" s="247">
        <f>ROUND(I283*H283,2)</f>
        <v>0</v>
      </c>
      <c r="BL283" s="24" t="s">
        <v>259</v>
      </c>
      <c r="BM283" s="24" t="s">
        <v>725</v>
      </c>
    </row>
    <row r="284" spans="2:65" s="1" customFormat="1" ht="16.5" customHeight="1">
      <c r="B284" s="47"/>
      <c r="C284" s="236" t="s">
        <v>726</v>
      </c>
      <c r="D284" s="236" t="s">
        <v>233</v>
      </c>
      <c r="E284" s="237" t="s">
        <v>727</v>
      </c>
      <c r="F284" s="238" t="s">
        <v>728</v>
      </c>
      <c r="G284" s="239" t="s">
        <v>292</v>
      </c>
      <c r="H284" s="240">
        <v>1</v>
      </c>
      <c r="I284" s="241"/>
      <c r="J284" s="242">
        <f>ROUND(I284*H284,2)</f>
        <v>0</v>
      </c>
      <c r="K284" s="238" t="s">
        <v>34</v>
      </c>
      <c r="L284" s="73"/>
      <c r="M284" s="243" t="s">
        <v>34</v>
      </c>
      <c r="N284" s="244" t="s">
        <v>49</v>
      </c>
      <c r="O284" s="48"/>
      <c r="P284" s="245">
        <f>O284*H284</f>
        <v>0</v>
      </c>
      <c r="Q284" s="245">
        <v>0</v>
      </c>
      <c r="R284" s="245">
        <f>Q284*H284</f>
        <v>0</v>
      </c>
      <c r="S284" s="245">
        <v>0</v>
      </c>
      <c r="T284" s="246">
        <f>S284*H284</f>
        <v>0</v>
      </c>
      <c r="AR284" s="24" t="s">
        <v>259</v>
      </c>
      <c r="AT284" s="24" t="s">
        <v>233</v>
      </c>
      <c r="AU284" s="24" t="s">
        <v>91</v>
      </c>
      <c r="AY284" s="24" t="s">
        <v>230</v>
      </c>
      <c r="BE284" s="247">
        <f>IF(N284="základní",J284,0)</f>
        <v>0</v>
      </c>
      <c r="BF284" s="247">
        <f>IF(N284="snížená",J284,0)</f>
        <v>0</v>
      </c>
      <c r="BG284" s="247">
        <f>IF(N284="zákl. přenesená",J284,0)</f>
        <v>0</v>
      </c>
      <c r="BH284" s="247">
        <f>IF(N284="sníž. přenesená",J284,0)</f>
        <v>0</v>
      </c>
      <c r="BI284" s="247">
        <f>IF(N284="nulová",J284,0)</f>
        <v>0</v>
      </c>
      <c r="BJ284" s="24" t="s">
        <v>85</v>
      </c>
      <c r="BK284" s="247">
        <f>ROUND(I284*H284,2)</f>
        <v>0</v>
      </c>
      <c r="BL284" s="24" t="s">
        <v>259</v>
      </c>
      <c r="BM284" s="24" t="s">
        <v>729</v>
      </c>
    </row>
    <row r="285" spans="2:65" s="1" customFormat="1" ht="16.5" customHeight="1">
      <c r="B285" s="47"/>
      <c r="C285" s="236" t="s">
        <v>730</v>
      </c>
      <c r="D285" s="236" t="s">
        <v>233</v>
      </c>
      <c r="E285" s="237" t="s">
        <v>731</v>
      </c>
      <c r="F285" s="238" t="s">
        <v>732</v>
      </c>
      <c r="G285" s="239" t="s">
        <v>292</v>
      </c>
      <c r="H285" s="240">
        <v>1</v>
      </c>
      <c r="I285" s="241"/>
      <c r="J285" s="242">
        <f>ROUND(I285*H285,2)</f>
        <v>0</v>
      </c>
      <c r="K285" s="238" t="s">
        <v>34</v>
      </c>
      <c r="L285" s="73"/>
      <c r="M285" s="243" t="s">
        <v>34</v>
      </c>
      <c r="N285" s="244" t="s">
        <v>49</v>
      </c>
      <c r="O285" s="48"/>
      <c r="P285" s="245">
        <f>O285*H285</f>
        <v>0</v>
      </c>
      <c r="Q285" s="245">
        <v>0</v>
      </c>
      <c r="R285" s="245">
        <f>Q285*H285</f>
        <v>0</v>
      </c>
      <c r="S285" s="245">
        <v>0</v>
      </c>
      <c r="T285" s="246">
        <f>S285*H285</f>
        <v>0</v>
      </c>
      <c r="AR285" s="24" t="s">
        <v>259</v>
      </c>
      <c r="AT285" s="24" t="s">
        <v>233</v>
      </c>
      <c r="AU285" s="24" t="s">
        <v>91</v>
      </c>
      <c r="AY285" s="24" t="s">
        <v>230</v>
      </c>
      <c r="BE285" s="247">
        <f>IF(N285="základní",J285,0)</f>
        <v>0</v>
      </c>
      <c r="BF285" s="247">
        <f>IF(N285="snížená",J285,0)</f>
        <v>0</v>
      </c>
      <c r="BG285" s="247">
        <f>IF(N285="zákl. přenesená",J285,0)</f>
        <v>0</v>
      </c>
      <c r="BH285" s="247">
        <f>IF(N285="sníž. přenesená",J285,0)</f>
        <v>0</v>
      </c>
      <c r="BI285" s="247">
        <f>IF(N285="nulová",J285,0)</f>
        <v>0</v>
      </c>
      <c r="BJ285" s="24" t="s">
        <v>85</v>
      </c>
      <c r="BK285" s="247">
        <f>ROUND(I285*H285,2)</f>
        <v>0</v>
      </c>
      <c r="BL285" s="24" t="s">
        <v>259</v>
      </c>
      <c r="BM285" s="24" t="s">
        <v>733</v>
      </c>
    </row>
    <row r="286" spans="2:65" s="1" customFormat="1" ht="16.5" customHeight="1">
      <c r="B286" s="47"/>
      <c r="C286" s="236" t="s">
        <v>734</v>
      </c>
      <c r="D286" s="236" t="s">
        <v>233</v>
      </c>
      <c r="E286" s="237" t="s">
        <v>735</v>
      </c>
      <c r="F286" s="238" t="s">
        <v>736</v>
      </c>
      <c r="G286" s="239" t="s">
        <v>292</v>
      </c>
      <c r="H286" s="240">
        <v>1</v>
      </c>
      <c r="I286" s="241"/>
      <c r="J286" s="242">
        <f>ROUND(I286*H286,2)</f>
        <v>0</v>
      </c>
      <c r="K286" s="238" t="s">
        <v>34</v>
      </c>
      <c r="L286" s="73"/>
      <c r="M286" s="243" t="s">
        <v>34</v>
      </c>
      <c r="N286" s="244" t="s">
        <v>49</v>
      </c>
      <c r="O286" s="48"/>
      <c r="P286" s="245">
        <f>O286*H286</f>
        <v>0</v>
      </c>
      <c r="Q286" s="245">
        <v>0</v>
      </c>
      <c r="R286" s="245">
        <f>Q286*H286</f>
        <v>0</v>
      </c>
      <c r="S286" s="245">
        <v>0</v>
      </c>
      <c r="T286" s="246">
        <f>S286*H286</f>
        <v>0</v>
      </c>
      <c r="AR286" s="24" t="s">
        <v>259</v>
      </c>
      <c r="AT286" s="24" t="s">
        <v>233</v>
      </c>
      <c r="AU286" s="24" t="s">
        <v>91</v>
      </c>
      <c r="AY286" s="24" t="s">
        <v>230</v>
      </c>
      <c r="BE286" s="247">
        <f>IF(N286="základní",J286,0)</f>
        <v>0</v>
      </c>
      <c r="BF286" s="247">
        <f>IF(N286="snížená",J286,0)</f>
        <v>0</v>
      </c>
      <c r="BG286" s="247">
        <f>IF(N286="zákl. přenesená",J286,0)</f>
        <v>0</v>
      </c>
      <c r="BH286" s="247">
        <f>IF(N286="sníž. přenesená",J286,0)</f>
        <v>0</v>
      </c>
      <c r="BI286" s="247">
        <f>IF(N286="nulová",J286,0)</f>
        <v>0</v>
      </c>
      <c r="BJ286" s="24" t="s">
        <v>85</v>
      </c>
      <c r="BK286" s="247">
        <f>ROUND(I286*H286,2)</f>
        <v>0</v>
      </c>
      <c r="BL286" s="24" t="s">
        <v>259</v>
      </c>
      <c r="BM286" s="24" t="s">
        <v>737</v>
      </c>
    </row>
    <row r="287" spans="2:65" s="1" customFormat="1" ht="16.5" customHeight="1">
      <c r="B287" s="47"/>
      <c r="C287" s="236" t="s">
        <v>738</v>
      </c>
      <c r="D287" s="236" t="s">
        <v>233</v>
      </c>
      <c r="E287" s="237" t="s">
        <v>739</v>
      </c>
      <c r="F287" s="238" t="s">
        <v>740</v>
      </c>
      <c r="G287" s="239" t="s">
        <v>292</v>
      </c>
      <c r="H287" s="240">
        <v>1</v>
      </c>
      <c r="I287" s="241"/>
      <c r="J287" s="242">
        <f>ROUND(I287*H287,2)</f>
        <v>0</v>
      </c>
      <c r="K287" s="238" t="s">
        <v>34</v>
      </c>
      <c r="L287" s="73"/>
      <c r="M287" s="243" t="s">
        <v>34</v>
      </c>
      <c r="N287" s="244" t="s">
        <v>49</v>
      </c>
      <c r="O287" s="48"/>
      <c r="P287" s="245">
        <f>O287*H287</f>
        <v>0</v>
      </c>
      <c r="Q287" s="245">
        <v>0</v>
      </c>
      <c r="R287" s="245">
        <f>Q287*H287</f>
        <v>0</v>
      </c>
      <c r="S287" s="245">
        <v>0</v>
      </c>
      <c r="T287" s="246">
        <f>S287*H287</f>
        <v>0</v>
      </c>
      <c r="AR287" s="24" t="s">
        <v>259</v>
      </c>
      <c r="AT287" s="24" t="s">
        <v>233</v>
      </c>
      <c r="AU287" s="24" t="s">
        <v>91</v>
      </c>
      <c r="AY287" s="24" t="s">
        <v>230</v>
      </c>
      <c r="BE287" s="247">
        <f>IF(N287="základní",J287,0)</f>
        <v>0</v>
      </c>
      <c r="BF287" s="247">
        <f>IF(N287="snížená",J287,0)</f>
        <v>0</v>
      </c>
      <c r="BG287" s="247">
        <f>IF(N287="zákl. přenesená",J287,0)</f>
        <v>0</v>
      </c>
      <c r="BH287" s="247">
        <f>IF(N287="sníž. přenesená",J287,0)</f>
        <v>0</v>
      </c>
      <c r="BI287" s="247">
        <f>IF(N287="nulová",J287,0)</f>
        <v>0</v>
      </c>
      <c r="BJ287" s="24" t="s">
        <v>85</v>
      </c>
      <c r="BK287" s="247">
        <f>ROUND(I287*H287,2)</f>
        <v>0</v>
      </c>
      <c r="BL287" s="24" t="s">
        <v>259</v>
      </c>
      <c r="BM287" s="24" t="s">
        <v>741</v>
      </c>
    </row>
    <row r="288" spans="2:65" s="1" customFormat="1" ht="16.5" customHeight="1">
      <c r="B288" s="47"/>
      <c r="C288" s="236" t="s">
        <v>742</v>
      </c>
      <c r="D288" s="236" t="s">
        <v>233</v>
      </c>
      <c r="E288" s="237" t="s">
        <v>743</v>
      </c>
      <c r="F288" s="238" t="s">
        <v>744</v>
      </c>
      <c r="G288" s="239" t="s">
        <v>292</v>
      </c>
      <c r="H288" s="240">
        <v>1</v>
      </c>
      <c r="I288" s="241"/>
      <c r="J288" s="242">
        <f>ROUND(I288*H288,2)</f>
        <v>0</v>
      </c>
      <c r="K288" s="238" t="s">
        <v>34</v>
      </c>
      <c r="L288" s="73"/>
      <c r="M288" s="243" t="s">
        <v>34</v>
      </c>
      <c r="N288" s="244" t="s">
        <v>49</v>
      </c>
      <c r="O288" s="48"/>
      <c r="P288" s="245">
        <f>O288*H288</f>
        <v>0</v>
      </c>
      <c r="Q288" s="245">
        <v>0</v>
      </c>
      <c r="R288" s="245">
        <f>Q288*H288</f>
        <v>0</v>
      </c>
      <c r="S288" s="245">
        <v>0</v>
      </c>
      <c r="T288" s="246">
        <f>S288*H288</f>
        <v>0</v>
      </c>
      <c r="AR288" s="24" t="s">
        <v>259</v>
      </c>
      <c r="AT288" s="24" t="s">
        <v>233</v>
      </c>
      <c r="AU288" s="24" t="s">
        <v>91</v>
      </c>
      <c r="AY288" s="24" t="s">
        <v>230</v>
      </c>
      <c r="BE288" s="247">
        <f>IF(N288="základní",J288,0)</f>
        <v>0</v>
      </c>
      <c r="BF288" s="247">
        <f>IF(N288="snížená",J288,0)</f>
        <v>0</v>
      </c>
      <c r="BG288" s="247">
        <f>IF(N288="zákl. přenesená",J288,0)</f>
        <v>0</v>
      </c>
      <c r="BH288" s="247">
        <f>IF(N288="sníž. přenesená",J288,0)</f>
        <v>0</v>
      </c>
      <c r="BI288" s="247">
        <f>IF(N288="nulová",J288,0)</f>
        <v>0</v>
      </c>
      <c r="BJ288" s="24" t="s">
        <v>85</v>
      </c>
      <c r="BK288" s="247">
        <f>ROUND(I288*H288,2)</f>
        <v>0</v>
      </c>
      <c r="BL288" s="24" t="s">
        <v>259</v>
      </c>
      <c r="BM288" s="24" t="s">
        <v>745</v>
      </c>
    </row>
    <row r="289" spans="2:65" s="1" customFormat="1" ht="16.5" customHeight="1">
      <c r="B289" s="47"/>
      <c r="C289" s="236" t="s">
        <v>746</v>
      </c>
      <c r="D289" s="236" t="s">
        <v>233</v>
      </c>
      <c r="E289" s="237" t="s">
        <v>747</v>
      </c>
      <c r="F289" s="238" t="s">
        <v>748</v>
      </c>
      <c r="G289" s="239" t="s">
        <v>292</v>
      </c>
      <c r="H289" s="240">
        <v>1</v>
      </c>
      <c r="I289" s="241"/>
      <c r="J289" s="242">
        <f>ROUND(I289*H289,2)</f>
        <v>0</v>
      </c>
      <c r="K289" s="238" t="s">
        <v>34</v>
      </c>
      <c r="L289" s="73"/>
      <c r="M289" s="243" t="s">
        <v>34</v>
      </c>
      <c r="N289" s="244" t="s">
        <v>49</v>
      </c>
      <c r="O289" s="48"/>
      <c r="P289" s="245">
        <f>O289*H289</f>
        <v>0</v>
      </c>
      <c r="Q289" s="245">
        <v>0</v>
      </c>
      <c r="R289" s="245">
        <f>Q289*H289</f>
        <v>0</v>
      </c>
      <c r="S289" s="245">
        <v>0</v>
      </c>
      <c r="T289" s="246">
        <f>S289*H289</f>
        <v>0</v>
      </c>
      <c r="AR289" s="24" t="s">
        <v>259</v>
      </c>
      <c r="AT289" s="24" t="s">
        <v>233</v>
      </c>
      <c r="AU289" s="24" t="s">
        <v>91</v>
      </c>
      <c r="AY289" s="24" t="s">
        <v>230</v>
      </c>
      <c r="BE289" s="247">
        <f>IF(N289="základní",J289,0)</f>
        <v>0</v>
      </c>
      <c r="BF289" s="247">
        <f>IF(N289="snížená",J289,0)</f>
        <v>0</v>
      </c>
      <c r="BG289" s="247">
        <f>IF(N289="zákl. přenesená",J289,0)</f>
        <v>0</v>
      </c>
      <c r="BH289" s="247">
        <f>IF(N289="sníž. přenesená",J289,0)</f>
        <v>0</v>
      </c>
      <c r="BI289" s="247">
        <f>IF(N289="nulová",J289,0)</f>
        <v>0</v>
      </c>
      <c r="BJ289" s="24" t="s">
        <v>85</v>
      </c>
      <c r="BK289" s="247">
        <f>ROUND(I289*H289,2)</f>
        <v>0</v>
      </c>
      <c r="BL289" s="24" t="s">
        <v>259</v>
      </c>
      <c r="BM289" s="24" t="s">
        <v>749</v>
      </c>
    </row>
    <row r="290" spans="2:65" s="1" customFormat="1" ht="16.5" customHeight="1">
      <c r="B290" s="47"/>
      <c r="C290" s="236" t="s">
        <v>750</v>
      </c>
      <c r="D290" s="236" t="s">
        <v>233</v>
      </c>
      <c r="E290" s="237" t="s">
        <v>751</v>
      </c>
      <c r="F290" s="238" t="s">
        <v>752</v>
      </c>
      <c r="G290" s="239" t="s">
        <v>292</v>
      </c>
      <c r="H290" s="240">
        <v>1</v>
      </c>
      <c r="I290" s="241"/>
      <c r="J290" s="242">
        <f>ROUND(I290*H290,2)</f>
        <v>0</v>
      </c>
      <c r="K290" s="238" t="s">
        <v>34</v>
      </c>
      <c r="L290" s="73"/>
      <c r="M290" s="243" t="s">
        <v>34</v>
      </c>
      <c r="N290" s="244" t="s">
        <v>49</v>
      </c>
      <c r="O290" s="48"/>
      <c r="P290" s="245">
        <f>O290*H290</f>
        <v>0</v>
      </c>
      <c r="Q290" s="245">
        <v>0</v>
      </c>
      <c r="R290" s="245">
        <f>Q290*H290</f>
        <v>0</v>
      </c>
      <c r="S290" s="245">
        <v>0</v>
      </c>
      <c r="T290" s="246">
        <f>S290*H290</f>
        <v>0</v>
      </c>
      <c r="AR290" s="24" t="s">
        <v>259</v>
      </c>
      <c r="AT290" s="24" t="s">
        <v>233</v>
      </c>
      <c r="AU290" s="24" t="s">
        <v>91</v>
      </c>
      <c r="AY290" s="24" t="s">
        <v>230</v>
      </c>
      <c r="BE290" s="247">
        <f>IF(N290="základní",J290,0)</f>
        <v>0</v>
      </c>
      <c r="BF290" s="247">
        <f>IF(N290="snížená",J290,0)</f>
        <v>0</v>
      </c>
      <c r="BG290" s="247">
        <f>IF(N290="zákl. přenesená",J290,0)</f>
        <v>0</v>
      </c>
      <c r="BH290" s="247">
        <f>IF(N290="sníž. přenesená",J290,0)</f>
        <v>0</v>
      </c>
      <c r="BI290" s="247">
        <f>IF(N290="nulová",J290,0)</f>
        <v>0</v>
      </c>
      <c r="BJ290" s="24" t="s">
        <v>85</v>
      </c>
      <c r="BK290" s="247">
        <f>ROUND(I290*H290,2)</f>
        <v>0</v>
      </c>
      <c r="BL290" s="24" t="s">
        <v>259</v>
      </c>
      <c r="BM290" s="24" t="s">
        <v>753</v>
      </c>
    </row>
    <row r="291" spans="2:65" s="1" customFormat="1" ht="25.5" customHeight="1">
      <c r="B291" s="47"/>
      <c r="C291" s="236" t="s">
        <v>754</v>
      </c>
      <c r="D291" s="236" t="s">
        <v>233</v>
      </c>
      <c r="E291" s="237" t="s">
        <v>755</v>
      </c>
      <c r="F291" s="238" t="s">
        <v>756</v>
      </c>
      <c r="G291" s="239" t="s">
        <v>292</v>
      </c>
      <c r="H291" s="240">
        <v>1</v>
      </c>
      <c r="I291" s="241"/>
      <c r="J291" s="242">
        <f>ROUND(I291*H291,2)</f>
        <v>0</v>
      </c>
      <c r="K291" s="238" t="s">
        <v>34</v>
      </c>
      <c r="L291" s="73"/>
      <c r="M291" s="243" t="s">
        <v>34</v>
      </c>
      <c r="N291" s="244" t="s">
        <v>49</v>
      </c>
      <c r="O291" s="48"/>
      <c r="P291" s="245">
        <f>O291*H291</f>
        <v>0</v>
      </c>
      <c r="Q291" s="245">
        <v>0</v>
      </c>
      <c r="R291" s="245">
        <f>Q291*H291</f>
        <v>0</v>
      </c>
      <c r="S291" s="245">
        <v>0</v>
      </c>
      <c r="T291" s="246">
        <f>S291*H291</f>
        <v>0</v>
      </c>
      <c r="AR291" s="24" t="s">
        <v>259</v>
      </c>
      <c r="AT291" s="24" t="s">
        <v>233</v>
      </c>
      <c r="AU291" s="24" t="s">
        <v>91</v>
      </c>
      <c r="AY291" s="24" t="s">
        <v>230</v>
      </c>
      <c r="BE291" s="247">
        <f>IF(N291="základní",J291,0)</f>
        <v>0</v>
      </c>
      <c r="BF291" s="247">
        <f>IF(N291="snížená",J291,0)</f>
        <v>0</v>
      </c>
      <c r="BG291" s="247">
        <f>IF(N291="zákl. přenesená",J291,0)</f>
        <v>0</v>
      </c>
      <c r="BH291" s="247">
        <f>IF(N291="sníž. přenesená",J291,0)</f>
        <v>0</v>
      </c>
      <c r="BI291" s="247">
        <f>IF(N291="nulová",J291,0)</f>
        <v>0</v>
      </c>
      <c r="BJ291" s="24" t="s">
        <v>85</v>
      </c>
      <c r="BK291" s="247">
        <f>ROUND(I291*H291,2)</f>
        <v>0</v>
      </c>
      <c r="BL291" s="24" t="s">
        <v>259</v>
      </c>
      <c r="BM291" s="24" t="s">
        <v>757</v>
      </c>
    </row>
    <row r="292" spans="2:65" s="1" customFormat="1" ht="25.5" customHeight="1">
      <c r="B292" s="47"/>
      <c r="C292" s="236" t="s">
        <v>758</v>
      </c>
      <c r="D292" s="236" t="s">
        <v>233</v>
      </c>
      <c r="E292" s="237" t="s">
        <v>759</v>
      </c>
      <c r="F292" s="238" t="s">
        <v>760</v>
      </c>
      <c r="G292" s="239" t="s">
        <v>292</v>
      </c>
      <c r="H292" s="240">
        <v>1</v>
      </c>
      <c r="I292" s="241"/>
      <c r="J292" s="242">
        <f>ROUND(I292*H292,2)</f>
        <v>0</v>
      </c>
      <c r="K292" s="238" t="s">
        <v>34</v>
      </c>
      <c r="L292" s="73"/>
      <c r="M292" s="243" t="s">
        <v>34</v>
      </c>
      <c r="N292" s="244" t="s">
        <v>49</v>
      </c>
      <c r="O292" s="48"/>
      <c r="P292" s="245">
        <f>O292*H292</f>
        <v>0</v>
      </c>
      <c r="Q292" s="245">
        <v>0</v>
      </c>
      <c r="R292" s="245">
        <f>Q292*H292</f>
        <v>0</v>
      </c>
      <c r="S292" s="245">
        <v>0</v>
      </c>
      <c r="T292" s="246">
        <f>S292*H292</f>
        <v>0</v>
      </c>
      <c r="AR292" s="24" t="s">
        <v>259</v>
      </c>
      <c r="AT292" s="24" t="s">
        <v>233</v>
      </c>
      <c r="AU292" s="24" t="s">
        <v>91</v>
      </c>
      <c r="AY292" s="24" t="s">
        <v>230</v>
      </c>
      <c r="BE292" s="247">
        <f>IF(N292="základní",J292,0)</f>
        <v>0</v>
      </c>
      <c r="BF292" s="247">
        <f>IF(N292="snížená",J292,0)</f>
        <v>0</v>
      </c>
      <c r="BG292" s="247">
        <f>IF(N292="zákl. přenesená",J292,0)</f>
        <v>0</v>
      </c>
      <c r="BH292" s="247">
        <f>IF(N292="sníž. přenesená",J292,0)</f>
        <v>0</v>
      </c>
      <c r="BI292" s="247">
        <f>IF(N292="nulová",J292,0)</f>
        <v>0</v>
      </c>
      <c r="BJ292" s="24" t="s">
        <v>85</v>
      </c>
      <c r="BK292" s="247">
        <f>ROUND(I292*H292,2)</f>
        <v>0</v>
      </c>
      <c r="BL292" s="24" t="s">
        <v>259</v>
      </c>
      <c r="BM292" s="24" t="s">
        <v>761</v>
      </c>
    </row>
    <row r="293" spans="2:63" s="11" customFormat="1" ht="29.85" customHeight="1">
      <c r="B293" s="220"/>
      <c r="C293" s="221"/>
      <c r="D293" s="222" t="s">
        <v>77</v>
      </c>
      <c r="E293" s="234" t="s">
        <v>762</v>
      </c>
      <c r="F293" s="234" t="s">
        <v>763</v>
      </c>
      <c r="G293" s="221"/>
      <c r="H293" s="221"/>
      <c r="I293" s="224"/>
      <c r="J293" s="235">
        <f>BK293</f>
        <v>0</v>
      </c>
      <c r="K293" s="221"/>
      <c r="L293" s="226"/>
      <c r="M293" s="227"/>
      <c r="N293" s="228"/>
      <c r="O293" s="228"/>
      <c r="P293" s="229">
        <f>SUM(P294:P295)</f>
        <v>0</v>
      </c>
      <c r="Q293" s="228"/>
      <c r="R293" s="229">
        <f>SUM(R294:R295)</f>
        <v>0.075</v>
      </c>
      <c r="S293" s="228"/>
      <c r="T293" s="230">
        <f>SUM(T294:T295)</f>
        <v>0</v>
      </c>
      <c r="AR293" s="231" t="s">
        <v>91</v>
      </c>
      <c r="AT293" s="232" t="s">
        <v>77</v>
      </c>
      <c r="AU293" s="232" t="s">
        <v>85</v>
      </c>
      <c r="AY293" s="231" t="s">
        <v>230</v>
      </c>
      <c r="BK293" s="233">
        <f>SUM(BK294:BK295)</f>
        <v>0</v>
      </c>
    </row>
    <row r="294" spans="2:65" s="1" customFormat="1" ht="16.5" customHeight="1">
      <c r="B294" s="47"/>
      <c r="C294" s="236" t="s">
        <v>457</v>
      </c>
      <c r="D294" s="236" t="s">
        <v>233</v>
      </c>
      <c r="E294" s="237" t="s">
        <v>764</v>
      </c>
      <c r="F294" s="238" t="s">
        <v>765</v>
      </c>
      <c r="G294" s="239" t="s">
        <v>766</v>
      </c>
      <c r="H294" s="240">
        <v>1500</v>
      </c>
      <c r="I294" s="241"/>
      <c r="J294" s="242">
        <f>ROUND(I294*H294,2)</f>
        <v>0</v>
      </c>
      <c r="K294" s="238" t="s">
        <v>34</v>
      </c>
      <c r="L294" s="73"/>
      <c r="M294" s="243" t="s">
        <v>34</v>
      </c>
      <c r="N294" s="244" t="s">
        <v>49</v>
      </c>
      <c r="O294" s="48"/>
      <c r="P294" s="245">
        <f>O294*H294</f>
        <v>0</v>
      </c>
      <c r="Q294" s="245">
        <v>5E-05</v>
      </c>
      <c r="R294" s="245">
        <f>Q294*H294</f>
        <v>0.075</v>
      </c>
      <c r="S294" s="245">
        <v>0</v>
      </c>
      <c r="T294" s="246">
        <f>S294*H294</f>
        <v>0</v>
      </c>
      <c r="AR294" s="24" t="s">
        <v>259</v>
      </c>
      <c r="AT294" s="24" t="s">
        <v>233</v>
      </c>
      <c r="AU294" s="24" t="s">
        <v>91</v>
      </c>
      <c r="AY294" s="24" t="s">
        <v>230</v>
      </c>
      <c r="BE294" s="247">
        <f>IF(N294="základní",J294,0)</f>
        <v>0</v>
      </c>
      <c r="BF294" s="247">
        <f>IF(N294="snížená",J294,0)</f>
        <v>0</v>
      </c>
      <c r="BG294" s="247">
        <f>IF(N294="zákl. přenesená",J294,0)</f>
        <v>0</v>
      </c>
      <c r="BH294" s="247">
        <f>IF(N294="sníž. přenesená",J294,0)</f>
        <v>0</v>
      </c>
      <c r="BI294" s="247">
        <f>IF(N294="nulová",J294,0)</f>
        <v>0</v>
      </c>
      <c r="BJ294" s="24" t="s">
        <v>85</v>
      </c>
      <c r="BK294" s="247">
        <f>ROUND(I294*H294,2)</f>
        <v>0</v>
      </c>
      <c r="BL294" s="24" t="s">
        <v>259</v>
      </c>
      <c r="BM294" s="24" t="s">
        <v>767</v>
      </c>
    </row>
    <row r="295" spans="2:65" s="1" customFormat="1" ht="16.5" customHeight="1">
      <c r="B295" s="47"/>
      <c r="C295" s="236" t="s">
        <v>768</v>
      </c>
      <c r="D295" s="236" t="s">
        <v>233</v>
      </c>
      <c r="E295" s="237" t="s">
        <v>769</v>
      </c>
      <c r="F295" s="238" t="s">
        <v>770</v>
      </c>
      <c r="G295" s="239" t="s">
        <v>304</v>
      </c>
      <c r="H295" s="293"/>
      <c r="I295" s="241"/>
      <c r="J295" s="242">
        <f>ROUND(I295*H295,2)</f>
        <v>0</v>
      </c>
      <c r="K295" s="238" t="s">
        <v>34</v>
      </c>
      <c r="L295" s="73"/>
      <c r="M295" s="243" t="s">
        <v>34</v>
      </c>
      <c r="N295" s="244" t="s">
        <v>49</v>
      </c>
      <c r="O295" s="48"/>
      <c r="P295" s="245">
        <f>O295*H295</f>
        <v>0</v>
      </c>
      <c r="Q295" s="245">
        <v>0</v>
      </c>
      <c r="R295" s="245">
        <f>Q295*H295</f>
        <v>0</v>
      </c>
      <c r="S295" s="245">
        <v>0</v>
      </c>
      <c r="T295" s="246">
        <f>S295*H295</f>
        <v>0</v>
      </c>
      <c r="AR295" s="24" t="s">
        <v>259</v>
      </c>
      <c r="AT295" s="24" t="s">
        <v>233</v>
      </c>
      <c r="AU295" s="24" t="s">
        <v>91</v>
      </c>
      <c r="AY295" s="24" t="s">
        <v>230</v>
      </c>
      <c r="BE295" s="247">
        <f>IF(N295="základní",J295,0)</f>
        <v>0</v>
      </c>
      <c r="BF295" s="247">
        <f>IF(N295="snížená",J295,0)</f>
        <v>0</v>
      </c>
      <c r="BG295" s="247">
        <f>IF(N295="zákl. přenesená",J295,0)</f>
        <v>0</v>
      </c>
      <c r="BH295" s="247">
        <f>IF(N295="sníž. přenesená",J295,0)</f>
        <v>0</v>
      </c>
      <c r="BI295" s="247">
        <f>IF(N295="nulová",J295,0)</f>
        <v>0</v>
      </c>
      <c r="BJ295" s="24" t="s">
        <v>85</v>
      </c>
      <c r="BK295" s="247">
        <f>ROUND(I295*H295,2)</f>
        <v>0</v>
      </c>
      <c r="BL295" s="24" t="s">
        <v>259</v>
      </c>
      <c r="BM295" s="24" t="s">
        <v>771</v>
      </c>
    </row>
    <row r="296" spans="2:63" s="11" customFormat="1" ht="37.4" customHeight="1">
      <c r="B296" s="220"/>
      <c r="C296" s="221"/>
      <c r="D296" s="222" t="s">
        <v>77</v>
      </c>
      <c r="E296" s="223" t="s">
        <v>772</v>
      </c>
      <c r="F296" s="223" t="s">
        <v>773</v>
      </c>
      <c r="G296" s="221"/>
      <c r="H296" s="221"/>
      <c r="I296" s="224"/>
      <c r="J296" s="225">
        <f>BK296</f>
        <v>0</v>
      </c>
      <c r="K296" s="221"/>
      <c r="L296" s="226"/>
      <c r="M296" s="227"/>
      <c r="N296" s="228"/>
      <c r="O296" s="228"/>
      <c r="P296" s="229">
        <f>P297+P299+P301+P303</f>
        <v>0</v>
      </c>
      <c r="Q296" s="228"/>
      <c r="R296" s="229">
        <f>R297+R299+R301+R303</f>
        <v>0</v>
      </c>
      <c r="S296" s="228"/>
      <c r="T296" s="230">
        <f>T297+T299+T301+T303</f>
        <v>0</v>
      </c>
      <c r="AR296" s="231" t="s">
        <v>255</v>
      </c>
      <c r="AT296" s="232" t="s">
        <v>77</v>
      </c>
      <c r="AU296" s="232" t="s">
        <v>78</v>
      </c>
      <c r="AY296" s="231" t="s">
        <v>230</v>
      </c>
      <c r="BK296" s="233">
        <f>BK297+BK299+BK301+BK303</f>
        <v>0</v>
      </c>
    </row>
    <row r="297" spans="2:63" s="11" customFormat="1" ht="19.9" customHeight="1">
      <c r="B297" s="220"/>
      <c r="C297" s="221"/>
      <c r="D297" s="222" t="s">
        <v>77</v>
      </c>
      <c r="E297" s="234" t="s">
        <v>774</v>
      </c>
      <c r="F297" s="234" t="s">
        <v>775</v>
      </c>
      <c r="G297" s="221"/>
      <c r="H297" s="221"/>
      <c r="I297" s="224"/>
      <c r="J297" s="235">
        <f>BK297</f>
        <v>0</v>
      </c>
      <c r="K297" s="221"/>
      <c r="L297" s="226"/>
      <c r="M297" s="227"/>
      <c r="N297" s="228"/>
      <c r="O297" s="228"/>
      <c r="P297" s="229">
        <f>P298</f>
        <v>0</v>
      </c>
      <c r="Q297" s="228"/>
      <c r="R297" s="229">
        <f>R298</f>
        <v>0</v>
      </c>
      <c r="S297" s="228"/>
      <c r="T297" s="230">
        <f>T298</f>
        <v>0</v>
      </c>
      <c r="AR297" s="231" t="s">
        <v>255</v>
      </c>
      <c r="AT297" s="232" t="s">
        <v>77</v>
      </c>
      <c r="AU297" s="232" t="s">
        <v>85</v>
      </c>
      <c r="AY297" s="231" t="s">
        <v>230</v>
      </c>
      <c r="BK297" s="233">
        <f>BK298</f>
        <v>0</v>
      </c>
    </row>
    <row r="298" spans="2:65" s="1" customFormat="1" ht="16.5" customHeight="1">
      <c r="B298" s="47"/>
      <c r="C298" s="236" t="s">
        <v>776</v>
      </c>
      <c r="D298" s="236" t="s">
        <v>233</v>
      </c>
      <c r="E298" s="237" t="s">
        <v>777</v>
      </c>
      <c r="F298" s="238" t="s">
        <v>778</v>
      </c>
      <c r="G298" s="239" t="s">
        <v>292</v>
      </c>
      <c r="H298" s="240">
        <v>1</v>
      </c>
      <c r="I298" s="241"/>
      <c r="J298" s="242">
        <f>ROUND(I298*H298,2)</f>
        <v>0</v>
      </c>
      <c r="K298" s="238" t="s">
        <v>34</v>
      </c>
      <c r="L298" s="73"/>
      <c r="M298" s="243" t="s">
        <v>34</v>
      </c>
      <c r="N298" s="244" t="s">
        <v>49</v>
      </c>
      <c r="O298" s="48"/>
      <c r="P298" s="245">
        <f>O298*H298</f>
        <v>0</v>
      </c>
      <c r="Q298" s="245">
        <v>0</v>
      </c>
      <c r="R298" s="245">
        <f>Q298*H298</f>
        <v>0</v>
      </c>
      <c r="S298" s="245">
        <v>0</v>
      </c>
      <c r="T298" s="246">
        <f>S298*H298</f>
        <v>0</v>
      </c>
      <c r="AR298" s="24" t="s">
        <v>779</v>
      </c>
      <c r="AT298" s="24" t="s">
        <v>233</v>
      </c>
      <c r="AU298" s="24" t="s">
        <v>91</v>
      </c>
      <c r="AY298" s="24" t="s">
        <v>230</v>
      </c>
      <c r="BE298" s="247">
        <f>IF(N298="základní",J298,0)</f>
        <v>0</v>
      </c>
      <c r="BF298" s="247">
        <f>IF(N298="snížená",J298,0)</f>
        <v>0</v>
      </c>
      <c r="BG298" s="247">
        <f>IF(N298="zákl. přenesená",J298,0)</f>
        <v>0</v>
      </c>
      <c r="BH298" s="247">
        <f>IF(N298="sníž. přenesená",J298,0)</f>
        <v>0</v>
      </c>
      <c r="BI298" s="247">
        <f>IF(N298="nulová",J298,0)</f>
        <v>0</v>
      </c>
      <c r="BJ298" s="24" t="s">
        <v>85</v>
      </c>
      <c r="BK298" s="247">
        <f>ROUND(I298*H298,2)</f>
        <v>0</v>
      </c>
      <c r="BL298" s="24" t="s">
        <v>779</v>
      </c>
      <c r="BM298" s="24" t="s">
        <v>780</v>
      </c>
    </row>
    <row r="299" spans="2:63" s="11" customFormat="1" ht="29.85" customHeight="1">
      <c r="B299" s="220"/>
      <c r="C299" s="221"/>
      <c r="D299" s="222" t="s">
        <v>77</v>
      </c>
      <c r="E299" s="234" t="s">
        <v>781</v>
      </c>
      <c r="F299" s="234" t="s">
        <v>782</v>
      </c>
      <c r="G299" s="221"/>
      <c r="H299" s="221"/>
      <c r="I299" s="224"/>
      <c r="J299" s="235">
        <f>BK299</f>
        <v>0</v>
      </c>
      <c r="K299" s="221"/>
      <c r="L299" s="226"/>
      <c r="M299" s="227"/>
      <c r="N299" s="228"/>
      <c r="O299" s="228"/>
      <c r="P299" s="229">
        <f>P300</f>
        <v>0</v>
      </c>
      <c r="Q299" s="228"/>
      <c r="R299" s="229">
        <f>R300</f>
        <v>0</v>
      </c>
      <c r="S299" s="228"/>
      <c r="T299" s="230">
        <f>T300</f>
        <v>0</v>
      </c>
      <c r="AR299" s="231" t="s">
        <v>255</v>
      </c>
      <c r="AT299" s="232" t="s">
        <v>77</v>
      </c>
      <c r="AU299" s="232" t="s">
        <v>85</v>
      </c>
      <c r="AY299" s="231" t="s">
        <v>230</v>
      </c>
      <c r="BK299" s="233">
        <f>BK300</f>
        <v>0</v>
      </c>
    </row>
    <row r="300" spans="2:65" s="1" customFormat="1" ht="16.5" customHeight="1">
      <c r="B300" s="47"/>
      <c r="C300" s="236" t="s">
        <v>783</v>
      </c>
      <c r="D300" s="236" t="s">
        <v>233</v>
      </c>
      <c r="E300" s="237" t="s">
        <v>784</v>
      </c>
      <c r="F300" s="238" t="s">
        <v>785</v>
      </c>
      <c r="G300" s="239" t="s">
        <v>292</v>
      </c>
      <c r="H300" s="240">
        <v>1</v>
      </c>
      <c r="I300" s="241"/>
      <c r="J300" s="242">
        <f>ROUND(I300*H300,2)</f>
        <v>0</v>
      </c>
      <c r="K300" s="238" t="s">
        <v>34</v>
      </c>
      <c r="L300" s="73"/>
      <c r="M300" s="243" t="s">
        <v>34</v>
      </c>
      <c r="N300" s="244" t="s">
        <v>49</v>
      </c>
      <c r="O300" s="48"/>
      <c r="P300" s="245">
        <f>O300*H300</f>
        <v>0</v>
      </c>
      <c r="Q300" s="245">
        <v>0</v>
      </c>
      <c r="R300" s="245">
        <f>Q300*H300</f>
        <v>0</v>
      </c>
      <c r="S300" s="245">
        <v>0</v>
      </c>
      <c r="T300" s="246">
        <f>S300*H300</f>
        <v>0</v>
      </c>
      <c r="AR300" s="24" t="s">
        <v>779</v>
      </c>
      <c r="AT300" s="24" t="s">
        <v>233</v>
      </c>
      <c r="AU300" s="24" t="s">
        <v>91</v>
      </c>
      <c r="AY300" s="24" t="s">
        <v>230</v>
      </c>
      <c r="BE300" s="247">
        <f>IF(N300="základní",J300,0)</f>
        <v>0</v>
      </c>
      <c r="BF300" s="247">
        <f>IF(N300="snížená",J300,0)</f>
        <v>0</v>
      </c>
      <c r="BG300" s="247">
        <f>IF(N300="zákl. přenesená",J300,0)</f>
        <v>0</v>
      </c>
      <c r="BH300" s="247">
        <f>IF(N300="sníž. přenesená",J300,0)</f>
        <v>0</v>
      </c>
      <c r="BI300" s="247">
        <f>IF(N300="nulová",J300,0)</f>
        <v>0</v>
      </c>
      <c r="BJ300" s="24" t="s">
        <v>85</v>
      </c>
      <c r="BK300" s="247">
        <f>ROUND(I300*H300,2)</f>
        <v>0</v>
      </c>
      <c r="BL300" s="24" t="s">
        <v>779</v>
      </c>
      <c r="BM300" s="24" t="s">
        <v>786</v>
      </c>
    </row>
    <row r="301" spans="2:63" s="11" customFormat="1" ht="29.85" customHeight="1">
      <c r="B301" s="220"/>
      <c r="C301" s="221"/>
      <c r="D301" s="222" t="s">
        <v>77</v>
      </c>
      <c r="E301" s="234" t="s">
        <v>787</v>
      </c>
      <c r="F301" s="234" t="s">
        <v>788</v>
      </c>
      <c r="G301" s="221"/>
      <c r="H301" s="221"/>
      <c r="I301" s="224"/>
      <c r="J301" s="235">
        <f>BK301</f>
        <v>0</v>
      </c>
      <c r="K301" s="221"/>
      <c r="L301" s="226"/>
      <c r="M301" s="227"/>
      <c r="N301" s="228"/>
      <c r="O301" s="228"/>
      <c r="P301" s="229">
        <f>P302</f>
        <v>0</v>
      </c>
      <c r="Q301" s="228"/>
      <c r="R301" s="229">
        <f>R302</f>
        <v>0</v>
      </c>
      <c r="S301" s="228"/>
      <c r="T301" s="230">
        <f>T302</f>
        <v>0</v>
      </c>
      <c r="AR301" s="231" t="s">
        <v>255</v>
      </c>
      <c r="AT301" s="232" t="s">
        <v>77</v>
      </c>
      <c r="AU301" s="232" t="s">
        <v>85</v>
      </c>
      <c r="AY301" s="231" t="s">
        <v>230</v>
      </c>
      <c r="BK301" s="233">
        <f>BK302</f>
        <v>0</v>
      </c>
    </row>
    <row r="302" spans="2:65" s="1" customFormat="1" ht="16.5" customHeight="1">
      <c r="B302" s="47"/>
      <c r="C302" s="236" t="s">
        <v>789</v>
      </c>
      <c r="D302" s="236" t="s">
        <v>233</v>
      </c>
      <c r="E302" s="237" t="s">
        <v>790</v>
      </c>
      <c r="F302" s="238" t="s">
        <v>791</v>
      </c>
      <c r="G302" s="239" t="s">
        <v>292</v>
      </c>
      <c r="H302" s="240">
        <v>1</v>
      </c>
      <c r="I302" s="241"/>
      <c r="J302" s="242">
        <f>ROUND(I302*H302,2)</f>
        <v>0</v>
      </c>
      <c r="K302" s="238" t="s">
        <v>34</v>
      </c>
      <c r="L302" s="73"/>
      <c r="M302" s="243" t="s">
        <v>34</v>
      </c>
      <c r="N302" s="244" t="s">
        <v>49</v>
      </c>
      <c r="O302" s="48"/>
      <c r="P302" s="245">
        <f>O302*H302</f>
        <v>0</v>
      </c>
      <c r="Q302" s="245">
        <v>0</v>
      </c>
      <c r="R302" s="245">
        <f>Q302*H302</f>
        <v>0</v>
      </c>
      <c r="S302" s="245">
        <v>0</v>
      </c>
      <c r="T302" s="246">
        <f>S302*H302</f>
        <v>0</v>
      </c>
      <c r="AR302" s="24" t="s">
        <v>779</v>
      </c>
      <c r="AT302" s="24" t="s">
        <v>233</v>
      </c>
      <c r="AU302" s="24" t="s">
        <v>91</v>
      </c>
      <c r="AY302" s="24" t="s">
        <v>230</v>
      </c>
      <c r="BE302" s="247">
        <f>IF(N302="základní",J302,0)</f>
        <v>0</v>
      </c>
      <c r="BF302" s="247">
        <f>IF(N302="snížená",J302,0)</f>
        <v>0</v>
      </c>
      <c r="BG302" s="247">
        <f>IF(N302="zákl. přenesená",J302,0)</f>
        <v>0</v>
      </c>
      <c r="BH302" s="247">
        <f>IF(N302="sníž. přenesená",J302,0)</f>
        <v>0</v>
      </c>
      <c r="BI302" s="247">
        <f>IF(N302="nulová",J302,0)</f>
        <v>0</v>
      </c>
      <c r="BJ302" s="24" t="s">
        <v>85</v>
      </c>
      <c r="BK302" s="247">
        <f>ROUND(I302*H302,2)</f>
        <v>0</v>
      </c>
      <c r="BL302" s="24" t="s">
        <v>779</v>
      </c>
      <c r="BM302" s="24" t="s">
        <v>792</v>
      </c>
    </row>
    <row r="303" spans="2:63" s="11" customFormat="1" ht="29.85" customHeight="1">
      <c r="B303" s="220"/>
      <c r="C303" s="221"/>
      <c r="D303" s="222" t="s">
        <v>77</v>
      </c>
      <c r="E303" s="234" t="s">
        <v>793</v>
      </c>
      <c r="F303" s="234" t="s">
        <v>794</v>
      </c>
      <c r="G303" s="221"/>
      <c r="H303" s="221"/>
      <c r="I303" s="224"/>
      <c r="J303" s="235">
        <f>BK303</f>
        <v>0</v>
      </c>
      <c r="K303" s="221"/>
      <c r="L303" s="226"/>
      <c r="M303" s="227"/>
      <c r="N303" s="228"/>
      <c r="O303" s="228"/>
      <c r="P303" s="229">
        <f>P304</f>
        <v>0</v>
      </c>
      <c r="Q303" s="228"/>
      <c r="R303" s="229">
        <f>R304</f>
        <v>0</v>
      </c>
      <c r="S303" s="228"/>
      <c r="T303" s="230">
        <f>T304</f>
        <v>0</v>
      </c>
      <c r="AR303" s="231" t="s">
        <v>255</v>
      </c>
      <c r="AT303" s="232" t="s">
        <v>77</v>
      </c>
      <c r="AU303" s="232" t="s">
        <v>85</v>
      </c>
      <c r="AY303" s="231" t="s">
        <v>230</v>
      </c>
      <c r="BK303" s="233">
        <f>BK304</f>
        <v>0</v>
      </c>
    </row>
    <row r="304" spans="2:65" s="1" customFormat="1" ht="16.5" customHeight="1">
      <c r="B304" s="47"/>
      <c r="C304" s="236" t="s">
        <v>795</v>
      </c>
      <c r="D304" s="236" t="s">
        <v>233</v>
      </c>
      <c r="E304" s="237" t="s">
        <v>796</v>
      </c>
      <c r="F304" s="238" t="s">
        <v>797</v>
      </c>
      <c r="G304" s="239" t="s">
        <v>292</v>
      </c>
      <c r="H304" s="240">
        <v>1</v>
      </c>
      <c r="I304" s="241"/>
      <c r="J304" s="242">
        <f>ROUND(I304*H304,2)</f>
        <v>0</v>
      </c>
      <c r="K304" s="238" t="s">
        <v>34</v>
      </c>
      <c r="L304" s="73"/>
      <c r="M304" s="243" t="s">
        <v>34</v>
      </c>
      <c r="N304" s="294" t="s">
        <v>49</v>
      </c>
      <c r="O304" s="295"/>
      <c r="P304" s="296">
        <f>O304*H304</f>
        <v>0</v>
      </c>
      <c r="Q304" s="296">
        <v>0</v>
      </c>
      <c r="R304" s="296">
        <f>Q304*H304</f>
        <v>0</v>
      </c>
      <c r="S304" s="296">
        <v>0</v>
      </c>
      <c r="T304" s="297">
        <f>S304*H304</f>
        <v>0</v>
      </c>
      <c r="AR304" s="24" t="s">
        <v>779</v>
      </c>
      <c r="AT304" s="24" t="s">
        <v>233</v>
      </c>
      <c r="AU304" s="24" t="s">
        <v>91</v>
      </c>
      <c r="AY304" s="24" t="s">
        <v>230</v>
      </c>
      <c r="BE304" s="247">
        <f>IF(N304="základní",J304,0)</f>
        <v>0</v>
      </c>
      <c r="BF304" s="247">
        <f>IF(N304="snížená",J304,0)</f>
        <v>0</v>
      </c>
      <c r="BG304" s="247">
        <f>IF(N304="zákl. přenesená",J304,0)</f>
        <v>0</v>
      </c>
      <c r="BH304" s="247">
        <f>IF(N304="sníž. přenesená",J304,0)</f>
        <v>0</v>
      </c>
      <c r="BI304" s="247">
        <f>IF(N304="nulová",J304,0)</f>
        <v>0</v>
      </c>
      <c r="BJ304" s="24" t="s">
        <v>85</v>
      </c>
      <c r="BK304" s="247">
        <f>ROUND(I304*H304,2)</f>
        <v>0</v>
      </c>
      <c r="BL304" s="24" t="s">
        <v>779</v>
      </c>
      <c r="BM304" s="24" t="s">
        <v>798</v>
      </c>
    </row>
    <row r="305" spans="2:12" s="1" customFormat="1" ht="6.95" customHeight="1">
      <c r="B305" s="68"/>
      <c r="C305" s="69"/>
      <c r="D305" s="69"/>
      <c r="E305" s="69"/>
      <c r="F305" s="69"/>
      <c r="G305" s="69"/>
      <c r="H305" s="69"/>
      <c r="I305" s="179"/>
      <c r="J305" s="69"/>
      <c r="K305" s="69"/>
      <c r="L305" s="73"/>
    </row>
  </sheetData>
  <sheetProtection password="CC35" sheet="1" objects="1" scenarios="1" formatColumns="0" formatRows="0" autoFilter="0"/>
  <autoFilter ref="C96:K304"/>
  <mergeCells count="13">
    <mergeCell ref="E7:H7"/>
    <mergeCell ref="E9:H9"/>
    <mergeCell ref="E11:H11"/>
    <mergeCell ref="E26:H26"/>
    <mergeCell ref="E47:H47"/>
    <mergeCell ref="E49:H49"/>
    <mergeCell ref="E51:H51"/>
    <mergeCell ref="J55:J56"/>
    <mergeCell ref="E85:H85"/>
    <mergeCell ref="E87:H87"/>
    <mergeCell ref="E89:H89"/>
    <mergeCell ref="G1:H1"/>
    <mergeCell ref="L2:V2"/>
  </mergeCells>
  <hyperlinks>
    <hyperlink ref="F1:G1" location="C2" display="1) Krycí list soupisu"/>
    <hyperlink ref="G1:H1" location="C58" display="2) Rekapitulace"/>
    <hyperlink ref="J1" location="C9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BR17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143</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2346</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2347</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ROUND(J95,2)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ROUND(SUM(BE95:BE173),2)</f>
        <v>0</v>
      </c>
      <c r="G32" s="48"/>
      <c r="H32" s="48"/>
      <c r="I32" s="171">
        <v>0.21</v>
      </c>
      <c r="J32" s="170">
        <f>ROUND(ROUND((SUM(BE95:BE173)),2)*I32,2)</f>
        <v>0</v>
      </c>
      <c r="K32" s="52"/>
    </row>
    <row r="33" spans="2:11" s="1" customFormat="1" ht="14.4" customHeight="1">
      <c r="B33" s="47"/>
      <c r="C33" s="48"/>
      <c r="D33" s="48"/>
      <c r="E33" s="56" t="s">
        <v>50</v>
      </c>
      <c r="F33" s="170">
        <f>ROUND(SUM(BF95:BF173),2)</f>
        <v>0</v>
      </c>
      <c r="G33" s="48"/>
      <c r="H33" s="48"/>
      <c r="I33" s="171">
        <v>0.15</v>
      </c>
      <c r="J33" s="170">
        <f>ROUND(ROUND((SUM(BF95:BF173)),2)*I33,2)</f>
        <v>0</v>
      </c>
      <c r="K33" s="52"/>
    </row>
    <row r="34" spans="2:11" s="1" customFormat="1" ht="14.4" customHeight="1" hidden="1">
      <c r="B34" s="47"/>
      <c r="C34" s="48"/>
      <c r="D34" s="48"/>
      <c r="E34" s="56" t="s">
        <v>51</v>
      </c>
      <c r="F34" s="170">
        <f>ROUND(SUM(BG95:BG173),2)</f>
        <v>0</v>
      </c>
      <c r="G34" s="48"/>
      <c r="H34" s="48"/>
      <c r="I34" s="171">
        <v>0.21</v>
      </c>
      <c r="J34" s="170">
        <v>0</v>
      </c>
      <c r="K34" s="52"/>
    </row>
    <row r="35" spans="2:11" s="1" customFormat="1" ht="14.4" customHeight="1" hidden="1">
      <c r="B35" s="47"/>
      <c r="C35" s="48"/>
      <c r="D35" s="48"/>
      <c r="E35" s="56" t="s">
        <v>52</v>
      </c>
      <c r="F35" s="170">
        <f>ROUND(SUM(BH95:BH173),2)</f>
        <v>0</v>
      </c>
      <c r="G35" s="48"/>
      <c r="H35" s="48"/>
      <c r="I35" s="171">
        <v>0.15</v>
      </c>
      <c r="J35" s="170">
        <v>0</v>
      </c>
      <c r="K35" s="52"/>
    </row>
    <row r="36" spans="2:11" s="1" customFormat="1" ht="14.4" customHeight="1" hidden="1">
      <c r="B36" s="47"/>
      <c r="C36" s="48"/>
      <c r="D36" s="48"/>
      <c r="E36" s="56" t="s">
        <v>53</v>
      </c>
      <c r="F36" s="170">
        <f>ROUND(SUM(BI95:BI173),2)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2346</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A1 - OBJEKT C - PŘEDÁVACÍ STANICE VYTÁPĚNÍ</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J95</f>
        <v>0</v>
      </c>
      <c r="K60" s="52"/>
      <c r="AU60" s="24" t="s">
        <v>198</v>
      </c>
    </row>
    <row r="61" spans="2:11" s="8" customFormat="1" ht="24.95" customHeight="1">
      <c r="B61" s="190"/>
      <c r="C61" s="191"/>
      <c r="D61" s="192" t="s">
        <v>199</v>
      </c>
      <c r="E61" s="193"/>
      <c r="F61" s="193"/>
      <c r="G61" s="193"/>
      <c r="H61" s="193"/>
      <c r="I61" s="194"/>
      <c r="J61" s="195">
        <f>J96</f>
        <v>0</v>
      </c>
      <c r="K61" s="196"/>
    </row>
    <row r="62" spans="2:11" s="9" customFormat="1" ht="19.9" customHeight="1">
      <c r="B62" s="197"/>
      <c r="C62" s="198"/>
      <c r="D62" s="199" t="s">
        <v>200</v>
      </c>
      <c r="E62" s="200"/>
      <c r="F62" s="200"/>
      <c r="G62" s="200"/>
      <c r="H62" s="200"/>
      <c r="I62" s="201"/>
      <c r="J62" s="202">
        <f>J97</f>
        <v>0</v>
      </c>
      <c r="K62" s="203"/>
    </row>
    <row r="63" spans="2:11" s="8" customFormat="1" ht="24.95" customHeight="1">
      <c r="B63" s="190"/>
      <c r="C63" s="191"/>
      <c r="D63" s="192" t="s">
        <v>201</v>
      </c>
      <c r="E63" s="193"/>
      <c r="F63" s="193"/>
      <c r="G63" s="193"/>
      <c r="H63" s="193"/>
      <c r="I63" s="194"/>
      <c r="J63" s="195">
        <f>J104</f>
        <v>0</v>
      </c>
      <c r="K63" s="196"/>
    </row>
    <row r="64" spans="2:11" s="9" customFormat="1" ht="19.9" customHeight="1">
      <c r="B64" s="197"/>
      <c r="C64" s="198"/>
      <c r="D64" s="199" t="s">
        <v>202</v>
      </c>
      <c r="E64" s="200"/>
      <c r="F64" s="200"/>
      <c r="G64" s="200"/>
      <c r="H64" s="200"/>
      <c r="I64" s="201"/>
      <c r="J64" s="202">
        <f>J105</f>
        <v>0</v>
      </c>
      <c r="K64" s="203"/>
    </row>
    <row r="65" spans="2:11" s="9" customFormat="1" ht="19.9" customHeight="1">
      <c r="B65" s="197"/>
      <c r="C65" s="198"/>
      <c r="D65" s="199" t="s">
        <v>204</v>
      </c>
      <c r="E65" s="200"/>
      <c r="F65" s="200"/>
      <c r="G65" s="200"/>
      <c r="H65" s="200"/>
      <c r="I65" s="201"/>
      <c r="J65" s="202">
        <f>J112</f>
        <v>0</v>
      </c>
      <c r="K65" s="203"/>
    </row>
    <row r="66" spans="2:11" s="9" customFormat="1" ht="19.9" customHeight="1">
      <c r="B66" s="197"/>
      <c r="C66" s="198"/>
      <c r="D66" s="199" t="s">
        <v>205</v>
      </c>
      <c r="E66" s="200"/>
      <c r="F66" s="200"/>
      <c r="G66" s="200"/>
      <c r="H66" s="200"/>
      <c r="I66" s="201"/>
      <c r="J66" s="202">
        <f>J119</f>
        <v>0</v>
      </c>
      <c r="K66" s="203"/>
    </row>
    <row r="67" spans="2:11" s="9" customFormat="1" ht="19.9" customHeight="1">
      <c r="B67" s="197"/>
      <c r="C67" s="198"/>
      <c r="D67" s="199" t="s">
        <v>206</v>
      </c>
      <c r="E67" s="200"/>
      <c r="F67" s="200"/>
      <c r="G67" s="200"/>
      <c r="H67" s="200"/>
      <c r="I67" s="201"/>
      <c r="J67" s="202">
        <f>J126</f>
        <v>0</v>
      </c>
      <c r="K67" s="203"/>
    </row>
    <row r="68" spans="2:11" s="9" customFormat="1" ht="19.9" customHeight="1">
      <c r="B68" s="197"/>
      <c r="C68" s="198"/>
      <c r="D68" s="199" t="s">
        <v>207</v>
      </c>
      <c r="E68" s="200"/>
      <c r="F68" s="200"/>
      <c r="G68" s="200"/>
      <c r="H68" s="200"/>
      <c r="I68" s="201"/>
      <c r="J68" s="202">
        <f>J149</f>
        <v>0</v>
      </c>
      <c r="K68" s="203"/>
    </row>
    <row r="69" spans="2:11" s="8" customFormat="1" ht="24.95" customHeight="1">
      <c r="B69" s="190"/>
      <c r="C69" s="191"/>
      <c r="D69" s="192" t="s">
        <v>209</v>
      </c>
      <c r="E69" s="193"/>
      <c r="F69" s="193"/>
      <c r="G69" s="193"/>
      <c r="H69" s="193"/>
      <c r="I69" s="194"/>
      <c r="J69" s="195">
        <f>J165</f>
        <v>0</v>
      </c>
      <c r="K69" s="196"/>
    </row>
    <row r="70" spans="2:11" s="9" customFormat="1" ht="19.9" customHeight="1">
      <c r="B70" s="197"/>
      <c r="C70" s="198"/>
      <c r="D70" s="199" t="s">
        <v>210</v>
      </c>
      <c r="E70" s="200"/>
      <c r="F70" s="200"/>
      <c r="G70" s="200"/>
      <c r="H70" s="200"/>
      <c r="I70" s="201"/>
      <c r="J70" s="202">
        <f>J166</f>
        <v>0</v>
      </c>
      <c r="K70" s="203"/>
    </row>
    <row r="71" spans="2:11" s="9" customFormat="1" ht="19.9" customHeight="1">
      <c r="B71" s="197"/>
      <c r="C71" s="198"/>
      <c r="D71" s="199" t="s">
        <v>211</v>
      </c>
      <c r="E71" s="200"/>
      <c r="F71" s="200"/>
      <c r="G71" s="200"/>
      <c r="H71" s="200"/>
      <c r="I71" s="201"/>
      <c r="J71" s="202">
        <f>J168</f>
        <v>0</v>
      </c>
      <c r="K71" s="203"/>
    </row>
    <row r="72" spans="2:11" s="9" customFormat="1" ht="19.9" customHeight="1">
      <c r="B72" s="197"/>
      <c r="C72" s="198"/>
      <c r="D72" s="199" t="s">
        <v>212</v>
      </c>
      <c r="E72" s="200"/>
      <c r="F72" s="200"/>
      <c r="G72" s="200"/>
      <c r="H72" s="200"/>
      <c r="I72" s="201"/>
      <c r="J72" s="202">
        <f>J170</f>
        <v>0</v>
      </c>
      <c r="K72" s="203"/>
    </row>
    <row r="73" spans="2:11" s="9" customFormat="1" ht="19.9" customHeight="1">
      <c r="B73" s="197"/>
      <c r="C73" s="198"/>
      <c r="D73" s="199" t="s">
        <v>213</v>
      </c>
      <c r="E73" s="200"/>
      <c r="F73" s="200"/>
      <c r="G73" s="200"/>
      <c r="H73" s="200"/>
      <c r="I73" s="201"/>
      <c r="J73" s="202">
        <f>J172</f>
        <v>0</v>
      </c>
      <c r="K73" s="203"/>
    </row>
    <row r="74" spans="2:11" s="1" customFormat="1" ht="21.8" customHeight="1">
      <c r="B74" s="47"/>
      <c r="C74" s="48"/>
      <c r="D74" s="48"/>
      <c r="E74" s="48"/>
      <c r="F74" s="48"/>
      <c r="G74" s="48"/>
      <c r="H74" s="48"/>
      <c r="I74" s="157"/>
      <c r="J74" s="48"/>
      <c r="K74" s="52"/>
    </row>
    <row r="75" spans="2:11" s="1" customFormat="1" ht="6.95" customHeight="1">
      <c r="B75" s="68"/>
      <c r="C75" s="69"/>
      <c r="D75" s="69"/>
      <c r="E75" s="69"/>
      <c r="F75" s="69"/>
      <c r="G75" s="69"/>
      <c r="H75" s="69"/>
      <c r="I75" s="179"/>
      <c r="J75" s="69"/>
      <c r="K75" s="70"/>
    </row>
    <row r="79" spans="2:12" s="1" customFormat="1" ht="6.95" customHeight="1">
      <c r="B79" s="71"/>
      <c r="C79" s="72"/>
      <c r="D79" s="72"/>
      <c r="E79" s="72"/>
      <c r="F79" s="72"/>
      <c r="G79" s="72"/>
      <c r="H79" s="72"/>
      <c r="I79" s="182"/>
      <c r="J79" s="72"/>
      <c r="K79" s="72"/>
      <c r="L79" s="73"/>
    </row>
    <row r="80" spans="2:12" s="1" customFormat="1" ht="36.95" customHeight="1">
      <c r="B80" s="47"/>
      <c r="C80" s="74" t="s">
        <v>214</v>
      </c>
      <c r="D80" s="75"/>
      <c r="E80" s="75"/>
      <c r="F80" s="75"/>
      <c r="G80" s="75"/>
      <c r="H80" s="75"/>
      <c r="I80" s="204"/>
      <c r="J80" s="75"/>
      <c r="K80" s="75"/>
      <c r="L80" s="73"/>
    </row>
    <row r="81" spans="2:12" s="1" customFormat="1" ht="6.95" customHeight="1">
      <c r="B81" s="47"/>
      <c r="C81" s="75"/>
      <c r="D81" s="75"/>
      <c r="E81" s="75"/>
      <c r="F81" s="75"/>
      <c r="G81" s="75"/>
      <c r="H81" s="75"/>
      <c r="I81" s="204"/>
      <c r="J81" s="75"/>
      <c r="K81" s="75"/>
      <c r="L81" s="73"/>
    </row>
    <row r="82" spans="2:12" s="1" customFormat="1" ht="14.4" customHeight="1">
      <c r="B82" s="47"/>
      <c r="C82" s="77" t="s">
        <v>18</v>
      </c>
      <c r="D82" s="75"/>
      <c r="E82" s="75"/>
      <c r="F82" s="75"/>
      <c r="G82" s="75"/>
      <c r="H82" s="75"/>
      <c r="I82" s="204"/>
      <c r="J82" s="75"/>
      <c r="K82" s="75"/>
      <c r="L82" s="73"/>
    </row>
    <row r="83" spans="2:12" s="1" customFormat="1" ht="16.5" customHeight="1">
      <c r="B83" s="47"/>
      <c r="C83" s="75"/>
      <c r="D83" s="75"/>
      <c r="E83" s="205" t="str">
        <f>E7</f>
        <v>REKONSTRUKCE PLYNOVÉ KOTELNY JAROV I.- OBJEKTY A-E</v>
      </c>
      <c r="F83" s="77"/>
      <c r="G83" s="77"/>
      <c r="H83" s="77"/>
      <c r="I83" s="204"/>
      <c r="J83" s="75"/>
      <c r="K83" s="75"/>
      <c r="L83" s="73"/>
    </row>
    <row r="84" spans="2:12" ht="13.5">
      <c r="B84" s="28"/>
      <c r="C84" s="77" t="s">
        <v>190</v>
      </c>
      <c r="D84" s="206"/>
      <c r="E84" s="206"/>
      <c r="F84" s="206"/>
      <c r="G84" s="206"/>
      <c r="H84" s="206"/>
      <c r="I84" s="149"/>
      <c r="J84" s="206"/>
      <c r="K84" s="206"/>
      <c r="L84" s="207"/>
    </row>
    <row r="85" spans="2:12" s="1" customFormat="1" ht="16.5" customHeight="1">
      <c r="B85" s="47"/>
      <c r="C85" s="75"/>
      <c r="D85" s="75"/>
      <c r="E85" s="205" t="s">
        <v>2346</v>
      </c>
      <c r="F85" s="75"/>
      <c r="G85" s="75"/>
      <c r="H85" s="75"/>
      <c r="I85" s="204"/>
      <c r="J85" s="75"/>
      <c r="K85" s="75"/>
      <c r="L85" s="73"/>
    </row>
    <row r="86" spans="2:12" s="1" customFormat="1" ht="14.4" customHeight="1">
      <c r="B86" s="47"/>
      <c r="C86" s="77" t="s">
        <v>192</v>
      </c>
      <c r="D86" s="75"/>
      <c r="E86" s="75"/>
      <c r="F86" s="75"/>
      <c r="G86" s="75"/>
      <c r="H86" s="75"/>
      <c r="I86" s="204"/>
      <c r="J86" s="75"/>
      <c r="K86" s="75"/>
      <c r="L86" s="73"/>
    </row>
    <row r="87" spans="2:12" s="1" customFormat="1" ht="17.25" customHeight="1">
      <c r="B87" s="47"/>
      <c r="C87" s="75"/>
      <c r="D87" s="75"/>
      <c r="E87" s="83" t="str">
        <f>E11</f>
        <v>A1 - OBJEKT C - PŘEDÁVACÍ STANICE VYTÁPĚNÍ</v>
      </c>
      <c r="F87" s="75"/>
      <c r="G87" s="75"/>
      <c r="H87" s="75"/>
      <c r="I87" s="204"/>
      <c r="J87" s="75"/>
      <c r="K87" s="75"/>
      <c r="L87" s="73"/>
    </row>
    <row r="88" spans="2:12" s="1" customFormat="1" ht="6.95" customHeight="1">
      <c r="B88" s="47"/>
      <c r="C88" s="75"/>
      <c r="D88" s="75"/>
      <c r="E88" s="75"/>
      <c r="F88" s="75"/>
      <c r="G88" s="75"/>
      <c r="H88" s="75"/>
      <c r="I88" s="204"/>
      <c r="J88" s="75"/>
      <c r="K88" s="75"/>
      <c r="L88" s="73"/>
    </row>
    <row r="89" spans="2:12" s="1" customFormat="1" ht="18" customHeight="1">
      <c r="B89" s="47"/>
      <c r="C89" s="77" t="s">
        <v>24</v>
      </c>
      <c r="D89" s="75"/>
      <c r="E89" s="75"/>
      <c r="F89" s="208" t="str">
        <f>F14</f>
        <v xml:space="preserve"> 130 00 Praha 3</v>
      </c>
      <c r="G89" s="75"/>
      <c r="H89" s="75"/>
      <c r="I89" s="209" t="s">
        <v>26</v>
      </c>
      <c r="J89" s="86" t="str">
        <f>IF(J14="","",J14)</f>
        <v>24. 9. 2018</v>
      </c>
      <c r="K89" s="75"/>
      <c r="L89" s="73"/>
    </row>
    <row r="90" spans="2:12" s="1" customFormat="1" ht="6.95" customHeight="1">
      <c r="B90" s="47"/>
      <c r="C90" s="75"/>
      <c r="D90" s="75"/>
      <c r="E90" s="75"/>
      <c r="F90" s="75"/>
      <c r="G90" s="75"/>
      <c r="H90" s="75"/>
      <c r="I90" s="204"/>
      <c r="J90" s="75"/>
      <c r="K90" s="75"/>
      <c r="L90" s="73"/>
    </row>
    <row r="91" spans="2:12" s="1" customFormat="1" ht="13.5">
      <c r="B91" s="47"/>
      <c r="C91" s="77" t="s">
        <v>32</v>
      </c>
      <c r="D91" s="75"/>
      <c r="E91" s="75"/>
      <c r="F91" s="208" t="str">
        <f>E17</f>
        <v>VYSOKÁ ŠKOLA EKONOMICKÁ V PRAZE</v>
      </c>
      <c r="G91" s="75"/>
      <c r="H91" s="75"/>
      <c r="I91" s="209" t="s">
        <v>39</v>
      </c>
      <c r="J91" s="208" t="str">
        <f>E23</f>
        <v>ING.VÁCLAV PILÁT</v>
      </c>
      <c r="K91" s="75"/>
      <c r="L91" s="73"/>
    </row>
    <row r="92" spans="2:12" s="1" customFormat="1" ht="14.4" customHeight="1">
      <c r="B92" s="47"/>
      <c r="C92" s="77" t="s">
        <v>37</v>
      </c>
      <c r="D92" s="75"/>
      <c r="E92" s="75"/>
      <c r="F92" s="208" t="str">
        <f>IF(E20="","",E20)</f>
        <v/>
      </c>
      <c r="G92" s="75"/>
      <c r="H92" s="75"/>
      <c r="I92" s="204"/>
      <c r="J92" s="75"/>
      <c r="K92" s="75"/>
      <c r="L92" s="73"/>
    </row>
    <row r="93" spans="2:12" s="1" customFormat="1" ht="10.3" customHeight="1">
      <c r="B93" s="47"/>
      <c r="C93" s="75"/>
      <c r="D93" s="75"/>
      <c r="E93" s="75"/>
      <c r="F93" s="75"/>
      <c r="G93" s="75"/>
      <c r="H93" s="75"/>
      <c r="I93" s="204"/>
      <c r="J93" s="75"/>
      <c r="K93" s="75"/>
      <c r="L93" s="73"/>
    </row>
    <row r="94" spans="2:20" s="10" customFormat="1" ht="29.25" customHeight="1">
      <c r="B94" s="210"/>
      <c r="C94" s="211" t="s">
        <v>215</v>
      </c>
      <c r="D94" s="212" t="s">
        <v>63</v>
      </c>
      <c r="E94" s="212" t="s">
        <v>59</v>
      </c>
      <c r="F94" s="212" t="s">
        <v>216</v>
      </c>
      <c r="G94" s="212" t="s">
        <v>217</v>
      </c>
      <c r="H94" s="212" t="s">
        <v>218</v>
      </c>
      <c r="I94" s="213" t="s">
        <v>219</v>
      </c>
      <c r="J94" s="212" t="s">
        <v>196</v>
      </c>
      <c r="K94" s="214" t="s">
        <v>220</v>
      </c>
      <c r="L94" s="215"/>
      <c r="M94" s="103" t="s">
        <v>221</v>
      </c>
      <c r="N94" s="104" t="s">
        <v>48</v>
      </c>
      <c r="O94" s="104" t="s">
        <v>222</v>
      </c>
      <c r="P94" s="104" t="s">
        <v>223</v>
      </c>
      <c r="Q94" s="104" t="s">
        <v>224</v>
      </c>
      <c r="R94" s="104" t="s">
        <v>225</v>
      </c>
      <c r="S94" s="104" t="s">
        <v>226</v>
      </c>
      <c r="T94" s="105" t="s">
        <v>227</v>
      </c>
    </row>
    <row r="95" spans="2:63" s="1" customFormat="1" ht="29.25" customHeight="1">
      <c r="B95" s="47"/>
      <c r="C95" s="109" t="s">
        <v>197</v>
      </c>
      <c r="D95" s="75"/>
      <c r="E95" s="75"/>
      <c r="F95" s="75"/>
      <c r="G95" s="75"/>
      <c r="H95" s="75"/>
      <c r="I95" s="204"/>
      <c r="J95" s="216">
        <f>BK95</f>
        <v>0</v>
      </c>
      <c r="K95" s="75"/>
      <c r="L95" s="73"/>
      <c r="M95" s="106"/>
      <c r="N95" s="107"/>
      <c r="O95" s="107"/>
      <c r="P95" s="217">
        <f>P96+P104+P165</f>
        <v>0</v>
      </c>
      <c r="Q95" s="107"/>
      <c r="R95" s="217">
        <f>R96+R104+R165</f>
        <v>0.84927</v>
      </c>
      <c r="S95" s="107"/>
      <c r="T95" s="218">
        <f>T96+T104+T165</f>
        <v>0.72801</v>
      </c>
      <c r="AT95" s="24" t="s">
        <v>77</v>
      </c>
      <c r="AU95" s="24" t="s">
        <v>198</v>
      </c>
      <c r="BK95" s="219">
        <f>BK96+BK104+BK165</f>
        <v>0</v>
      </c>
    </row>
    <row r="96" spans="2:63" s="11" customFormat="1" ht="37.4" customHeight="1">
      <c r="B96" s="220"/>
      <c r="C96" s="221"/>
      <c r="D96" s="222" t="s">
        <v>77</v>
      </c>
      <c r="E96" s="223" t="s">
        <v>228</v>
      </c>
      <c r="F96" s="223" t="s">
        <v>229</v>
      </c>
      <c r="G96" s="221"/>
      <c r="H96" s="221"/>
      <c r="I96" s="224"/>
      <c r="J96" s="225">
        <f>BK96</f>
        <v>0</v>
      </c>
      <c r="K96" s="221"/>
      <c r="L96" s="226"/>
      <c r="M96" s="227"/>
      <c r="N96" s="228"/>
      <c r="O96" s="228"/>
      <c r="P96" s="229">
        <f>P97</f>
        <v>0</v>
      </c>
      <c r="Q96" s="228"/>
      <c r="R96" s="229">
        <f>R97</f>
        <v>0</v>
      </c>
      <c r="S96" s="228"/>
      <c r="T96" s="230">
        <f>T97</f>
        <v>0</v>
      </c>
      <c r="AR96" s="231" t="s">
        <v>85</v>
      </c>
      <c r="AT96" s="232" t="s">
        <v>77</v>
      </c>
      <c r="AU96" s="232" t="s">
        <v>78</v>
      </c>
      <c r="AY96" s="231" t="s">
        <v>230</v>
      </c>
      <c r="BK96" s="233">
        <f>BK97</f>
        <v>0</v>
      </c>
    </row>
    <row r="97" spans="2:63" s="11" customFormat="1" ht="19.9" customHeight="1">
      <c r="B97" s="220"/>
      <c r="C97" s="221"/>
      <c r="D97" s="222" t="s">
        <v>77</v>
      </c>
      <c r="E97" s="234" t="s">
        <v>231</v>
      </c>
      <c r="F97" s="234" t="s">
        <v>232</v>
      </c>
      <c r="G97" s="221"/>
      <c r="H97" s="221"/>
      <c r="I97" s="224"/>
      <c r="J97" s="235">
        <f>BK97</f>
        <v>0</v>
      </c>
      <c r="K97" s="221"/>
      <c r="L97" s="226"/>
      <c r="M97" s="227"/>
      <c r="N97" s="228"/>
      <c r="O97" s="228"/>
      <c r="P97" s="229">
        <f>SUM(P98:P103)</f>
        <v>0</v>
      </c>
      <c r="Q97" s="228"/>
      <c r="R97" s="229">
        <f>SUM(R98:R103)</f>
        <v>0</v>
      </c>
      <c r="S97" s="228"/>
      <c r="T97" s="230">
        <f>SUM(T98:T103)</f>
        <v>0</v>
      </c>
      <c r="AR97" s="231" t="s">
        <v>85</v>
      </c>
      <c r="AT97" s="232" t="s">
        <v>77</v>
      </c>
      <c r="AU97" s="232" t="s">
        <v>85</v>
      </c>
      <c r="AY97" s="231" t="s">
        <v>230</v>
      </c>
      <c r="BK97" s="233">
        <f>SUM(BK98:BK103)</f>
        <v>0</v>
      </c>
    </row>
    <row r="98" spans="2:65" s="1" customFormat="1" ht="25.5" customHeight="1">
      <c r="B98" s="47"/>
      <c r="C98" s="236" t="s">
        <v>85</v>
      </c>
      <c r="D98" s="236" t="s">
        <v>233</v>
      </c>
      <c r="E98" s="237" t="s">
        <v>234</v>
      </c>
      <c r="F98" s="238" t="s">
        <v>235</v>
      </c>
      <c r="G98" s="239" t="s">
        <v>236</v>
      </c>
      <c r="H98" s="240">
        <v>0.728</v>
      </c>
      <c r="I98" s="241"/>
      <c r="J98" s="242">
        <f>ROUND(I98*H98,2)</f>
        <v>0</v>
      </c>
      <c r="K98" s="238" t="s">
        <v>34</v>
      </c>
      <c r="L98" s="73"/>
      <c r="M98" s="243" t="s">
        <v>34</v>
      </c>
      <c r="N98" s="244" t="s">
        <v>49</v>
      </c>
      <c r="O98" s="48"/>
      <c r="P98" s="245">
        <f>O98*H98</f>
        <v>0</v>
      </c>
      <c r="Q98" s="245">
        <v>0</v>
      </c>
      <c r="R98" s="245">
        <f>Q98*H98</f>
        <v>0</v>
      </c>
      <c r="S98" s="245">
        <v>0</v>
      </c>
      <c r="T98" s="246">
        <f>S98*H98</f>
        <v>0</v>
      </c>
      <c r="AR98" s="24" t="s">
        <v>237</v>
      </c>
      <c r="AT98" s="24" t="s">
        <v>233</v>
      </c>
      <c r="AU98" s="24" t="s">
        <v>91</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237</v>
      </c>
      <c r="BM98" s="24" t="s">
        <v>2348</v>
      </c>
    </row>
    <row r="99" spans="2:65" s="1" customFormat="1" ht="25.5" customHeight="1">
      <c r="B99" s="47"/>
      <c r="C99" s="236" t="s">
        <v>91</v>
      </c>
      <c r="D99" s="236" t="s">
        <v>233</v>
      </c>
      <c r="E99" s="237" t="s">
        <v>239</v>
      </c>
      <c r="F99" s="238" t="s">
        <v>240</v>
      </c>
      <c r="G99" s="239" t="s">
        <v>236</v>
      </c>
      <c r="H99" s="240">
        <v>0.728</v>
      </c>
      <c r="I99" s="241"/>
      <c r="J99" s="242">
        <f>ROUND(I99*H99,2)</f>
        <v>0</v>
      </c>
      <c r="K99" s="238" t="s">
        <v>34</v>
      </c>
      <c r="L99" s="73"/>
      <c r="M99" s="243" t="s">
        <v>34</v>
      </c>
      <c r="N99" s="244" t="s">
        <v>49</v>
      </c>
      <c r="O99" s="48"/>
      <c r="P99" s="245">
        <f>O99*H99</f>
        <v>0</v>
      </c>
      <c r="Q99" s="245">
        <v>0</v>
      </c>
      <c r="R99" s="245">
        <f>Q99*H99</f>
        <v>0</v>
      </c>
      <c r="S99" s="245">
        <v>0</v>
      </c>
      <c r="T99" s="246">
        <f>S99*H99</f>
        <v>0</v>
      </c>
      <c r="AR99" s="24" t="s">
        <v>237</v>
      </c>
      <c r="AT99" s="24" t="s">
        <v>233</v>
      </c>
      <c r="AU99" s="24" t="s">
        <v>91</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237</v>
      </c>
      <c r="BM99" s="24" t="s">
        <v>2349</v>
      </c>
    </row>
    <row r="100" spans="2:65" s="1" customFormat="1" ht="25.5" customHeight="1">
      <c r="B100" s="47"/>
      <c r="C100" s="236" t="s">
        <v>242</v>
      </c>
      <c r="D100" s="236" t="s">
        <v>233</v>
      </c>
      <c r="E100" s="237" t="s">
        <v>243</v>
      </c>
      <c r="F100" s="238" t="s">
        <v>244</v>
      </c>
      <c r="G100" s="239" t="s">
        <v>236</v>
      </c>
      <c r="H100" s="240">
        <v>18.2</v>
      </c>
      <c r="I100" s="241"/>
      <c r="J100" s="242">
        <f>ROUND(I100*H100,2)</f>
        <v>0</v>
      </c>
      <c r="K100" s="238" t="s">
        <v>34</v>
      </c>
      <c r="L100" s="73"/>
      <c r="M100" s="243" t="s">
        <v>34</v>
      </c>
      <c r="N100" s="244" t="s">
        <v>49</v>
      </c>
      <c r="O100" s="48"/>
      <c r="P100" s="245">
        <f>O100*H100</f>
        <v>0</v>
      </c>
      <c r="Q100" s="245">
        <v>0</v>
      </c>
      <c r="R100" s="245">
        <f>Q100*H100</f>
        <v>0</v>
      </c>
      <c r="S100" s="245">
        <v>0</v>
      </c>
      <c r="T100" s="246">
        <f>S100*H100</f>
        <v>0</v>
      </c>
      <c r="AR100" s="24" t="s">
        <v>237</v>
      </c>
      <c r="AT100" s="24" t="s">
        <v>233</v>
      </c>
      <c r="AU100" s="24" t="s">
        <v>91</v>
      </c>
      <c r="AY100" s="24" t="s">
        <v>230</v>
      </c>
      <c r="BE100" s="247">
        <f>IF(N100="základní",J100,0)</f>
        <v>0</v>
      </c>
      <c r="BF100" s="247">
        <f>IF(N100="snížená",J100,0)</f>
        <v>0</v>
      </c>
      <c r="BG100" s="247">
        <f>IF(N100="zákl. přenesená",J100,0)</f>
        <v>0</v>
      </c>
      <c r="BH100" s="247">
        <f>IF(N100="sníž. přenesená",J100,0)</f>
        <v>0</v>
      </c>
      <c r="BI100" s="247">
        <f>IF(N100="nulová",J100,0)</f>
        <v>0</v>
      </c>
      <c r="BJ100" s="24" t="s">
        <v>85</v>
      </c>
      <c r="BK100" s="247">
        <f>ROUND(I100*H100,2)</f>
        <v>0</v>
      </c>
      <c r="BL100" s="24" t="s">
        <v>237</v>
      </c>
      <c r="BM100" s="24" t="s">
        <v>2350</v>
      </c>
    </row>
    <row r="101" spans="2:51" s="12" customFormat="1" ht="13.5">
      <c r="B101" s="248"/>
      <c r="C101" s="249"/>
      <c r="D101" s="250" t="s">
        <v>246</v>
      </c>
      <c r="E101" s="251" t="s">
        <v>34</v>
      </c>
      <c r="F101" s="252" t="s">
        <v>2351</v>
      </c>
      <c r="G101" s="249"/>
      <c r="H101" s="253">
        <v>18.2</v>
      </c>
      <c r="I101" s="254"/>
      <c r="J101" s="249"/>
      <c r="K101" s="249"/>
      <c r="L101" s="255"/>
      <c r="M101" s="256"/>
      <c r="N101" s="257"/>
      <c r="O101" s="257"/>
      <c r="P101" s="257"/>
      <c r="Q101" s="257"/>
      <c r="R101" s="257"/>
      <c r="S101" s="257"/>
      <c r="T101" s="258"/>
      <c r="AT101" s="259" t="s">
        <v>246</v>
      </c>
      <c r="AU101" s="259" t="s">
        <v>91</v>
      </c>
      <c r="AV101" s="12" t="s">
        <v>91</v>
      </c>
      <c r="AW101" s="12" t="s">
        <v>41</v>
      </c>
      <c r="AX101" s="12" t="s">
        <v>78</v>
      </c>
      <c r="AY101" s="259" t="s">
        <v>230</v>
      </c>
    </row>
    <row r="102" spans="2:51" s="14" customFormat="1" ht="13.5">
      <c r="B102" s="270"/>
      <c r="C102" s="271"/>
      <c r="D102" s="250" t="s">
        <v>246</v>
      </c>
      <c r="E102" s="272" t="s">
        <v>34</v>
      </c>
      <c r="F102" s="273" t="s">
        <v>265</v>
      </c>
      <c r="G102" s="271"/>
      <c r="H102" s="274">
        <v>18.2</v>
      </c>
      <c r="I102" s="275"/>
      <c r="J102" s="271"/>
      <c r="K102" s="271"/>
      <c r="L102" s="276"/>
      <c r="M102" s="277"/>
      <c r="N102" s="278"/>
      <c r="O102" s="278"/>
      <c r="P102" s="278"/>
      <c r="Q102" s="278"/>
      <c r="R102" s="278"/>
      <c r="S102" s="278"/>
      <c r="T102" s="279"/>
      <c r="AT102" s="280" t="s">
        <v>246</v>
      </c>
      <c r="AU102" s="280" t="s">
        <v>91</v>
      </c>
      <c r="AV102" s="14" t="s">
        <v>237</v>
      </c>
      <c r="AW102" s="14" t="s">
        <v>41</v>
      </c>
      <c r="AX102" s="14" t="s">
        <v>85</v>
      </c>
      <c r="AY102" s="280" t="s">
        <v>230</v>
      </c>
    </row>
    <row r="103" spans="2:65" s="1" customFormat="1" ht="25.5" customHeight="1">
      <c r="B103" s="47"/>
      <c r="C103" s="236" t="s">
        <v>237</v>
      </c>
      <c r="D103" s="236" t="s">
        <v>233</v>
      </c>
      <c r="E103" s="237" t="s">
        <v>248</v>
      </c>
      <c r="F103" s="238" t="s">
        <v>249</v>
      </c>
      <c r="G103" s="239" t="s">
        <v>236</v>
      </c>
      <c r="H103" s="240">
        <v>0.728</v>
      </c>
      <c r="I103" s="241"/>
      <c r="J103" s="242">
        <f>ROUND(I103*H103,2)</f>
        <v>0</v>
      </c>
      <c r="K103" s="238" t="s">
        <v>34</v>
      </c>
      <c r="L103" s="73"/>
      <c r="M103" s="243" t="s">
        <v>34</v>
      </c>
      <c r="N103" s="244" t="s">
        <v>49</v>
      </c>
      <c r="O103" s="48"/>
      <c r="P103" s="245">
        <f>O103*H103</f>
        <v>0</v>
      </c>
      <c r="Q103" s="245">
        <v>0</v>
      </c>
      <c r="R103" s="245">
        <f>Q103*H103</f>
        <v>0</v>
      </c>
      <c r="S103" s="245">
        <v>0</v>
      </c>
      <c r="T103" s="246">
        <f>S103*H103</f>
        <v>0</v>
      </c>
      <c r="AR103" s="24" t="s">
        <v>237</v>
      </c>
      <c r="AT103" s="24" t="s">
        <v>233</v>
      </c>
      <c r="AU103" s="24" t="s">
        <v>91</v>
      </c>
      <c r="AY103" s="24" t="s">
        <v>230</v>
      </c>
      <c r="BE103" s="247">
        <f>IF(N103="základní",J103,0)</f>
        <v>0</v>
      </c>
      <c r="BF103" s="247">
        <f>IF(N103="snížená",J103,0)</f>
        <v>0</v>
      </c>
      <c r="BG103" s="247">
        <f>IF(N103="zákl. přenesená",J103,0)</f>
        <v>0</v>
      </c>
      <c r="BH103" s="247">
        <f>IF(N103="sníž. přenesená",J103,0)</f>
        <v>0</v>
      </c>
      <c r="BI103" s="247">
        <f>IF(N103="nulová",J103,0)</f>
        <v>0</v>
      </c>
      <c r="BJ103" s="24" t="s">
        <v>85</v>
      </c>
      <c r="BK103" s="247">
        <f>ROUND(I103*H103,2)</f>
        <v>0</v>
      </c>
      <c r="BL103" s="24" t="s">
        <v>237</v>
      </c>
      <c r="BM103" s="24" t="s">
        <v>2352</v>
      </c>
    </row>
    <row r="104" spans="2:63" s="11" customFormat="1" ht="37.4" customHeight="1">
      <c r="B104" s="220"/>
      <c r="C104" s="221"/>
      <c r="D104" s="222" t="s">
        <v>77</v>
      </c>
      <c r="E104" s="223" t="s">
        <v>251</v>
      </c>
      <c r="F104" s="223" t="s">
        <v>252</v>
      </c>
      <c r="G104" s="221"/>
      <c r="H104" s="221"/>
      <c r="I104" s="224"/>
      <c r="J104" s="225">
        <f>BK104</f>
        <v>0</v>
      </c>
      <c r="K104" s="221"/>
      <c r="L104" s="226"/>
      <c r="M104" s="227"/>
      <c r="N104" s="228"/>
      <c r="O104" s="228"/>
      <c r="P104" s="229">
        <f>P105+P112+P119+P126+P149</f>
        <v>0</v>
      </c>
      <c r="Q104" s="228"/>
      <c r="R104" s="229">
        <f>R105+R112+R119+R126+R149</f>
        <v>0.84927</v>
      </c>
      <c r="S104" s="228"/>
      <c r="T104" s="230">
        <f>T105+T112+T119+T126+T149</f>
        <v>0.72801</v>
      </c>
      <c r="AR104" s="231" t="s">
        <v>91</v>
      </c>
      <c r="AT104" s="232" t="s">
        <v>77</v>
      </c>
      <c r="AU104" s="232" t="s">
        <v>78</v>
      </c>
      <c r="AY104" s="231" t="s">
        <v>230</v>
      </c>
      <c r="BK104" s="233">
        <f>BK105+BK112+BK119+BK126+BK149</f>
        <v>0</v>
      </c>
    </row>
    <row r="105" spans="2:63" s="11" customFormat="1" ht="19.9" customHeight="1">
      <c r="B105" s="220"/>
      <c r="C105" s="221"/>
      <c r="D105" s="222" t="s">
        <v>77</v>
      </c>
      <c r="E105" s="234" t="s">
        <v>253</v>
      </c>
      <c r="F105" s="234" t="s">
        <v>254</v>
      </c>
      <c r="G105" s="221"/>
      <c r="H105" s="221"/>
      <c r="I105" s="224"/>
      <c r="J105" s="235">
        <f>BK105</f>
        <v>0</v>
      </c>
      <c r="K105" s="221"/>
      <c r="L105" s="226"/>
      <c r="M105" s="227"/>
      <c r="N105" s="228"/>
      <c r="O105" s="228"/>
      <c r="P105" s="229">
        <f>SUM(P106:P111)</f>
        <v>0</v>
      </c>
      <c r="Q105" s="228"/>
      <c r="R105" s="229">
        <f>SUM(R106:R111)</f>
        <v>0.021419999999999998</v>
      </c>
      <c r="S105" s="228"/>
      <c r="T105" s="230">
        <f>SUM(T106:T111)</f>
        <v>0.19549999999999998</v>
      </c>
      <c r="AR105" s="231" t="s">
        <v>91</v>
      </c>
      <c r="AT105" s="232" t="s">
        <v>77</v>
      </c>
      <c r="AU105" s="232" t="s">
        <v>85</v>
      </c>
      <c r="AY105" s="231" t="s">
        <v>230</v>
      </c>
      <c r="BK105" s="233">
        <f>SUM(BK106:BK111)</f>
        <v>0</v>
      </c>
    </row>
    <row r="106" spans="2:65" s="1" customFormat="1" ht="16.5" customHeight="1">
      <c r="B106" s="47"/>
      <c r="C106" s="236" t="s">
        <v>255</v>
      </c>
      <c r="D106" s="236" t="s">
        <v>233</v>
      </c>
      <c r="E106" s="237" t="s">
        <v>256</v>
      </c>
      <c r="F106" s="238" t="s">
        <v>257</v>
      </c>
      <c r="G106" s="239" t="s">
        <v>258</v>
      </c>
      <c r="H106" s="240">
        <v>10</v>
      </c>
      <c r="I106" s="241"/>
      <c r="J106" s="242">
        <f>ROUND(I106*H106,2)</f>
        <v>0</v>
      </c>
      <c r="K106" s="238" t="s">
        <v>34</v>
      </c>
      <c r="L106" s="73"/>
      <c r="M106" s="243" t="s">
        <v>34</v>
      </c>
      <c r="N106" s="244" t="s">
        <v>49</v>
      </c>
      <c r="O106" s="48"/>
      <c r="P106" s="245">
        <f>O106*H106</f>
        <v>0</v>
      </c>
      <c r="Q106" s="245">
        <v>0</v>
      </c>
      <c r="R106" s="245">
        <f>Q106*H106</f>
        <v>0</v>
      </c>
      <c r="S106" s="245">
        <v>0.0053</v>
      </c>
      <c r="T106" s="246">
        <f>S106*H106</f>
        <v>0.053</v>
      </c>
      <c r="AR106" s="24" t="s">
        <v>259</v>
      </c>
      <c r="AT106" s="24" t="s">
        <v>233</v>
      </c>
      <c r="AU106" s="24" t="s">
        <v>91</v>
      </c>
      <c r="AY106" s="24" t="s">
        <v>230</v>
      </c>
      <c r="BE106" s="247">
        <f>IF(N106="základní",J106,0)</f>
        <v>0</v>
      </c>
      <c r="BF106" s="247">
        <f>IF(N106="snížená",J106,0)</f>
        <v>0</v>
      </c>
      <c r="BG106" s="247">
        <f>IF(N106="zákl. přenesená",J106,0)</f>
        <v>0</v>
      </c>
      <c r="BH106" s="247">
        <f>IF(N106="sníž. přenesená",J106,0)</f>
        <v>0</v>
      </c>
      <c r="BI106" s="247">
        <f>IF(N106="nulová",J106,0)</f>
        <v>0</v>
      </c>
      <c r="BJ106" s="24" t="s">
        <v>85</v>
      </c>
      <c r="BK106" s="247">
        <f>ROUND(I106*H106,2)</f>
        <v>0</v>
      </c>
      <c r="BL106" s="24" t="s">
        <v>259</v>
      </c>
      <c r="BM106" s="24" t="s">
        <v>2353</v>
      </c>
    </row>
    <row r="107" spans="2:65" s="1" customFormat="1" ht="25.5" customHeight="1">
      <c r="B107" s="47"/>
      <c r="C107" s="236" t="s">
        <v>266</v>
      </c>
      <c r="D107" s="236" t="s">
        <v>233</v>
      </c>
      <c r="E107" s="237" t="s">
        <v>267</v>
      </c>
      <c r="F107" s="238" t="s">
        <v>268</v>
      </c>
      <c r="G107" s="239" t="s">
        <v>258</v>
      </c>
      <c r="H107" s="240">
        <v>15</v>
      </c>
      <c r="I107" s="241"/>
      <c r="J107" s="242">
        <f>ROUND(I107*H107,2)</f>
        <v>0</v>
      </c>
      <c r="K107" s="238" t="s">
        <v>34</v>
      </c>
      <c r="L107" s="73"/>
      <c r="M107" s="243" t="s">
        <v>34</v>
      </c>
      <c r="N107" s="244" t="s">
        <v>49</v>
      </c>
      <c r="O107" s="48"/>
      <c r="P107" s="245">
        <f>O107*H107</f>
        <v>0</v>
      </c>
      <c r="Q107" s="245">
        <v>0</v>
      </c>
      <c r="R107" s="245">
        <f>Q107*H107</f>
        <v>0</v>
      </c>
      <c r="S107" s="245">
        <v>0.0095</v>
      </c>
      <c r="T107" s="246">
        <f>S107*H107</f>
        <v>0.1425</v>
      </c>
      <c r="AR107" s="24" t="s">
        <v>259</v>
      </c>
      <c r="AT107" s="24" t="s">
        <v>233</v>
      </c>
      <c r="AU107" s="24" t="s">
        <v>91</v>
      </c>
      <c r="AY107" s="24" t="s">
        <v>230</v>
      </c>
      <c r="BE107" s="247">
        <f>IF(N107="základní",J107,0)</f>
        <v>0</v>
      </c>
      <c r="BF107" s="247">
        <f>IF(N107="snížená",J107,0)</f>
        <v>0</v>
      </c>
      <c r="BG107" s="247">
        <f>IF(N107="zákl. přenesená",J107,0)</f>
        <v>0</v>
      </c>
      <c r="BH107" s="247">
        <f>IF(N107="sníž. přenesená",J107,0)</f>
        <v>0</v>
      </c>
      <c r="BI107" s="247">
        <f>IF(N107="nulová",J107,0)</f>
        <v>0</v>
      </c>
      <c r="BJ107" s="24" t="s">
        <v>85</v>
      </c>
      <c r="BK107" s="247">
        <f>ROUND(I107*H107,2)</f>
        <v>0</v>
      </c>
      <c r="BL107" s="24" t="s">
        <v>259</v>
      </c>
      <c r="BM107" s="24" t="s">
        <v>2354</v>
      </c>
    </row>
    <row r="108" spans="2:65" s="1" customFormat="1" ht="25.5" customHeight="1">
      <c r="B108" s="47"/>
      <c r="C108" s="236" t="s">
        <v>278</v>
      </c>
      <c r="D108" s="236" t="s">
        <v>233</v>
      </c>
      <c r="E108" s="237" t="s">
        <v>2157</v>
      </c>
      <c r="F108" s="238" t="s">
        <v>2158</v>
      </c>
      <c r="G108" s="239" t="s">
        <v>281</v>
      </c>
      <c r="H108" s="240">
        <v>3</v>
      </c>
      <c r="I108" s="241"/>
      <c r="J108" s="242">
        <f>ROUND(I108*H108,2)</f>
        <v>0</v>
      </c>
      <c r="K108" s="238" t="s">
        <v>34</v>
      </c>
      <c r="L108" s="73"/>
      <c r="M108" s="243" t="s">
        <v>34</v>
      </c>
      <c r="N108" s="244" t="s">
        <v>49</v>
      </c>
      <c r="O108" s="48"/>
      <c r="P108" s="245">
        <f>O108*H108</f>
        <v>0</v>
      </c>
      <c r="Q108" s="245">
        <v>0.00153</v>
      </c>
      <c r="R108" s="245">
        <f>Q108*H108</f>
        <v>0.0045899999999999995</v>
      </c>
      <c r="S108" s="245">
        <v>0</v>
      </c>
      <c r="T108" s="246">
        <f>S108*H108</f>
        <v>0</v>
      </c>
      <c r="AR108" s="24" t="s">
        <v>259</v>
      </c>
      <c r="AT108" s="24" t="s">
        <v>233</v>
      </c>
      <c r="AU108" s="24" t="s">
        <v>91</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259</v>
      </c>
      <c r="BM108" s="24" t="s">
        <v>2355</v>
      </c>
    </row>
    <row r="109" spans="2:65" s="1" customFormat="1" ht="25.5" customHeight="1">
      <c r="B109" s="47"/>
      <c r="C109" s="236" t="s">
        <v>285</v>
      </c>
      <c r="D109" s="236" t="s">
        <v>233</v>
      </c>
      <c r="E109" s="237" t="s">
        <v>1851</v>
      </c>
      <c r="F109" s="238" t="s">
        <v>1852</v>
      </c>
      <c r="G109" s="239" t="s">
        <v>281</v>
      </c>
      <c r="H109" s="240">
        <v>2</v>
      </c>
      <c r="I109" s="241"/>
      <c r="J109" s="242">
        <f>ROUND(I109*H109,2)</f>
        <v>0</v>
      </c>
      <c r="K109" s="238" t="s">
        <v>34</v>
      </c>
      <c r="L109" s="73"/>
      <c r="M109" s="243" t="s">
        <v>34</v>
      </c>
      <c r="N109" s="244" t="s">
        <v>49</v>
      </c>
      <c r="O109" s="48"/>
      <c r="P109" s="245">
        <f>O109*H109</f>
        <v>0</v>
      </c>
      <c r="Q109" s="245">
        <v>0.00153</v>
      </c>
      <c r="R109" s="245">
        <f>Q109*H109</f>
        <v>0.00306</v>
      </c>
      <c r="S109" s="245">
        <v>0</v>
      </c>
      <c r="T109" s="246">
        <f>S109*H109</f>
        <v>0</v>
      </c>
      <c r="AR109" s="24" t="s">
        <v>259</v>
      </c>
      <c r="AT109" s="24" t="s">
        <v>233</v>
      </c>
      <c r="AU109" s="24" t="s">
        <v>91</v>
      </c>
      <c r="AY109" s="24" t="s">
        <v>230</v>
      </c>
      <c r="BE109" s="247">
        <f>IF(N109="základní",J109,0)</f>
        <v>0</v>
      </c>
      <c r="BF109" s="247">
        <f>IF(N109="snížená",J109,0)</f>
        <v>0</v>
      </c>
      <c r="BG109" s="247">
        <f>IF(N109="zákl. přenesená",J109,0)</f>
        <v>0</v>
      </c>
      <c r="BH109" s="247">
        <f>IF(N109="sníž. přenesená",J109,0)</f>
        <v>0</v>
      </c>
      <c r="BI109" s="247">
        <f>IF(N109="nulová",J109,0)</f>
        <v>0</v>
      </c>
      <c r="BJ109" s="24" t="s">
        <v>85</v>
      </c>
      <c r="BK109" s="247">
        <f>ROUND(I109*H109,2)</f>
        <v>0</v>
      </c>
      <c r="BL109" s="24" t="s">
        <v>259</v>
      </c>
      <c r="BM109" s="24" t="s">
        <v>2356</v>
      </c>
    </row>
    <row r="110" spans="2:65" s="1" customFormat="1" ht="25.5" customHeight="1">
      <c r="B110" s="47"/>
      <c r="C110" s="236" t="s">
        <v>289</v>
      </c>
      <c r="D110" s="236" t="s">
        <v>233</v>
      </c>
      <c r="E110" s="237" t="s">
        <v>1854</v>
      </c>
      <c r="F110" s="238" t="s">
        <v>1855</v>
      </c>
      <c r="G110" s="239" t="s">
        <v>281</v>
      </c>
      <c r="H110" s="240">
        <v>9</v>
      </c>
      <c r="I110" s="241"/>
      <c r="J110" s="242">
        <f>ROUND(I110*H110,2)</f>
        <v>0</v>
      </c>
      <c r="K110" s="238" t="s">
        <v>34</v>
      </c>
      <c r="L110" s="73"/>
      <c r="M110" s="243" t="s">
        <v>34</v>
      </c>
      <c r="N110" s="244" t="s">
        <v>49</v>
      </c>
      <c r="O110" s="48"/>
      <c r="P110" s="245">
        <f>O110*H110</f>
        <v>0</v>
      </c>
      <c r="Q110" s="245">
        <v>0.00153</v>
      </c>
      <c r="R110" s="245">
        <f>Q110*H110</f>
        <v>0.01377</v>
      </c>
      <c r="S110" s="245">
        <v>0</v>
      </c>
      <c r="T110" s="246">
        <f>S110*H110</f>
        <v>0</v>
      </c>
      <c r="AR110" s="24" t="s">
        <v>259</v>
      </c>
      <c r="AT110" s="24" t="s">
        <v>233</v>
      </c>
      <c r="AU110" s="24" t="s">
        <v>91</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259</v>
      </c>
      <c r="BM110" s="24" t="s">
        <v>2357</v>
      </c>
    </row>
    <row r="111" spans="2:65" s="1" customFormat="1" ht="16.5" customHeight="1">
      <c r="B111" s="47"/>
      <c r="C111" s="236" t="s">
        <v>295</v>
      </c>
      <c r="D111" s="236" t="s">
        <v>233</v>
      </c>
      <c r="E111" s="237" t="s">
        <v>1857</v>
      </c>
      <c r="F111" s="238" t="s">
        <v>1858</v>
      </c>
      <c r="G111" s="239" t="s">
        <v>304</v>
      </c>
      <c r="H111" s="293"/>
      <c r="I111" s="241"/>
      <c r="J111" s="242">
        <f>ROUND(I111*H111,2)</f>
        <v>0</v>
      </c>
      <c r="K111" s="238" t="s">
        <v>34</v>
      </c>
      <c r="L111" s="73"/>
      <c r="M111" s="243" t="s">
        <v>34</v>
      </c>
      <c r="N111" s="244" t="s">
        <v>49</v>
      </c>
      <c r="O111" s="48"/>
      <c r="P111" s="245">
        <f>O111*H111</f>
        <v>0</v>
      </c>
      <c r="Q111" s="245">
        <v>0</v>
      </c>
      <c r="R111" s="245">
        <f>Q111*H111</f>
        <v>0</v>
      </c>
      <c r="S111" s="245">
        <v>0</v>
      </c>
      <c r="T111" s="246">
        <f>S111*H111</f>
        <v>0</v>
      </c>
      <c r="AR111" s="24" t="s">
        <v>259</v>
      </c>
      <c r="AT111" s="24" t="s">
        <v>233</v>
      </c>
      <c r="AU111" s="24" t="s">
        <v>91</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259</v>
      </c>
      <c r="BM111" s="24" t="s">
        <v>2358</v>
      </c>
    </row>
    <row r="112" spans="2:63" s="11" customFormat="1" ht="29.85" customHeight="1">
      <c r="B112" s="220"/>
      <c r="C112" s="221"/>
      <c r="D112" s="222" t="s">
        <v>77</v>
      </c>
      <c r="E112" s="234" t="s">
        <v>306</v>
      </c>
      <c r="F112" s="234" t="s">
        <v>277</v>
      </c>
      <c r="G112" s="221"/>
      <c r="H112" s="221"/>
      <c r="I112" s="224"/>
      <c r="J112" s="235">
        <f>BK112</f>
        <v>0</v>
      </c>
      <c r="K112" s="221"/>
      <c r="L112" s="226"/>
      <c r="M112" s="227"/>
      <c r="N112" s="228"/>
      <c r="O112" s="228"/>
      <c r="P112" s="229">
        <f>SUM(P113:P118)</f>
        <v>0</v>
      </c>
      <c r="Q112" s="228"/>
      <c r="R112" s="229">
        <f>SUM(R113:R118)</f>
        <v>0.33912</v>
      </c>
      <c r="S112" s="228"/>
      <c r="T112" s="230">
        <f>SUM(T113:T118)</f>
        <v>0.27689</v>
      </c>
      <c r="AR112" s="231" t="s">
        <v>91</v>
      </c>
      <c r="AT112" s="232" t="s">
        <v>77</v>
      </c>
      <c r="AU112" s="232" t="s">
        <v>85</v>
      </c>
      <c r="AY112" s="231" t="s">
        <v>230</v>
      </c>
      <c r="BK112" s="233">
        <f>SUM(BK113:BK118)</f>
        <v>0</v>
      </c>
    </row>
    <row r="113" spans="2:65" s="1" customFormat="1" ht="16.5" customHeight="1">
      <c r="B113" s="47"/>
      <c r="C113" s="236" t="s">
        <v>301</v>
      </c>
      <c r="D113" s="236" t="s">
        <v>233</v>
      </c>
      <c r="E113" s="237" t="s">
        <v>2163</v>
      </c>
      <c r="F113" s="238" t="s">
        <v>309</v>
      </c>
      <c r="G113" s="239" t="s">
        <v>292</v>
      </c>
      <c r="H113" s="240">
        <v>1</v>
      </c>
      <c r="I113" s="241"/>
      <c r="J113" s="242">
        <f>ROUND(I113*H113,2)</f>
        <v>0</v>
      </c>
      <c r="K113" s="238" t="s">
        <v>34</v>
      </c>
      <c r="L113" s="73"/>
      <c r="M113" s="243" t="s">
        <v>34</v>
      </c>
      <c r="N113" s="244" t="s">
        <v>49</v>
      </c>
      <c r="O113" s="48"/>
      <c r="P113" s="245">
        <f>O113*H113</f>
        <v>0</v>
      </c>
      <c r="Q113" s="245">
        <v>0</v>
      </c>
      <c r="R113" s="245">
        <f>Q113*H113</f>
        <v>0</v>
      </c>
      <c r="S113" s="245">
        <v>0.27689</v>
      </c>
      <c r="T113" s="246">
        <f>S113*H113</f>
        <v>0.27689</v>
      </c>
      <c r="AR113" s="24" t="s">
        <v>259</v>
      </c>
      <c r="AT113" s="24" t="s">
        <v>233</v>
      </c>
      <c r="AU113" s="24" t="s">
        <v>91</v>
      </c>
      <c r="AY113" s="24" t="s">
        <v>230</v>
      </c>
      <c r="BE113" s="247">
        <f>IF(N113="základní",J113,0)</f>
        <v>0</v>
      </c>
      <c r="BF113" s="247">
        <f>IF(N113="snížená",J113,0)</f>
        <v>0</v>
      </c>
      <c r="BG113" s="247">
        <f>IF(N113="zákl. přenesená",J113,0)</f>
        <v>0</v>
      </c>
      <c r="BH113" s="247">
        <f>IF(N113="sníž. přenesená",J113,0)</f>
        <v>0</v>
      </c>
      <c r="BI113" s="247">
        <f>IF(N113="nulová",J113,0)</f>
        <v>0</v>
      </c>
      <c r="BJ113" s="24" t="s">
        <v>85</v>
      </c>
      <c r="BK113" s="247">
        <f>ROUND(I113*H113,2)</f>
        <v>0</v>
      </c>
      <c r="BL113" s="24" t="s">
        <v>259</v>
      </c>
      <c r="BM113" s="24" t="s">
        <v>2359</v>
      </c>
    </row>
    <row r="114" spans="2:65" s="1" customFormat="1" ht="16.5" customHeight="1">
      <c r="B114" s="47"/>
      <c r="C114" s="236" t="s">
        <v>307</v>
      </c>
      <c r="D114" s="236" t="s">
        <v>233</v>
      </c>
      <c r="E114" s="237" t="s">
        <v>340</v>
      </c>
      <c r="F114" s="238" t="s">
        <v>2165</v>
      </c>
      <c r="G114" s="239" t="s">
        <v>292</v>
      </c>
      <c r="H114" s="240">
        <v>1</v>
      </c>
      <c r="I114" s="241"/>
      <c r="J114" s="242">
        <f>ROUND(I114*H114,2)</f>
        <v>0</v>
      </c>
      <c r="K114" s="238" t="s">
        <v>34</v>
      </c>
      <c r="L114" s="73"/>
      <c r="M114" s="243" t="s">
        <v>34</v>
      </c>
      <c r="N114" s="244" t="s">
        <v>49</v>
      </c>
      <c r="O114" s="48"/>
      <c r="P114" s="245">
        <f>O114*H114</f>
        <v>0</v>
      </c>
      <c r="Q114" s="245">
        <v>0.11855</v>
      </c>
      <c r="R114" s="245">
        <f>Q114*H114</f>
        <v>0.11855</v>
      </c>
      <c r="S114" s="245">
        <v>0</v>
      </c>
      <c r="T114" s="246">
        <f>S114*H114</f>
        <v>0</v>
      </c>
      <c r="AR114" s="24" t="s">
        <v>259</v>
      </c>
      <c r="AT114" s="24" t="s">
        <v>233</v>
      </c>
      <c r="AU114" s="24" t="s">
        <v>91</v>
      </c>
      <c r="AY114" s="24" t="s">
        <v>230</v>
      </c>
      <c r="BE114" s="247">
        <f>IF(N114="základní",J114,0)</f>
        <v>0</v>
      </c>
      <c r="BF114" s="247">
        <f>IF(N114="snížená",J114,0)</f>
        <v>0</v>
      </c>
      <c r="BG114" s="247">
        <f>IF(N114="zákl. přenesená",J114,0)</f>
        <v>0</v>
      </c>
      <c r="BH114" s="247">
        <f>IF(N114="sníž. přenesená",J114,0)</f>
        <v>0</v>
      </c>
      <c r="BI114" s="247">
        <f>IF(N114="nulová",J114,0)</f>
        <v>0</v>
      </c>
      <c r="BJ114" s="24" t="s">
        <v>85</v>
      </c>
      <c r="BK114" s="247">
        <f>ROUND(I114*H114,2)</f>
        <v>0</v>
      </c>
      <c r="BL114" s="24" t="s">
        <v>259</v>
      </c>
      <c r="BM114" s="24" t="s">
        <v>2360</v>
      </c>
    </row>
    <row r="115" spans="2:65" s="1" customFormat="1" ht="16.5" customHeight="1">
      <c r="B115" s="47"/>
      <c r="C115" s="236" t="s">
        <v>311</v>
      </c>
      <c r="D115" s="236" t="s">
        <v>233</v>
      </c>
      <c r="E115" s="237" t="s">
        <v>2167</v>
      </c>
      <c r="F115" s="238" t="s">
        <v>2168</v>
      </c>
      <c r="G115" s="239" t="s">
        <v>292</v>
      </c>
      <c r="H115" s="240">
        <v>1</v>
      </c>
      <c r="I115" s="241"/>
      <c r="J115" s="242">
        <f>ROUND(I115*H115,2)</f>
        <v>0</v>
      </c>
      <c r="K115" s="238" t="s">
        <v>34</v>
      </c>
      <c r="L115" s="73"/>
      <c r="M115" s="243" t="s">
        <v>34</v>
      </c>
      <c r="N115" s="244" t="s">
        <v>49</v>
      </c>
      <c r="O115" s="48"/>
      <c r="P115" s="245">
        <f>O115*H115</f>
        <v>0</v>
      </c>
      <c r="Q115" s="245">
        <v>0.18133</v>
      </c>
      <c r="R115" s="245">
        <f>Q115*H115</f>
        <v>0.18133</v>
      </c>
      <c r="S115" s="245">
        <v>0</v>
      </c>
      <c r="T115" s="246">
        <f>S115*H115</f>
        <v>0</v>
      </c>
      <c r="AR115" s="24" t="s">
        <v>259</v>
      </c>
      <c r="AT115" s="24" t="s">
        <v>233</v>
      </c>
      <c r="AU115" s="24" t="s">
        <v>91</v>
      </c>
      <c r="AY115" s="24" t="s">
        <v>230</v>
      </c>
      <c r="BE115" s="247">
        <f>IF(N115="základní",J115,0)</f>
        <v>0</v>
      </c>
      <c r="BF115" s="247">
        <f>IF(N115="snížená",J115,0)</f>
        <v>0</v>
      </c>
      <c r="BG115" s="247">
        <f>IF(N115="zákl. přenesená",J115,0)</f>
        <v>0</v>
      </c>
      <c r="BH115" s="247">
        <f>IF(N115="sníž. přenesená",J115,0)</f>
        <v>0</v>
      </c>
      <c r="BI115" s="247">
        <f>IF(N115="nulová",J115,0)</f>
        <v>0</v>
      </c>
      <c r="BJ115" s="24" t="s">
        <v>85</v>
      </c>
      <c r="BK115" s="247">
        <f>ROUND(I115*H115,2)</f>
        <v>0</v>
      </c>
      <c r="BL115" s="24" t="s">
        <v>259</v>
      </c>
      <c r="BM115" s="24" t="s">
        <v>2361</v>
      </c>
    </row>
    <row r="116" spans="2:65" s="1" customFormat="1" ht="16.5" customHeight="1">
      <c r="B116" s="47"/>
      <c r="C116" s="236" t="s">
        <v>315</v>
      </c>
      <c r="D116" s="236" t="s">
        <v>233</v>
      </c>
      <c r="E116" s="237" t="s">
        <v>1869</v>
      </c>
      <c r="F116" s="238" t="s">
        <v>2362</v>
      </c>
      <c r="G116" s="239" t="s">
        <v>292</v>
      </c>
      <c r="H116" s="240">
        <v>1</v>
      </c>
      <c r="I116" s="241"/>
      <c r="J116" s="242">
        <f>ROUND(I116*H116,2)</f>
        <v>0</v>
      </c>
      <c r="K116" s="238" t="s">
        <v>34</v>
      </c>
      <c r="L116" s="73"/>
      <c r="M116" s="243" t="s">
        <v>34</v>
      </c>
      <c r="N116" s="244" t="s">
        <v>49</v>
      </c>
      <c r="O116" s="48"/>
      <c r="P116" s="245">
        <f>O116*H116</f>
        <v>0</v>
      </c>
      <c r="Q116" s="245">
        <v>0.03924</v>
      </c>
      <c r="R116" s="245">
        <f>Q116*H116</f>
        <v>0.03924</v>
      </c>
      <c r="S116" s="245">
        <v>0</v>
      </c>
      <c r="T116" s="246">
        <f>S116*H116</f>
        <v>0</v>
      </c>
      <c r="AR116" s="24" t="s">
        <v>259</v>
      </c>
      <c r="AT116" s="24" t="s">
        <v>233</v>
      </c>
      <c r="AU116" s="24" t="s">
        <v>91</v>
      </c>
      <c r="AY116" s="24" t="s">
        <v>230</v>
      </c>
      <c r="BE116" s="247">
        <f>IF(N116="základní",J116,0)</f>
        <v>0</v>
      </c>
      <c r="BF116" s="247">
        <f>IF(N116="snížená",J116,0)</f>
        <v>0</v>
      </c>
      <c r="BG116" s="247">
        <f>IF(N116="zákl. přenesená",J116,0)</f>
        <v>0</v>
      </c>
      <c r="BH116" s="247">
        <f>IF(N116="sníž. přenesená",J116,0)</f>
        <v>0</v>
      </c>
      <c r="BI116" s="247">
        <f>IF(N116="nulová",J116,0)</f>
        <v>0</v>
      </c>
      <c r="BJ116" s="24" t="s">
        <v>85</v>
      </c>
      <c r="BK116" s="247">
        <f>ROUND(I116*H116,2)</f>
        <v>0</v>
      </c>
      <c r="BL116" s="24" t="s">
        <v>259</v>
      </c>
      <c r="BM116" s="24" t="s">
        <v>2363</v>
      </c>
    </row>
    <row r="117" spans="2:47" s="1" customFormat="1" ht="13.5">
      <c r="B117" s="47"/>
      <c r="C117" s="75"/>
      <c r="D117" s="250" t="s">
        <v>283</v>
      </c>
      <c r="E117" s="75"/>
      <c r="F117" s="281" t="s">
        <v>1868</v>
      </c>
      <c r="G117" s="75"/>
      <c r="H117" s="75"/>
      <c r="I117" s="204"/>
      <c r="J117" s="75"/>
      <c r="K117" s="75"/>
      <c r="L117" s="73"/>
      <c r="M117" s="282"/>
      <c r="N117" s="48"/>
      <c r="O117" s="48"/>
      <c r="P117" s="48"/>
      <c r="Q117" s="48"/>
      <c r="R117" s="48"/>
      <c r="S117" s="48"/>
      <c r="T117" s="96"/>
      <c r="AT117" s="24" t="s">
        <v>283</v>
      </c>
      <c r="AU117" s="24" t="s">
        <v>91</v>
      </c>
    </row>
    <row r="118" spans="2:65" s="1" customFormat="1" ht="16.5" customHeight="1">
      <c r="B118" s="47"/>
      <c r="C118" s="236" t="s">
        <v>10</v>
      </c>
      <c r="D118" s="236" t="s">
        <v>233</v>
      </c>
      <c r="E118" s="237" t="s">
        <v>428</v>
      </c>
      <c r="F118" s="238" t="s">
        <v>429</v>
      </c>
      <c r="G118" s="239" t="s">
        <v>304</v>
      </c>
      <c r="H118" s="293"/>
      <c r="I118" s="241"/>
      <c r="J118" s="242">
        <f>ROUND(I118*H118,2)</f>
        <v>0</v>
      </c>
      <c r="K118" s="238" t="s">
        <v>34</v>
      </c>
      <c r="L118" s="73"/>
      <c r="M118" s="243" t="s">
        <v>34</v>
      </c>
      <c r="N118" s="244" t="s">
        <v>49</v>
      </c>
      <c r="O118" s="48"/>
      <c r="P118" s="245">
        <f>O118*H118</f>
        <v>0</v>
      </c>
      <c r="Q118" s="245">
        <v>0</v>
      </c>
      <c r="R118" s="245">
        <f>Q118*H118</f>
        <v>0</v>
      </c>
      <c r="S118" s="245">
        <v>0</v>
      </c>
      <c r="T118" s="246">
        <f>S118*H118</f>
        <v>0</v>
      </c>
      <c r="AR118" s="24" t="s">
        <v>259</v>
      </c>
      <c r="AT118" s="24" t="s">
        <v>233</v>
      </c>
      <c r="AU118" s="24" t="s">
        <v>91</v>
      </c>
      <c r="AY118" s="24" t="s">
        <v>230</v>
      </c>
      <c r="BE118" s="247">
        <f>IF(N118="základní",J118,0)</f>
        <v>0</v>
      </c>
      <c r="BF118" s="247">
        <f>IF(N118="snížená",J118,0)</f>
        <v>0</v>
      </c>
      <c r="BG118" s="247">
        <f>IF(N118="zákl. přenesená",J118,0)</f>
        <v>0</v>
      </c>
      <c r="BH118" s="247">
        <f>IF(N118="sníž. přenesená",J118,0)</f>
        <v>0</v>
      </c>
      <c r="BI118" s="247">
        <f>IF(N118="nulová",J118,0)</f>
        <v>0</v>
      </c>
      <c r="BJ118" s="24" t="s">
        <v>85</v>
      </c>
      <c r="BK118" s="247">
        <f>ROUND(I118*H118,2)</f>
        <v>0</v>
      </c>
      <c r="BL118" s="24" t="s">
        <v>259</v>
      </c>
      <c r="BM118" s="24" t="s">
        <v>2364</v>
      </c>
    </row>
    <row r="119" spans="2:63" s="11" customFormat="1" ht="29.85" customHeight="1">
      <c r="B119" s="220"/>
      <c r="C119" s="221"/>
      <c r="D119" s="222" t="s">
        <v>77</v>
      </c>
      <c r="E119" s="234" t="s">
        <v>431</v>
      </c>
      <c r="F119" s="234" t="s">
        <v>277</v>
      </c>
      <c r="G119" s="221"/>
      <c r="H119" s="221"/>
      <c r="I119" s="224"/>
      <c r="J119" s="235">
        <f>BK119</f>
        <v>0</v>
      </c>
      <c r="K119" s="221"/>
      <c r="L119" s="226"/>
      <c r="M119" s="227"/>
      <c r="N119" s="228"/>
      <c r="O119" s="228"/>
      <c r="P119" s="229">
        <f>SUM(P120:P125)</f>
        <v>0</v>
      </c>
      <c r="Q119" s="228"/>
      <c r="R119" s="229">
        <f>SUM(R120:R125)</f>
        <v>0.0819</v>
      </c>
      <c r="S119" s="228"/>
      <c r="T119" s="230">
        <f>SUM(T120:T125)</f>
        <v>0.25562</v>
      </c>
      <c r="AR119" s="231" t="s">
        <v>91</v>
      </c>
      <c r="AT119" s="232" t="s">
        <v>77</v>
      </c>
      <c r="AU119" s="232" t="s">
        <v>85</v>
      </c>
      <c r="AY119" s="231" t="s">
        <v>230</v>
      </c>
      <c r="BK119" s="233">
        <f>SUM(BK120:BK125)</f>
        <v>0</v>
      </c>
    </row>
    <row r="120" spans="2:65" s="1" customFormat="1" ht="25.5" customHeight="1">
      <c r="B120" s="47"/>
      <c r="C120" s="236" t="s">
        <v>259</v>
      </c>
      <c r="D120" s="236" t="s">
        <v>233</v>
      </c>
      <c r="E120" s="237" t="s">
        <v>437</v>
      </c>
      <c r="F120" s="238" t="s">
        <v>438</v>
      </c>
      <c r="G120" s="239" t="s">
        <v>258</v>
      </c>
      <c r="H120" s="240">
        <v>10</v>
      </c>
      <c r="I120" s="241"/>
      <c r="J120" s="242">
        <f>ROUND(I120*H120,2)</f>
        <v>0</v>
      </c>
      <c r="K120" s="238" t="s">
        <v>34</v>
      </c>
      <c r="L120" s="73"/>
      <c r="M120" s="243" t="s">
        <v>34</v>
      </c>
      <c r="N120" s="244" t="s">
        <v>49</v>
      </c>
      <c r="O120" s="48"/>
      <c r="P120" s="245">
        <f>O120*H120</f>
        <v>0</v>
      </c>
      <c r="Q120" s="245">
        <v>5E-05</v>
      </c>
      <c r="R120" s="245">
        <f>Q120*H120</f>
        <v>0.0005</v>
      </c>
      <c r="S120" s="245">
        <v>0.00473</v>
      </c>
      <c r="T120" s="246">
        <f>S120*H120</f>
        <v>0.047299999999999995</v>
      </c>
      <c r="AR120" s="24" t="s">
        <v>259</v>
      </c>
      <c r="AT120" s="24" t="s">
        <v>233</v>
      </c>
      <c r="AU120" s="24" t="s">
        <v>91</v>
      </c>
      <c r="AY120" s="24" t="s">
        <v>230</v>
      </c>
      <c r="BE120" s="247">
        <f>IF(N120="základní",J120,0)</f>
        <v>0</v>
      </c>
      <c r="BF120" s="247">
        <f>IF(N120="snížená",J120,0)</f>
        <v>0</v>
      </c>
      <c r="BG120" s="247">
        <f>IF(N120="zákl. přenesená",J120,0)</f>
        <v>0</v>
      </c>
      <c r="BH120" s="247">
        <f>IF(N120="sníž. přenesená",J120,0)</f>
        <v>0</v>
      </c>
      <c r="BI120" s="247">
        <f>IF(N120="nulová",J120,0)</f>
        <v>0</v>
      </c>
      <c r="BJ120" s="24" t="s">
        <v>85</v>
      </c>
      <c r="BK120" s="247">
        <f>ROUND(I120*H120,2)</f>
        <v>0</v>
      </c>
      <c r="BL120" s="24" t="s">
        <v>259</v>
      </c>
      <c r="BM120" s="24" t="s">
        <v>2365</v>
      </c>
    </row>
    <row r="121" spans="2:65" s="1" customFormat="1" ht="16.5" customHeight="1">
      <c r="B121" s="47"/>
      <c r="C121" s="236" t="s">
        <v>326</v>
      </c>
      <c r="D121" s="236" t="s">
        <v>233</v>
      </c>
      <c r="E121" s="237" t="s">
        <v>479</v>
      </c>
      <c r="F121" s="238" t="s">
        <v>480</v>
      </c>
      <c r="G121" s="239" t="s">
        <v>292</v>
      </c>
      <c r="H121" s="240">
        <v>1</v>
      </c>
      <c r="I121" s="241"/>
      <c r="J121" s="242">
        <f>ROUND(I121*H121,2)</f>
        <v>0</v>
      </c>
      <c r="K121" s="238" t="s">
        <v>34</v>
      </c>
      <c r="L121" s="73"/>
      <c r="M121" s="243" t="s">
        <v>34</v>
      </c>
      <c r="N121" s="244" t="s">
        <v>49</v>
      </c>
      <c r="O121" s="48"/>
      <c r="P121" s="245">
        <f>O121*H121</f>
        <v>0</v>
      </c>
      <c r="Q121" s="245">
        <v>0</v>
      </c>
      <c r="R121" s="245">
        <f>Q121*H121</f>
        <v>0</v>
      </c>
      <c r="S121" s="245">
        <v>0.00072</v>
      </c>
      <c r="T121" s="246">
        <f>S121*H121</f>
        <v>0.00072</v>
      </c>
      <c r="AR121" s="24" t="s">
        <v>259</v>
      </c>
      <c r="AT121" s="24" t="s">
        <v>233</v>
      </c>
      <c r="AU121" s="24" t="s">
        <v>91</v>
      </c>
      <c r="AY121" s="24" t="s">
        <v>230</v>
      </c>
      <c r="BE121" s="247">
        <f>IF(N121="základní",J121,0)</f>
        <v>0</v>
      </c>
      <c r="BF121" s="247">
        <f>IF(N121="snížená",J121,0)</f>
        <v>0</v>
      </c>
      <c r="BG121" s="247">
        <f>IF(N121="zákl. přenesená",J121,0)</f>
        <v>0</v>
      </c>
      <c r="BH121" s="247">
        <f>IF(N121="sníž. přenesená",J121,0)</f>
        <v>0</v>
      </c>
      <c r="BI121" s="247">
        <f>IF(N121="nulová",J121,0)</f>
        <v>0</v>
      </c>
      <c r="BJ121" s="24" t="s">
        <v>85</v>
      </c>
      <c r="BK121" s="247">
        <f>ROUND(I121*H121,2)</f>
        <v>0</v>
      </c>
      <c r="BL121" s="24" t="s">
        <v>259</v>
      </c>
      <c r="BM121" s="24" t="s">
        <v>2366</v>
      </c>
    </row>
    <row r="122" spans="2:65" s="1" customFormat="1" ht="16.5" customHeight="1">
      <c r="B122" s="47"/>
      <c r="C122" s="236" t="s">
        <v>330</v>
      </c>
      <c r="D122" s="236" t="s">
        <v>233</v>
      </c>
      <c r="E122" s="237" t="s">
        <v>441</v>
      </c>
      <c r="F122" s="238" t="s">
        <v>442</v>
      </c>
      <c r="G122" s="239" t="s">
        <v>258</v>
      </c>
      <c r="H122" s="240">
        <v>15</v>
      </c>
      <c r="I122" s="241"/>
      <c r="J122" s="242">
        <f>ROUND(I122*H122,2)</f>
        <v>0</v>
      </c>
      <c r="K122" s="238" t="s">
        <v>34</v>
      </c>
      <c r="L122" s="73"/>
      <c r="M122" s="243" t="s">
        <v>34</v>
      </c>
      <c r="N122" s="244" t="s">
        <v>49</v>
      </c>
      <c r="O122" s="48"/>
      <c r="P122" s="245">
        <f>O122*H122</f>
        <v>0</v>
      </c>
      <c r="Q122" s="245">
        <v>0.0001</v>
      </c>
      <c r="R122" s="245">
        <f>Q122*H122</f>
        <v>0.0015</v>
      </c>
      <c r="S122" s="245">
        <v>0.01384</v>
      </c>
      <c r="T122" s="246">
        <f>S122*H122</f>
        <v>0.2076</v>
      </c>
      <c r="AR122" s="24" t="s">
        <v>259</v>
      </c>
      <c r="AT122" s="24" t="s">
        <v>233</v>
      </c>
      <c r="AU122" s="24" t="s">
        <v>91</v>
      </c>
      <c r="AY122" s="24" t="s">
        <v>230</v>
      </c>
      <c r="BE122" s="247">
        <f>IF(N122="základní",J122,0)</f>
        <v>0</v>
      </c>
      <c r="BF122" s="247">
        <f>IF(N122="snížená",J122,0)</f>
        <v>0</v>
      </c>
      <c r="BG122" s="247">
        <f>IF(N122="zákl. přenesená",J122,0)</f>
        <v>0</v>
      </c>
      <c r="BH122" s="247">
        <f>IF(N122="sníž. přenesená",J122,0)</f>
        <v>0</v>
      </c>
      <c r="BI122" s="247">
        <f>IF(N122="nulová",J122,0)</f>
        <v>0</v>
      </c>
      <c r="BJ122" s="24" t="s">
        <v>85</v>
      </c>
      <c r="BK122" s="247">
        <f>ROUND(I122*H122,2)</f>
        <v>0</v>
      </c>
      <c r="BL122" s="24" t="s">
        <v>259</v>
      </c>
      <c r="BM122" s="24" t="s">
        <v>2367</v>
      </c>
    </row>
    <row r="123" spans="2:65" s="1" customFormat="1" ht="16.5" customHeight="1">
      <c r="B123" s="47"/>
      <c r="C123" s="236" t="s">
        <v>335</v>
      </c>
      <c r="D123" s="236" t="s">
        <v>233</v>
      </c>
      <c r="E123" s="237" t="s">
        <v>491</v>
      </c>
      <c r="F123" s="238" t="s">
        <v>492</v>
      </c>
      <c r="G123" s="239" t="s">
        <v>258</v>
      </c>
      <c r="H123" s="240">
        <v>10</v>
      </c>
      <c r="I123" s="241"/>
      <c r="J123" s="242">
        <f>ROUND(I123*H123,2)</f>
        <v>0</v>
      </c>
      <c r="K123" s="238" t="s">
        <v>34</v>
      </c>
      <c r="L123" s="73"/>
      <c r="M123" s="243" t="s">
        <v>34</v>
      </c>
      <c r="N123" s="244" t="s">
        <v>49</v>
      </c>
      <c r="O123" s="48"/>
      <c r="P123" s="245">
        <f>O123*H123</f>
        <v>0</v>
      </c>
      <c r="Q123" s="245">
        <v>0.00765</v>
      </c>
      <c r="R123" s="245">
        <f>Q123*H123</f>
        <v>0.0765</v>
      </c>
      <c r="S123" s="245">
        <v>0</v>
      </c>
      <c r="T123" s="246">
        <f>S123*H123</f>
        <v>0</v>
      </c>
      <c r="AR123" s="24" t="s">
        <v>259</v>
      </c>
      <c r="AT123" s="24" t="s">
        <v>233</v>
      </c>
      <c r="AU123" s="24" t="s">
        <v>91</v>
      </c>
      <c r="AY123" s="24" t="s">
        <v>230</v>
      </c>
      <c r="BE123" s="247">
        <f>IF(N123="základní",J123,0)</f>
        <v>0</v>
      </c>
      <c r="BF123" s="247">
        <f>IF(N123="snížená",J123,0)</f>
        <v>0</v>
      </c>
      <c r="BG123" s="247">
        <f>IF(N123="zákl. přenesená",J123,0)</f>
        <v>0</v>
      </c>
      <c r="BH123" s="247">
        <f>IF(N123="sníž. přenesená",J123,0)</f>
        <v>0</v>
      </c>
      <c r="BI123" s="247">
        <f>IF(N123="nulová",J123,0)</f>
        <v>0</v>
      </c>
      <c r="BJ123" s="24" t="s">
        <v>85</v>
      </c>
      <c r="BK123" s="247">
        <f>ROUND(I123*H123,2)</f>
        <v>0</v>
      </c>
      <c r="BL123" s="24" t="s">
        <v>259</v>
      </c>
      <c r="BM123" s="24" t="s">
        <v>2368</v>
      </c>
    </row>
    <row r="124" spans="2:65" s="1" customFormat="1" ht="25.5" customHeight="1">
      <c r="B124" s="47"/>
      <c r="C124" s="236" t="s">
        <v>262</v>
      </c>
      <c r="D124" s="236" t="s">
        <v>233</v>
      </c>
      <c r="E124" s="237" t="s">
        <v>1883</v>
      </c>
      <c r="F124" s="238" t="s">
        <v>521</v>
      </c>
      <c r="G124" s="239" t="s">
        <v>258</v>
      </c>
      <c r="H124" s="240">
        <v>10</v>
      </c>
      <c r="I124" s="241"/>
      <c r="J124" s="242">
        <f>ROUND(I124*H124,2)</f>
        <v>0</v>
      </c>
      <c r="K124" s="238" t="s">
        <v>34</v>
      </c>
      <c r="L124" s="73"/>
      <c r="M124" s="243" t="s">
        <v>34</v>
      </c>
      <c r="N124" s="244" t="s">
        <v>49</v>
      </c>
      <c r="O124" s="48"/>
      <c r="P124" s="245">
        <f>O124*H124</f>
        <v>0</v>
      </c>
      <c r="Q124" s="245">
        <v>0.00034</v>
      </c>
      <c r="R124" s="245">
        <f>Q124*H124</f>
        <v>0.0034000000000000002</v>
      </c>
      <c r="S124" s="245">
        <v>0</v>
      </c>
      <c r="T124" s="246">
        <f>S124*H124</f>
        <v>0</v>
      </c>
      <c r="AR124" s="24" t="s">
        <v>259</v>
      </c>
      <c r="AT124" s="24" t="s">
        <v>233</v>
      </c>
      <c r="AU124" s="24" t="s">
        <v>91</v>
      </c>
      <c r="AY124" s="24" t="s">
        <v>230</v>
      </c>
      <c r="BE124" s="247">
        <f>IF(N124="základní",J124,0)</f>
        <v>0</v>
      </c>
      <c r="BF124" s="247">
        <f>IF(N124="snížená",J124,0)</f>
        <v>0</v>
      </c>
      <c r="BG124" s="247">
        <f>IF(N124="zákl. přenesená",J124,0)</f>
        <v>0</v>
      </c>
      <c r="BH124" s="247">
        <f>IF(N124="sníž. přenesená",J124,0)</f>
        <v>0</v>
      </c>
      <c r="BI124" s="247">
        <f>IF(N124="nulová",J124,0)</f>
        <v>0</v>
      </c>
      <c r="BJ124" s="24" t="s">
        <v>85</v>
      </c>
      <c r="BK124" s="247">
        <f>ROUND(I124*H124,2)</f>
        <v>0</v>
      </c>
      <c r="BL124" s="24" t="s">
        <v>259</v>
      </c>
      <c r="BM124" s="24" t="s">
        <v>2369</v>
      </c>
    </row>
    <row r="125" spans="2:65" s="1" customFormat="1" ht="16.5" customHeight="1">
      <c r="B125" s="47"/>
      <c r="C125" s="236" t="s">
        <v>9</v>
      </c>
      <c r="D125" s="236" t="s">
        <v>233</v>
      </c>
      <c r="E125" s="237" t="s">
        <v>534</v>
      </c>
      <c r="F125" s="238" t="s">
        <v>535</v>
      </c>
      <c r="G125" s="239" t="s">
        <v>304</v>
      </c>
      <c r="H125" s="293"/>
      <c r="I125" s="241"/>
      <c r="J125" s="242">
        <f>ROUND(I125*H125,2)</f>
        <v>0</v>
      </c>
      <c r="K125" s="238" t="s">
        <v>34</v>
      </c>
      <c r="L125" s="73"/>
      <c r="M125" s="243" t="s">
        <v>34</v>
      </c>
      <c r="N125" s="244" t="s">
        <v>49</v>
      </c>
      <c r="O125" s="48"/>
      <c r="P125" s="245">
        <f>O125*H125</f>
        <v>0</v>
      </c>
      <c r="Q125" s="245">
        <v>0</v>
      </c>
      <c r="R125" s="245">
        <f>Q125*H125</f>
        <v>0</v>
      </c>
      <c r="S125" s="245">
        <v>0</v>
      </c>
      <c r="T125" s="246">
        <f>S125*H125</f>
        <v>0</v>
      </c>
      <c r="AR125" s="24" t="s">
        <v>259</v>
      </c>
      <c r="AT125" s="24" t="s">
        <v>233</v>
      </c>
      <c r="AU125" s="24" t="s">
        <v>91</v>
      </c>
      <c r="AY125" s="24" t="s">
        <v>230</v>
      </c>
      <c r="BE125" s="247">
        <f>IF(N125="základní",J125,0)</f>
        <v>0</v>
      </c>
      <c r="BF125" s="247">
        <f>IF(N125="snížená",J125,0)</f>
        <v>0</v>
      </c>
      <c r="BG125" s="247">
        <f>IF(N125="zákl. přenesená",J125,0)</f>
        <v>0</v>
      </c>
      <c r="BH125" s="247">
        <f>IF(N125="sníž. přenesená",J125,0)</f>
        <v>0</v>
      </c>
      <c r="BI125" s="247">
        <f>IF(N125="nulová",J125,0)</f>
        <v>0</v>
      </c>
      <c r="BJ125" s="24" t="s">
        <v>85</v>
      </c>
      <c r="BK125" s="247">
        <f>ROUND(I125*H125,2)</f>
        <v>0</v>
      </c>
      <c r="BL125" s="24" t="s">
        <v>259</v>
      </c>
      <c r="BM125" s="24" t="s">
        <v>2370</v>
      </c>
    </row>
    <row r="126" spans="2:63" s="11" customFormat="1" ht="29.85" customHeight="1">
      <c r="B126" s="220"/>
      <c r="C126" s="221"/>
      <c r="D126" s="222" t="s">
        <v>77</v>
      </c>
      <c r="E126" s="234" t="s">
        <v>537</v>
      </c>
      <c r="F126" s="234" t="s">
        <v>277</v>
      </c>
      <c r="G126" s="221"/>
      <c r="H126" s="221"/>
      <c r="I126" s="224"/>
      <c r="J126" s="235">
        <f>BK126</f>
        <v>0</v>
      </c>
      <c r="K126" s="221"/>
      <c r="L126" s="226"/>
      <c r="M126" s="227"/>
      <c r="N126" s="228"/>
      <c r="O126" s="228"/>
      <c r="P126" s="229">
        <f>SUM(P127:P148)</f>
        <v>0</v>
      </c>
      <c r="Q126" s="228"/>
      <c r="R126" s="229">
        <f>SUM(R127:R148)</f>
        <v>0.40427</v>
      </c>
      <c r="S126" s="228"/>
      <c r="T126" s="230">
        <f>SUM(T127:T148)</f>
        <v>0</v>
      </c>
      <c r="AR126" s="231" t="s">
        <v>91</v>
      </c>
      <c r="AT126" s="232" t="s">
        <v>77</v>
      </c>
      <c r="AU126" s="232" t="s">
        <v>85</v>
      </c>
      <c r="AY126" s="231" t="s">
        <v>230</v>
      </c>
      <c r="BK126" s="233">
        <f>SUM(BK127:BK148)</f>
        <v>0</v>
      </c>
    </row>
    <row r="127" spans="2:65" s="1" customFormat="1" ht="16.5" customHeight="1">
      <c r="B127" s="47"/>
      <c r="C127" s="236" t="s">
        <v>347</v>
      </c>
      <c r="D127" s="236" t="s">
        <v>233</v>
      </c>
      <c r="E127" s="237" t="s">
        <v>1913</v>
      </c>
      <c r="F127" s="238" t="s">
        <v>1914</v>
      </c>
      <c r="G127" s="239" t="s">
        <v>281</v>
      </c>
      <c r="H127" s="240">
        <v>1</v>
      </c>
      <c r="I127" s="241"/>
      <c r="J127" s="242">
        <f>ROUND(I127*H127,2)</f>
        <v>0</v>
      </c>
      <c r="K127" s="238" t="s">
        <v>34</v>
      </c>
      <c r="L127" s="73"/>
      <c r="M127" s="243" t="s">
        <v>34</v>
      </c>
      <c r="N127" s="244" t="s">
        <v>49</v>
      </c>
      <c r="O127" s="48"/>
      <c r="P127" s="245">
        <f>O127*H127</f>
        <v>0</v>
      </c>
      <c r="Q127" s="245">
        <v>0.01651</v>
      </c>
      <c r="R127" s="245">
        <f>Q127*H127</f>
        <v>0.01651</v>
      </c>
      <c r="S127" s="245">
        <v>0</v>
      </c>
      <c r="T127" s="246">
        <f>S127*H127</f>
        <v>0</v>
      </c>
      <c r="AR127" s="24" t="s">
        <v>259</v>
      </c>
      <c r="AT127" s="24" t="s">
        <v>233</v>
      </c>
      <c r="AU127" s="24" t="s">
        <v>91</v>
      </c>
      <c r="AY127" s="24" t="s">
        <v>230</v>
      </c>
      <c r="BE127" s="247">
        <f>IF(N127="základní",J127,0)</f>
        <v>0</v>
      </c>
      <c r="BF127" s="247">
        <f>IF(N127="snížená",J127,0)</f>
        <v>0</v>
      </c>
      <c r="BG127" s="247">
        <f>IF(N127="zákl. přenesená",J127,0)</f>
        <v>0</v>
      </c>
      <c r="BH127" s="247">
        <f>IF(N127="sníž. přenesená",J127,0)</f>
        <v>0</v>
      </c>
      <c r="BI127" s="247">
        <f>IF(N127="nulová",J127,0)</f>
        <v>0</v>
      </c>
      <c r="BJ127" s="24" t="s">
        <v>85</v>
      </c>
      <c r="BK127" s="247">
        <f>ROUND(I127*H127,2)</f>
        <v>0</v>
      </c>
      <c r="BL127" s="24" t="s">
        <v>259</v>
      </c>
      <c r="BM127" s="24" t="s">
        <v>2371</v>
      </c>
    </row>
    <row r="128" spans="2:65" s="1" customFormat="1" ht="16.5" customHeight="1">
      <c r="B128" s="47"/>
      <c r="C128" s="236" t="s">
        <v>352</v>
      </c>
      <c r="D128" s="236" t="s">
        <v>233</v>
      </c>
      <c r="E128" s="237" t="s">
        <v>613</v>
      </c>
      <c r="F128" s="238" t="s">
        <v>614</v>
      </c>
      <c r="G128" s="239" t="s">
        <v>906</v>
      </c>
      <c r="H128" s="240">
        <v>1</v>
      </c>
      <c r="I128" s="241"/>
      <c r="J128" s="242">
        <f>ROUND(I128*H128,2)</f>
        <v>0</v>
      </c>
      <c r="K128" s="238" t="s">
        <v>34</v>
      </c>
      <c r="L128" s="73"/>
      <c r="M128" s="243" t="s">
        <v>34</v>
      </c>
      <c r="N128" s="244" t="s">
        <v>49</v>
      </c>
      <c r="O128" s="48"/>
      <c r="P128" s="245">
        <f>O128*H128</f>
        <v>0</v>
      </c>
      <c r="Q128" s="245">
        <v>0.02525</v>
      </c>
      <c r="R128" s="245">
        <f>Q128*H128</f>
        <v>0.02525</v>
      </c>
      <c r="S128" s="245">
        <v>0</v>
      </c>
      <c r="T128" s="246">
        <f>S128*H128</f>
        <v>0</v>
      </c>
      <c r="AR128" s="24" t="s">
        <v>259</v>
      </c>
      <c r="AT128" s="24" t="s">
        <v>233</v>
      </c>
      <c r="AU128" s="24" t="s">
        <v>91</v>
      </c>
      <c r="AY128" s="24" t="s">
        <v>230</v>
      </c>
      <c r="BE128" s="247">
        <f>IF(N128="základní",J128,0)</f>
        <v>0</v>
      </c>
      <c r="BF128" s="247">
        <f>IF(N128="snížená",J128,0)</f>
        <v>0</v>
      </c>
      <c r="BG128" s="247">
        <f>IF(N128="zákl. přenesená",J128,0)</f>
        <v>0</v>
      </c>
      <c r="BH128" s="247">
        <f>IF(N128="sníž. přenesená",J128,0)</f>
        <v>0</v>
      </c>
      <c r="BI128" s="247">
        <f>IF(N128="nulová",J128,0)</f>
        <v>0</v>
      </c>
      <c r="BJ128" s="24" t="s">
        <v>85</v>
      </c>
      <c r="BK128" s="247">
        <f>ROUND(I128*H128,2)</f>
        <v>0</v>
      </c>
      <c r="BL128" s="24" t="s">
        <v>259</v>
      </c>
      <c r="BM128" s="24" t="s">
        <v>2372</v>
      </c>
    </row>
    <row r="129" spans="2:65" s="1" customFormat="1" ht="16.5" customHeight="1">
      <c r="B129" s="47"/>
      <c r="C129" s="236" t="s">
        <v>356</v>
      </c>
      <c r="D129" s="236" t="s">
        <v>233</v>
      </c>
      <c r="E129" s="237" t="s">
        <v>2373</v>
      </c>
      <c r="F129" s="238" t="s">
        <v>2374</v>
      </c>
      <c r="G129" s="239" t="s">
        <v>292</v>
      </c>
      <c r="H129" s="240">
        <v>2</v>
      </c>
      <c r="I129" s="241"/>
      <c r="J129" s="242">
        <f>ROUND(I129*H129,2)</f>
        <v>0</v>
      </c>
      <c r="K129" s="238" t="s">
        <v>34</v>
      </c>
      <c r="L129" s="73"/>
      <c r="M129" s="243" t="s">
        <v>34</v>
      </c>
      <c r="N129" s="244" t="s">
        <v>49</v>
      </c>
      <c r="O129" s="48"/>
      <c r="P129" s="245">
        <f>O129*H129</f>
        <v>0</v>
      </c>
      <c r="Q129" s="245">
        <v>0.00671</v>
      </c>
      <c r="R129" s="245">
        <f>Q129*H129</f>
        <v>0.01342</v>
      </c>
      <c r="S129" s="245">
        <v>0</v>
      </c>
      <c r="T129" s="246">
        <f>S129*H129</f>
        <v>0</v>
      </c>
      <c r="AR129" s="24" t="s">
        <v>259</v>
      </c>
      <c r="AT129" s="24" t="s">
        <v>233</v>
      </c>
      <c r="AU129" s="24" t="s">
        <v>91</v>
      </c>
      <c r="AY129" s="24" t="s">
        <v>230</v>
      </c>
      <c r="BE129" s="247">
        <f>IF(N129="základní",J129,0)</f>
        <v>0</v>
      </c>
      <c r="BF129" s="247">
        <f>IF(N129="snížená",J129,0)</f>
        <v>0</v>
      </c>
      <c r="BG129" s="247">
        <f>IF(N129="zákl. přenesená",J129,0)</f>
        <v>0</v>
      </c>
      <c r="BH129" s="247">
        <f>IF(N129="sníž. přenesená",J129,0)</f>
        <v>0</v>
      </c>
      <c r="BI129" s="247">
        <f>IF(N129="nulová",J129,0)</f>
        <v>0</v>
      </c>
      <c r="BJ129" s="24" t="s">
        <v>85</v>
      </c>
      <c r="BK129" s="247">
        <f>ROUND(I129*H129,2)</f>
        <v>0</v>
      </c>
      <c r="BL129" s="24" t="s">
        <v>259</v>
      </c>
      <c r="BM129" s="24" t="s">
        <v>2375</v>
      </c>
    </row>
    <row r="130" spans="2:65" s="1" customFormat="1" ht="16.5" customHeight="1">
      <c r="B130" s="47"/>
      <c r="C130" s="236" t="s">
        <v>361</v>
      </c>
      <c r="D130" s="236" t="s">
        <v>233</v>
      </c>
      <c r="E130" s="237" t="s">
        <v>1929</v>
      </c>
      <c r="F130" s="238" t="s">
        <v>2376</v>
      </c>
      <c r="G130" s="239" t="s">
        <v>292</v>
      </c>
      <c r="H130" s="240">
        <v>8</v>
      </c>
      <c r="I130" s="241"/>
      <c r="J130" s="242">
        <f>ROUND(I130*H130,2)</f>
        <v>0</v>
      </c>
      <c r="K130" s="238" t="s">
        <v>34</v>
      </c>
      <c r="L130" s="73"/>
      <c r="M130" s="243" t="s">
        <v>34</v>
      </c>
      <c r="N130" s="244" t="s">
        <v>49</v>
      </c>
      <c r="O130" s="48"/>
      <c r="P130" s="245">
        <f>O130*H130</f>
        <v>0</v>
      </c>
      <c r="Q130" s="245">
        <v>0.01229</v>
      </c>
      <c r="R130" s="245">
        <f>Q130*H130</f>
        <v>0.09832</v>
      </c>
      <c r="S130" s="245">
        <v>0</v>
      </c>
      <c r="T130" s="246">
        <f>S130*H130</f>
        <v>0</v>
      </c>
      <c r="AR130" s="24" t="s">
        <v>259</v>
      </c>
      <c r="AT130" s="24" t="s">
        <v>233</v>
      </c>
      <c r="AU130" s="24" t="s">
        <v>91</v>
      </c>
      <c r="AY130" s="24" t="s">
        <v>230</v>
      </c>
      <c r="BE130" s="247">
        <f>IF(N130="základní",J130,0)</f>
        <v>0</v>
      </c>
      <c r="BF130" s="247">
        <f>IF(N130="snížená",J130,0)</f>
        <v>0</v>
      </c>
      <c r="BG130" s="247">
        <f>IF(N130="zákl. přenesená",J130,0)</f>
        <v>0</v>
      </c>
      <c r="BH130" s="247">
        <f>IF(N130="sníž. přenesená",J130,0)</f>
        <v>0</v>
      </c>
      <c r="BI130" s="247">
        <f>IF(N130="nulová",J130,0)</f>
        <v>0</v>
      </c>
      <c r="BJ130" s="24" t="s">
        <v>85</v>
      </c>
      <c r="BK130" s="247">
        <f>ROUND(I130*H130,2)</f>
        <v>0</v>
      </c>
      <c r="BL130" s="24" t="s">
        <v>259</v>
      </c>
      <c r="BM130" s="24" t="s">
        <v>2377</v>
      </c>
    </row>
    <row r="131" spans="2:65" s="1" customFormat="1" ht="16.5" customHeight="1">
      <c r="B131" s="47"/>
      <c r="C131" s="236" t="s">
        <v>365</v>
      </c>
      <c r="D131" s="236" t="s">
        <v>233</v>
      </c>
      <c r="E131" s="237" t="s">
        <v>2378</v>
      </c>
      <c r="F131" s="238" t="s">
        <v>1930</v>
      </c>
      <c r="G131" s="239" t="s">
        <v>292</v>
      </c>
      <c r="H131" s="240">
        <v>18</v>
      </c>
      <c r="I131" s="241"/>
      <c r="J131" s="242">
        <f>ROUND(I131*H131,2)</f>
        <v>0</v>
      </c>
      <c r="K131" s="238" t="s">
        <v>34</v>
      </c>
      <c r="L131" s="73"/>
      <c r="M131" s="243" t="s">
        <v>34</v>
      </c>
      <c r="N131" s="244" t="s">
        <v>49</v>
      </c>
      <c r="O131" s="48"/>
      <c r="P131" s="245">
        <f>O131*H131</f>
        <v>0</v>
      </c>
      <c r="Q131" s="245">
        <v>0.01229</v>
      </c>
      <c r="R131" s="245">
        <f>Q131*H131</f>
        <v>0.22122</v>
      </c>
      <c r="S131" s="245">
        <v>0</v>
      </c>
      <c r="T131" s="246">
        <f>S131*H131</f>
        <v>0</v>
      </c>
      <c r="AR131" s="24" t="s">
        <v>259</v>
      </c>
      <c r="AT131" s="24" t="s">
        <v>233</v>
      </c>
      <c r="AU131" s="24" t="s">
        <v>91</v>
      </c>
      <c r="AY131" s="24" t="s">
        <v>230</v>
      </c>
      <c r="BE131" s="247">
        <f>IF(N131="základní",J131,0)</f>
        <v>0</v>
      </c>
      <c r="BF131" s="247">
        <f>IF(N131="snížená",J131,0)</f>
        <v>0</v>
      </c>
      <c r="BG131" s="247">
        <f>IF(N131="zákl. přenesená",J131,0)</f>
        <v>0</v>
      </c>
      <c r="BH131" s="247">
        <f>IF(N131="sníž. přenesená",J131,0)</f>
        <v>0</v>
      </c>
      <c r="BI131" s="247">
        <f>IF(N131="nulová",J131,0)</f>
        <v>0</v>
      </c>
      <c r="BJ131" s="24" t="s">
        <v>85</v>
      </c>
      <c r="BK131" s="247">
        <f>ROUND(I131*H131,2)</f>
        <v>0</v>
      </c>
      <c r="BL131" s="24" t="s">
        <v>259</v>
      </c>
      <c r="BM131" s="24" t="s">
        <v>2379</v>
      </c>
    </row>
    <row r="132" spans="2:65" s="1" customFormat="1" ht="25.5" customHeight="1">
      <c r="B132" s="47"/>
      <c r="C132" s="236" t="s">
        <v>369</v>
      </c>
      <c r="D132" s="236" t="s">
        <v>233</v>
      </c>
      <c r="E132" s="237" t="s">
        <v>2186</v>
      </c>
      <c r="F132" s="238" t="s">
        <v>2187</v>
      </c>
      <c r="G132" s="239" t="s">
        <v>292</v>
      </c>
      <c r="H132" s="240">
        <v>1</v>
      </c>
      <c r="I132" s="241"/>
      <c r="J132" s="242">
        <f>ROUND(I132*H132,2)</f>
        <v>0</v>
      </c>
      <c r="K132" s="238" t="s">
        <v>34</v>
      </c>
      <c r="L132" s="73"/>
      <c r="M132" s="243" t="s">
        <v>34</v>
      </c>
      <c r="N132" s="244" t="s">
        <v>49</v>
      </c>
      <c r="O132" s="48"/>
      <c r="P132" s="245">
        <f>O132*H132</f>
        <v>0</v>
      </c>
      <c r="Q132" s="245">
        <v>0.0007</v>
      </c>
      <c r="R132" s="245">
        <f>Q132*H132</f>
        <v>0.0007</v>
      </c>
      <c r="S132" s="245">
        <v>0</v>
      </c>
      <c r="T132" s="246">
        <f>S132*H132</f>
        <v>0</v>
      </c>
      <c r="AR132" s="24" t="s">
        <v>259</v>
      </c>
      <c r="AT132" s="24" t="s">
        <v>233</v>
      </c>
      <c r="AU132" s="24" t="s">
        <v>91</v>
      </c>
      <c r="AY132" s="24" t="s">
        <v>230</v>
      </c>
      <c r="BE132" s="247">
        <f>IF(N132="základní",J132,0)</f>
        <v>0</v>
      </c>
      <c r="BF132" s="247">
        <f>IF(N132="snížená",J132,0)</f>
        <v>0</v>
      </c>
      <c r="BG132" s="247">
        <f>IF(N132="zákl. přenesená",J132,0)</f>
        <v>0</v>
      </c>
      <c r="BH132" s="247">
        <f>IF(N132="sníž. přenesená",J132,0)</f>
        <v>0</v>
      </c>
      <c r="BI132" s="247">
        <f>IF(N132="nulová",J132,0)</f>
        <v>0</v>
      </c>
      <c r="BJ132" s="24" t="s">
        <v>85</v>
      </c>
      <c r="BK132" s="247">
        <f>ROUND(I132*H132,2)</f>
        <v>0</v>
      </c>
      <c r="BL132" s="24" t="s">
        <v>259</v>
      </c>
      <c r="BM132" s="24" t="s">
        <v>2380</v>
      </c>
    </row>
    <row r="133" spans="2:47" s="1" customFormat="1" ht="13.5">
      <c r="B133" s="47"/>
      <c r="C133" s="75"/>
      <c r="D133" s="250" t="s">
        <v>283</v>
      </c>
      <c r="E133" s="75"/>
      <c r="F133" s="281" t="s">
        <v>1889</v>
      </c>
      <c r="G133" s="75"/>
      <c r="H133" s="75"/>
      <c r="I133" s="204"/>
      <c r="J133" s="75"/>
      <c r="K133" s="75"/>
      <c r="L133" s="73"/>
      <c r="M133" s="282"/>
      <c r="N133" s="48"/>
      <c r="O133" s="48"/>
      <c r="P133" s="48"/>
      <c r="Q133" s="48"/>
      <c r="R133" s="48"/>
      <c r="S133" s="48"/>
      <c r="T133" s="96"/>
      <c r="AT133" s="24" t="s">
        <v>283</v>
      </c>
      <c r="AU133" s="24" t="s">
        <v>91</v>
      </c>
    </row>
    <row r="134" spans="2:65" s="1" customFormat="1" ht="25.5" customHeight="1">
      <c r="B134" s="47"/>
      <c r="C134" s="236" t="s">
        <v>373</v>
      </c>
      <c r="D134" s="236" t="s">
        <v>233</v>
      </c>
      <c r="E134" s="237" t="s">
        <v>2189</v>
      </c>
      <c r="F134" s="238" t="s">
        <v>1898</v>
      </c>
      <c r="G134" s="239" t="s">
        <v>292</v>
      </c>
      <c r="H134" s="240">
        <v>1</v>
      </c>
      <c r="I134" s="241"/>
      <c r="J134" s="242">
        <f>ROUND(I134*H134,2)</f>
        <v>0</v>
      </c>
      <c r="K134" s="238" t="s">
        <v>34</v>
      </c>
      <c r="L134" s="73"/>
      <c r="M134" s="243" t="s">
        <v>34</v>
      </c>
      <c r="N134" s="244" t="s">
        <v>49</v>
      </c>
      <c r="O134" s="48"/>
      <c r="P134" s="245">
        <f>O134*H134</f>
        <v>0</v>
      </c>
      <c r="Q134" s="245">
        <v>0.0007</v>
      </c>
      <c r="R134" s="245">
        <f>Q134*H134</f>
        <v>0.0007</v>
      </c>
      <c r="S134" s="245">
        <v>0</v>
      </c>
      <c r="T134" s="246">
        <f>S134*H134</f>
        <v>0</v>
      </c>
      <c r="AR134" s="24" t="s">
        <v>259</v>
      </c>
      <c r="AT134" s="24" t="s">
        <v>233</v>
      </c>
      <c r="AU134" s="24" t="s">
        <v>91</v>
      </c>
      <c r="AY134" s="24" t="s">
        <v>230</v>
      </c>
      <c r="BE134" s="247">
        <f>IF(N134="základní",J134,0)</f>
        <v>0</v>
      </c>
      <c r="BF134" s="247">
        <f>IF(N134="snížená",J134,0)</f>
        <v>0</v>
      </c>
      <c r="BG134" s="247">
        <f>IF(N134="zákl. přenesená",J134,0)</f>
        <v>0</v>
      </c>
      <c r="BH134" s="247">
        <f>IF(N134="sníž. přenesená",J134,0)</f>
        <v>0</v>
      </c>
      <c r="BI134" s="247">
        <f>IF(N134="nulová",J134,0)</f>
        <v>0</v>
      </c>
      <c r="BJ134" s="24" t="s">
        <v>85</v>
      </c>
      <c r="BK134" s="247">
        <f>ROUND(I134*H134,2)</f>
        <v>0</v>
      </c>
      <c r="BL134" s="24" t="s">
        <v>259</v>
      </c>
      <c r="BM134" s="24" t="s">
        <v>2381</v>
      </c>
    </row>
    <row r="135" spans="2:65" s="1" customFormat="1" ht="25.5" customHeight="1">
      <c r="B135" s="47"/>
      <c r="C135" s="236" t="s">
        <v>377</v>
      </c>
      <c r="D135" s="236" t="s">
        <v>233</v>
      </c>
      <c r="E135" s="237" t="s">
        <v>2182</v>
      </c>
      <c r="F135" s="238" t="s">
        <v>2183</v>
      </c>
      <c r="G135" s="239" t="s">
        <v>281</v>
      </c>
      <c r="H135" s="240">
        <v>2</v>
      </c>
      <c r="I135" s="241"/>
      <c r="J135" s="242">
        <f>ROUND(I135*H135,2)</f>
        <v>0</v>
      </c>
      <c r="K135" s="238" t="s">
        <v>34</v>
      </c>
      <c r="L135" s="73"/>
      <c r="M135" s="243" t="s">
        <v>34</v>
      </c>
      <c r="N135" s="244" t="s">
        <v>49</v>
      </c>
      <c r="O135" s="48"/>
      <c r="P135" s="245">
        <f>O135*H135</f>
        <v>0</v>
      </c>
      <c r="Q135" s="245">
        <v>0.0006</v>
      </c>
      <c r="R135" s="245">
        <f>Q135*H135</f>
        <v>0.0012</v>
      </c>
      <c r="S135" s="245">
        <v>0</v>
      </c>
      <c r="T135" s="246">
        <f>S135*H135</f>
        <v>0</v>
      </c>
      <c r="AR135" s="24" t="s">
        <v>259</v>
      </c>
      <c r="AT135" s="24" t="s">
        <v>233</v>
      </c>
      <c r="AU135" s="24" t="s">
        <v>91</v>
      </c>
      <c r="AY135" s="24" t="s">
        <v>230</v>
      </c>
      <c r="BE135" s="247">
        <f>IF(N135="základní",J135,0)</f>
        <v>0</v>
      </c>
      <c r="BF135" s="247">
        <f>IF(N135="snížená",J135,0)</f>
        <v>0</v>
      </c>
      <c r="BG135" s="247">
        <f>IF(N135="zákl. přenesená",J135,0)</f>
        <v>0</v>
      </c>
      <c r="BH135" s="247">
        <f>IF(N135="sníž. přenesená",J135,0)</f>
        <v>0</v>
      </c>
      <c r="BI135" s="247">
        <f>IF(N135="nulová",J135,0)</f>
        <v>0</v>
      </c>
      <c r="BJ135" s="24" t="s">
        <v>85</v>
      </c>
      <c r="BK135" s="247">
        <f>ROUND(I135*H135,2)</f>
        <v>0</v>
      </c>
      <c r="BL135" s="24" t="s">
        <v>259</v>
      </c>
      <c r="BM135" s="24" t="s">
        <v>2382</v>
      </c>
    </row>
    <row r="136" spans="2:65" s="1" customFormat="1" ht="25.5" customHeight="1">
      <c r="B136" s="47"/>
      <c r="C136" s="236" t="s">
        <v>381</v>
      </c>
      <c r="D136" s="236" t="s">
        <v>233</v>
      </c>
      <c r="E136" s="237" t="s">
        <v>1919</v>
      </c>
      <c r="F136" s="238" t="s">
        <v>1920</v>
      </c>
      <c r="G136" s="239" t="s">
        <v>281</v>
      </c>
      <c r="H136" s="240">
        <v>1</v>
      </c>
      <c r="I136" s="241"/>
      <c r="J136" s="242">
        <f>ROUND(I136*H136,2)</f>
        <v>0</v>
      </c>
      <c r="K136" s="238" t="s">
        <v>34</v>
      </c>
      <c r="L136" s="73"/>
      <c r="M136" s="243" t="s">
        <v>34</v>
      </c>
      <c r="N136" s="244" t="s">
        <v>49</v>
      </c>
      <c r="O136" s="48"/>
      <c r="P136" s="245">
        <f>O136*H136</f>
        <v>0</v>
      </c>
      <c r="Q136" s="245">
        <v>0.0007</v>
      </c>
      <c r="R136" s="245">
        <f>Q136*H136</f>
        <v>0.0007</v>
      </c>
      <c r="S136" s="245">
        <v>0</v>
      </c>
      <c r="T136" s="246">
        <f>S136*H136</f>
        <v>0</v>
      </c>
      <c r="AR136" s="24" t="s">
        <v>259</v>
      </c>
      <c r="AT136" s="24" t="s">
        <v>233</v>
      </c>
      <c r="AU136" s="24" t="s">
        <v>91</v>
      </c>
      <c r="AY136" s="24" t="s">
        <v>230</v>
      </c>
      <c r="BE136" s="247">
        <f>IF(N136="základní",J136,0)</f>
        <v>0</v>
      </c>
      <c r="BF136" s="247">
        <f>IF(N136="snížená",J136,0)</f>
        <v>0</v>
      </c>
      <c r="BG136" s="247">
        <f>IF(N136="zákl. přenesená",J136,0)</f>
        <v>0</v>
      </c>
      <c r="BH136" s="247">
        <f>IF(N136="sníž. přenesená",J136,0)</f>
        <v>0</v>
      </c>
      <c r="BI136" s="247">
        <f>IF(N136="nulová",J136,0)</f>
        <v>0</v>
      </c>
      <c r="BJ136" s="24" t="s">
        <v>85</v>
      </c>
      <c r="BK136" s="247">
        <f>ROUND(I136*H136,2)</f>
        <v>0</v>
      </c>
      <c r="BL136" s="24" t="s">
        <v>259</v>
      </c>
      <c r="BM136" s="24" t="s">
        <v>2383</v>
      </c>
    </row>
    <row r="137" spans="2:65" s="1" customFormat="1" ht="16.5" customHeight="1">
      <c r="B137" s="47"/>
      <c r="C137" s="236" t="s">
        <v>385</v>
      </c>
      <c r="D137" s="236" t="s">
        <v>233</v>
      </c>
      <c r="E137" s="237" t="s">
        <v>1950</v>
      </c>
      <c r="F137" s="238" t="s">
        <v>2191</v>
      </c>
      <c r="G137" s="239" t="s">
        <v>292</v>
      </c>
      <c r="H137" s="240">
        <v>2</v>
      </c>
      <c r="I137" s="241"/>
      <c r="J137" s="242">
        <f>ROUND(I137*H137,2)</f>
        <v>0</v>
      </c>
      <c r="K137" s="238" t="s">
        <v>34</v>
      </c>
      <c r="L137" s="73"/>
      <c r="M137" s="243" t="s">
        <v>34</v>
      </c>
      <c r="N137" s="244" t="s">
        <v>49</v>
      </c>
      <c r="O137" s="48"/>
      <c r="P137" s="245">
        <f>O137*H137</f>
        <v>0</v>
      </c>
      <c r="Q137" s="245">
        <v>0.00075</v>
      </c>
      <c r="R137" s="245">
        <f>Q137*H137</f>
        <v>0.0015</v>
      </c>
      <c r="S137" s="245">
        <v>0</v>
      </c>
      <c r="T137" s="246">
        <f>S137*H137</f>
        <v>0</v>
      </c>
      <c r="AR137" s="24" t="s">
        <v>259</v>
      </c>
      <c r="AT137" s="24" t="s">
        <v>233</v>
      </c>
      <c r="AU137" s="24" t="s">
        <v>91</v>
      </c>
      <c r="AY137" s="24" t="s">
        <v>230</v>
      </c>
      <c r="BE137" s="247">
        <f>IF(N137="základní",J137,0)</f>
        <v>0</v>
      </c>
      <c r="BF137" s="247">
        <f>IF(N137="snížená",J137,0)</f>
        <v>0</v>
      </c>
      <c r="BG137" s="247">
        <f>IF(N137="zákl. přenesená",J137,0)</f>
        <v>0</v>
      </c>
      <c r="BH137" s="247">
        <f>IF(N137="sníž. přenesená",J137,0)</f>
        <v>0</v>
      </c>
      <c r="BI137" s="247">
        <f>IF(N137="nulová",J137,0)</f>
        <v>0</v>
      </c>
      <c r="BJ137" s="24" t="s">
        <v>85</v>
      </c>
      <c r="BK137" s="247">
        <f>ROUND(I137*H137,2)</f>
        <v>0</v>
      </c>
      <c r="BL137" s="24" t="s">
        <v>259</v>
      </c>
      <c r="BM137" s="24" t="s">
        <v>2384</v>
      </c>
    </row>
    <row r="138" spans="2:65" s="1" customFormat="1" ht="16.5" customHeight="1">
      <c r="B138" s="47"/>
      <c r="C138" s="236" t="s">
        <v>299</v>
      </c>
      <c r="D138" s="236" t="s">
        <v>233</v>
      </c>
      <c r="E138" s="237" t="s">
        <v>2196</v>
      </c>
      <c r="F138" s="238" t="s">
        <v>2197</v>
      </c>
      <c r="G138" s="239" t="s">
        <v>281</v>
      </c>
      <c r="H138" s="240">
        <v>3</v>
      </c>
      <c r="I138" s="241"/>
      <c r="J138" s="242">
        <f>ROUND(I138*H138,2)</f>
        <v>0</v>
      </c>
      <c r="K138" s="238" t="s">
        <v>34</v>
      </c>
      <c r="L138" s="73"/>
      <c r="M138" s="243" t="s">
        <v>34</v>
      </c>
      <c r="N138" s="244" t="s">
        <v>49</v>
      </c>
      <c r="O138" s="48"/>
      <c r="P138" s="245">
        <f>O138*H138</f>
        <v>0</v>
      </c>
      <c r="Q138" s="245">
        <v>0.00128</v>
      </c>
      <c r="R138" s="245">
        <f>Q138*H138</f>
        <v>0.0038400000000000005</v>
      </c>
      <c r="S138" s="245">
        <v>0</v>
      </c>
      <c r="T138" s="246">
        <f>S138*H138</f>
        <v>0</v>
      </c>
      <c r="AR138" s="24" t="s">
        <v>259</v>
      </c>
      <c r="AT138" s="24" t="s">
        <v>233</v>
      </c>
      <c r="AU138" s="24" t="s">
        <v>91</v>
      </c>
      <c r="AY138" s="24" t="s">
        <v>230</v>
      </c>
      <c r="BE138" s="247">
        <f>IF(N138="základní",J138,0)</f>
        <v>0</v>
      </c>
      <c r="BF138" s="247">
        <f>IF(N138="snížená",J138,0)</f>
        <v>0</v>
      </c>
      <c r="BG138" s="247">
        <f>IF(N138="zákl. přenesená",J138,0)</f>
        <v>0</v>
      </c>
      <c r="BH138" s="247">
        <f>IF(N138="sníž. přenesená",J138,0)</f>
        <v>0</v>
      </c>
      <c r="BI138" s="247">
        <f>IF(N138="nulová",J138,0)</f>
        <v>0</v>
      </c>
      <c r="BJ138" s="24" t="s">
        <v>85</v>
      </c>
      <c r="BK138" s="247">
        <f>ROUND(I138*H138,2)</f>
        <v>0</v>
      </c>
      <c r="BL138" s="24" t="s">
        <v>259</v>
      </c>
      <c r="BM138" s="24" t="s">
        <v>2385</v>
      </c>
    </row>
    <row r="139" spans="2:65" s="1" customFormat="1" ht="16.5" customHeight="1">
      <c r="B139" s="47"/>
      <c r="C139" s="236" t="s">
        <v>394</v>
      </c>
      <c r="D139" s="236" t="s">
        <v>233</v>
      </c>
      <c r="E139" s="237" t="s">
        <v>644</v>
      </c>
      <c r="F139" s="238" t="s">
        <v>645</v>
      </c>
      <c r="G139" s="239" t="s">
        <v>281</v>
      </c>
      <c r="H139" s="240">
        <v>3</v>
      </c>
      <c r="I139" s="241"/>
      <c r="J139" s="242">
        <f>ROUND(I139*H139,2)</f>
        <v>0</v>
      </c>
      <c r="K139" s="238" t="s">
        <v>34</v>
      </c>
      <c r="L139" s="73"/>
      <c r="M139" s="243" t="s">
        <v>34</v>
      </c>
      <c r="N139" s="244" t="s">
        <v>49</v>
      </c>
      <c r="O139" s="48"/>
      <c r="P139" s="245">
        <f>O139*H139</f>
        <v>0</v>
      </c>
      <c r="Q139" s="245">
        <v>0.0018</v>
      </c>
      <c r="R139" s="245">
        <f>Q139*H139</f>
        <v>0.0054</v>
      </c>
      <c r="S139" s="245">
        <v>0</v>
      </c>
      <c r="T139" s="246">
        <f>S139*H139</f>
        <v>0</v>
      </c>
      <c r="AR139" s="24" t="s">
        <v>259</v>
      </c>
      <c r="AT139" s="24" t="s">
        <v>233</v>
      </c>
      <c r="AU139" s="24" t="s">
        <v>91</v>
      </c>
      <c r="AY139" s="24" t="s">
        <v>230</v>
      </c>
      <c r="BE139" s="247">
        <f>IF(N139="základní",J139,0)</f>
        <v>0</v>
      </c>
      <c r="BF139" s="247">
        <f>IF(N139="snížená",J139,0)</f>
        <v>0</v>
      </c>
      <c r="BG139" s="247">
        <f>IF(N139="zákl. přenesená",J139,0)</f>
        <v>0</v>
      </c>
      <c r="BH139" s="247">
        <f>IF(N139="sníž. přenesená",J139,0)</f>
        <v>0</v>
      </c>
      <c r="BI139" s="247">
        <f>IF(N139="nulová",J139,0)</f>
        <v>0</v>
      </c>
      <c r="BJ139" s="24" t="s">
        <v>85</v>
      </c>
      <c r="BK139" s="247">
        <f>ROUND(I139*H139,2)</f>
        <v>0</v>
      </c>
      <c r="BL139" s="24" t="s">
        <v>259</v>
      </c>
      <c r="BM139" s="24" t="s">
        <v>2386</v>
      </c>
    </row>
    <row r="140" spans="2:65" s="1" customFormat="1" ht="16.5" customHeight="1">
      <c r="B140" s="47"/>
      <c r="C140" s="236" t="s">
        <v>399</v>
      </c>
      <c r="D140" s="236" t="s">
        <v>233</v>
      </c>
      <c r="E140" s="237" t="s">
        <v>1925</v>
      </c>
      <c r="F140" s="238" t="s">
        <v>1926</v>
      </c>
      <c r="G140" s="239" t="s">
        <v>281</v>
      </c>
      <c r="H140" s="240">
        <v>1</v>
      </c>
      <c r="I140" s="241"/>
      <c r="J140" s="242">
        <f>ROUND(I140*H140,2)</f>
        <v>0</v>
      </c>
      <c r="K140" s="238" t="s">
        <v>34</v>
      </c>
      <c r="L140" s="73"/>
      <c r="M140" s="243" t="s">
        <v>34</v>
      </c>
      <c r="N140" s="244" t="s">
        <v>49</v>
      </c>
      <c r="O140" s="48"/>
      <c r="P140" s="245">
        <f>O140*H140</f>
        <v>0</v>
      </c>
      <c r="Q140" s="245">
        <v>0.0026</v>
      </c>
      <c r="R140" s="245">
        <f>Q140*H140</f>
        <v>0.0026</v>
      </c>
      <c r="S140" s="245">
        <v>0</v>
      </c>
      <c r="T140" s="246">
        <f>S140*H140</f>
        <v>0</v>
      </c>
      <c r="AR140" s="24" t="s">
        <v>259</v>
      </c>
      <c r="AT140" s="24" t="s">
        <v>233</v>
      </c>
      <c r="AU140" s="24" t="s">
        <v>91</v>
      </c>
      <c r="AY140" s="24" t="s">
        <v>230</v>
      </c>
      <c r="BE140" s="247">
        <f>IF(N140="základní",J140,0)</f>
        <v>0</v>
      </c>
      <c r="BF140" s="247">
        <f>IF(N140="snížená",J140,0)</f>
        <v>0</v>
      </c>
      <c r="BG140" s="247">
        <f>IF(N140="zákl. přenesená",J140,0)</f>
        <v>0</v>
      </c>
      <c r="BH140" s="247">
        <f>IF(N140="sníž. přenesená",J140,0)</f>
        <v>0</v>
      </c>
      <c r="BI140" s="247">
        <f>IF(N140="nulová",J140,0)</f>
        <v>0</v>
      </c>
      <c r="BJ140" s="24" t="s">
        <v>85</v>
      </c>
      <c r="BK140" s="247">
        <f>ROUND(I140*H140,2)</f>
        <v>0</v>
      </c>
      <c r="BL140" s="24" t="s">
        <v>259</v>
      </c>
      <c r="BM140" s="24" t="s">
        <v>2387</v>
      </c>
    </row>
    <row r="141" spans="2:65" s="1" customFormat="1" ht="16.5" customHeight="1">
      <c r="B141" s="47"/>
      <c r="C141" s="236" t="s">
        <v>264</v>
      </c>
      <c r="D141" s="236" t="s">
        <v>233</v>
      </c>
      <c r="E141" s="237" t="s">
        <v>1944</v>
      </c>
      <c r="F141" s="238" t="s">
        <v>1945</v>
      </c>
      <c r="G141" s="239" t="s">
        <v>281</v>
      </c>
      <c r="H141" s="240">
        <v>6</v>
      </c>
      <c r="I141" s="241"/>
      <c r="J141" s="242">
        <f>ROUND(I141*H141,2)</f>
        <v>0</v>
      </c>
      <c r="K141" s="238" t="s">
        <v>34</v>
      </c>
      <c r="L141" s="73"/>
      <c r="M141" s="243" t="s">
        <v>34</v>
      </c>
      <c r="N141" s="244" t="s">
        <v>49</v>
      </c>
      <c r="O141" s="48"/>
      <c r="P141" s="245">
        <f>O141*H141</f>
        <v>0</v>
      </c>
      <c r="Q141" s="245">
        <v>0.0001</v>
      </c>
      <c r="R141" s="245">
        <f>Q141*H141</f>
        <v>0.0006000000000000001</v>
      </c>
      <c r="S141" s="245">
        <v>0</v>
      </c>
      <c r="T141" s="246">
        <f>S141*H141</f>
        <v>0</v>
      </c>
      <c r="AR141" s="24" t="s">
        <v>259</v>
      </c>
      <c r="AT141" s="24" t="s">
        <v>233</v>
      </c>
      <c r="AU141" s="24" t="s">
        <v>91</v>
      </c>
      <c r="AY141" s="24" t="s">
        <v>230</v>
      </c>
      <c r="BE141" s="247">
        <f>IF(N141="základní",J141,0)</f>
        <v>0</v>
      </c>
      <c r="BF141" s="247">
        <f>IF(N141="snížená",J141,0)</f>
        <v>0</v>
      </c>
      <c r="BG141" s="247">
        <f>IF(N141="zákl. přenesená",J141,0)</f>
        <v>0</v>
      </c>
      <c r="BH141" s="247">
        <f>IF(N141="sníž. přenesená",J141,0)</f>
        <v>0</v>
      </c>
      <c r="BI141" s="247">
        <f>IF(N141="nulová",J141,0)</f>
        <v>0</v>
      </c>
      <c r="BJ141" s="24" t="s">
        <v>85</v>
      </c>
      <c r="BK141" s="247">
        <f>ROUND(I141*H141,2)</f>
        <v>0</v>
      </c>
      <c r="BL141" s="24" t="s">
        <v>259</v>
      </c>
      <c r="BM141" s="24" t="s">
        <v>2388</v>
      </c>
    </row>
    <row r="142" spans="2:65" s="1" customFormat="1" ht="16.5" customHeight="1">
      <c r="B142" s="47"/>
      <c r="C142" s="236" t="s">
        <v>408</v>
      </c>
      <c r="D142" s="236" t="s">
        <v>233</v>
      </c>
      <c r="E142" s="237" t="s">
        <v>668</v>
      </c>
      <c r="F142" s="238" t="s">
        <v>1938</v>
      </c>
      <c r="G142" s="239" t="s">
        <v>281</v>
      </c>
      <c r="H142" s="240">
        <v>2</v>
      </c>
      <c r="I142" s="241"/>
      <c r="J142" s="242">
        <f>ROUND(I142*H142,2)</f>
        <v>0</v>
      </c>
      <c r="K142" s="238" t="s">
        <v>34</v>
      </c>
      <c r="L142" s="73"/>
      <c r="M142" s="243" t="s">
        <v>34</v>
      </c>
      <c r="N142" s="244" t="s">
        <v>49</v>
      </c>
      <c r="O142" s="48"/>
      <c r="P142" s="245">
        <f>O142*H142</f>
        <v>0</v>
      </c>
      <c r="Q142" s="245">
        <v>0.00053</v>
      </c>
      <c r="R142" s="245">
        <f>Q142*H142</f>
        <v>0.00106</v>
      </c>
      <c r="S142" s="245">
        <v>0</v>
      </c>
      <c r="T142" s="246">
        <f>S142*H142</f>
        <v>0</v>
      </c>
      <c r="AR142" s="24" t="s">
        <v>259</v>
      </c>
      <c r="AT142" s="24" t="s">
        <v>233</v>
      </c>
      <c r="AU142" s="24" t="s">
        <v>91</v>
      </c>
      <c r="AY142" s="24" t="s">
        <v>230</v>
      </c>
      <c r="BE142" s="247">
        <f>IF(N142="základní",J142,0)</f>
        <v>0</v>
      </c>
      <c r="BF142" s="247">
        <f>IF(N142="snížená",J142,0)</f>
        <v>0</v>
      </c>
      <c r="BG142" s="247">
        <f>IF(N142="zákl. přenesená",J142,0)</f>
        <v>0</v>
      </c>
      <c r="BH142" s="247">
        <f>IF(N142="sníž. přenesená",J142,0)</f>
        <v>0</v>
      </c>
      <c r="BI142" s="247">
        <f>IF(N142="nulová",J142,0)</f>
        <v>0</v>
      </c>
      <c r="BJ142" s="24" t="s">
        <v>85</v>
      </c>
      <c r="BK142" s="247">
        <f>ROUND(I142*H142,2)</f>
        <v>0</v>
      </c>
      <c r="BL142" s="24" t="s">
        <v>259</v>
      </c>
      <c r="BM142" s="24" t="s">
        <v>2389</v>
      </c>
    </row>
    <row r="143" spans="2:65" s="1" customFormat="1" ht="16.5" customHeight="1">
      <c r="B143" s="47"/>
      <c r="C143" s="236" t="s">
        <v>413</v>
      </c>
      <c r="D143" s="236" t="s">
        <v>233</v>
      </c>
      <c r="E143" s="237" t="s">
        <v>676</v>
      </c>
      <c r="F143" s="238" t="s">
        <v>677</v>
      </c>
      <c r="G143" s="239" t="s">
        <v>281</v>
      </c>
      <c r="H143" s="240">
        <v>2</v>
      </c>
      <c r="I143" s="241"/>
      <c r="J143" s="242">
        <f>ROUND(I143*H143,2)</f>
        <v>0</v>
      </c>
      <c r="K143" s="238" t="s">
        <v>34</v>
      </c>
      <c r="L143" s="73"/>
      <c r="M143" s="243" t="s">
        <v>34</v>
      </c>
      <c r="N143" s="244" t="s">
        <v>49</v>
      </c>
      <c r="O143" s="48"/>
      <c r="P143" s="245">
        <f>O143*H143</f>
        <v>0</v>
      </c>
      <c r="Q143" s="245">
        <v>0.00312</v>
      </c>
      <c r="R143" s="245">
        <f>Q143*H143</f>
        <v>0.00624</v>
      </c>
      <c r="S143" s="245">
        <v>0</v>
      </c>
      <c r="T143" s="246">
        <f>S143*H143</f>
        <v>0</v>
      </c>
      <c r="AR143" s="24" t="s">
        <v>259</v>
      </c>
      <c r="AT143" s="24" t="s">
        <v>233</v>
      </c>
      <c r="AU143" s="24" t="s">
        <v>91</v>
      </c>
      <c r="AY143" s="24" t="s">
        <v>230</v>
      </c>
      <c r="BE143" s="247">
        <f>IF(N143="základní",J143,0)</f>
        <v>0</v>
      </c>
      <c r="BF143" s="247">
        <f>IF(N143="snížená",J143,0)</f>
        <v>0</v>
      </c>
      <c r="BG143" s="247">
        <f>IF(N143="zákl. přenesená",J143,0)</f>
        <v>0</v>
      </c>
      <c r="BH143" s="247">
        <f>IF(N143="sníž. přenesená",J143,0)</f>
        <v>0</v>
      </c>
      <c r="BI143" s="247">
        <f>IF(N143="nulová",J143,0)</f>
        <v>0</v>
      </c>
      <c r="BJ143" s="24" t="s">
        <v>85</v>
      </c>
      <c r="BK143" s="247">
        <f>ROUND(I143*H143,2)</f>
        <v>0</v>
      </c>
      <c r="BL143" s="24" t="s">
        <v>259</v>
      </c>
      <c r="BM143" s="24" t="s">
        <v>2390</v>
      </c>
    </row>
    <row r="144" spans="2:47" s="1" customFormat="1" ht="13.5">
      <c r="B144" s="47"/>
      <c r="C144" s="75"/>
      <c r="D144" s="250" t="s">
        <v>283</v>
      </c>
      <c r="E144" s="75"/>
      <c r="F144" s="281" t="s">
        <v>1943</v>
      </c>
      <c r="G144" s="75"/>
      <c r="H144" s="75"/>
      <c r="I144" s="204"/>
      <c r="J144" s="75"/>
      <c r="K144" s="75"/>
      <c r="L144" s="73"/>
      <c r="M144" s="282"/>
      <c r="N144" s="48"/>
      <c r="O144" s="48"/>
      <c r="P144" s="48"/>
      <c r="Q144" s="48"/>
      <c r="R144" s="48"/>
      <c r="S144" s="48"/>
      <c r="T144" s="96"/>
      <c r="AT144" s="24" t="s">
        <v>283</v>
      </c>
      <c r="AU144" s="24" t="s">
        <v>91</v>
      </c>
    </row>
    <row r="145" spans="2:65" s="1" customFormat="1" ht="16.5" customHeight="1">
      <c r="B145" s="47"/>
      <c r="C145" s="236" t="s">
        <v>417</v>
      </c>
      <c r="D145" s="236" t="s">
        <v>233</v>
      </c>
      <c r="E145" s="237" t="s">
        <v>672</v>
      </c>
      <c r="F145" s="238" t="s">
        <v>1940</v>
      </c>
      <c r="G145" s="239" t="s">
        <v>281</v>
      </c>
      <c r="H145" s="240">
        <v>3</v>
      </c>
      <c r="I145" s="241"/>
      <c r="J145" s="242">
        <f>ROUND(I145*H145,2)</f>
        <v>0</v>
      </c>
      <c r="K145" s="238" t="s">
        <v>34</v>
      </c>
      <c r="L145" s="73"/>
      <c r="M145" s="243" t="s">
        <v>34</v>
      </c>
      <c r="N145" s="244" t="s">
        <v>49</v>
      </c>
      <c r="O145" s="48"/>
      <c r="P145" s="245">
        <f>O145*H145</f>
        <v>0</v>
      </c>
      <c r="Q145" s="245">
        <v>0.00147</v>
      </c>
      <c r="R145" s="245">
        <f>Q145*H145</f>
        <v>0.00441</v>
      </c>
      <c r="S145" s="245">
        <v>0</v>
      </c>
      <c r="T145" s="246">
        <f>S145*H145</f>
        <v>0</v>
      </c>
      <c r="AR145" s="24" t="s">
        <v>259</v>
      </c>
      <c r="AT145" s="24" t="s">
        <v>233</v>
      </c>
      <c r="AU145" s="24" t="s">
        <v>91</v>
      </c>
      <c r="AY145" s="24" t="s">
        <v>230</v>
      </c>
      <c r="BE145" s="247">
        <f>IF(N145="základní",J145,0)</f>
        <v>0</v>
      </c>
      <c r="BF145" s="247">
        <f>IF(N145="snížená",J145,0)</f>
        <v>0</v>
      </c>
      <c r="BG145" s="247">
        <f>IF(N145="zákl. přenesená",J145,0)</f>
        <v>0</v>
      </c>
      <c r="BH145" s="247">
        <f>IF(N145="sníž. přenesená",J145,0)</f>
        <v>0</v>
      </c>
      <c r="BI145" s="247">
        <f>IF(N145="nulová",J145,0)</f>
        <v>0</v>
      </c>
      <c r="BJ145" s="24" t="s">
        <v>85</v>
      </c>
      <c r="BK145" s="247">
        <f>ROUND(I145*H145,2)</f>
        <v>0</v>
      </c>
      <c r="BL145" s="24" t="s">
        <v>259</v>
      </c>
      <c r="BM145" s="24" t="s">
        <v>2391</v>
      </c>
    </row>
    <row r="146" spans="2:65" s="1" customFormat="1" ht="25.5" customHeight="1">
      <c r="B146" s="47"/>
      <c r="C146" s="236" t="s">
        <v>421</v>
      </c>
      <c r="D146" s="236" t="s">
        <v>233</v>
      </c>
      <c r="E146" s="237" t="s">
        <v>1953</v>
      </c>
      <c r="F146" s="238" t="s">
        <v>1954</v>
      </c>
      <c r="G146" s="239" t="s">
        <v>292</v>
      </c>
      <c r="H146" s="240">
        <v>1</v>
      </c>
      <c r="I146" s="241"/>
      <c r="J146" s="242">
        <f>ROUND(I146*H146,2)</f>
        <v>0</v>
      </c>
      <c r="K146" s="238" t="s">
        <v>34</v>
      </c>
      <c r="L146" s="73"/>
      <c r="M146" s="243" t="s">
        <v>34</v>
      </c>
      <c r="N146" s="244" t="s">
        <v>49</v>
      </c>
      <c r="O146" s="48"/>
      <c r="P146" s="245">
        <f>O146*H146</f>
        <v>0</v>
      </c>
      <c r="Q146" s="245">
        <v>0.0006</v>
      </c>
      <c r="R146" s="245">
        <f>Q146*H146</f>
        <v>0.0006</v>
      </c>
      <c r="S146" s="245">
        <v>0</v>
      </c>
      <c r="T146" s="246">
        <f>S146*H146</f>
        <v>0</v>
      </c>
      <c r="AR146" s="24" t="s">
        <v>259</v>
      </c>
      <c r="AT146" s="24" t="s">
        <v>233</v>
      </c>
      <c r="AU146" s="24" t="s">
        <v>91</v>
      </c>
      <c r="AY146" s="24" t="s">
        <v>230</v>
      </c>
      <c r="BE146" s="247">
        <f>IF(N146="základní",J146,0)</f>
        <v>0</v>
      </c>
      <c r="BF146" s="247">
        <f>IF(N146="snížená",J146,0)</f>
        <v>0</v>
      </c>
      <c r="BG146" s="247">
        <f>IF(N146="zákl. přenesená",J146,0)</f>
        <v>0</v>
      </c>
      <c r="BH146" s="247">
        <f>IF(N146="sníž. přenesená",J146,0)</f>
        <v>0</v>
      </c>
      <c r="BI146" s="247">
        <f>IF(N146="nulová",J146,0)</f>
        <v>0</v>
      </c>
      <c r="BJ146" s="24" t="s">
        <v>85</v>
      </c>
      <c r="BK146" s="247">
        <f>ROUND(I146*H146,2)</f>
        <v>0</v>
      </c>
      <c r="BL146" s="24" t="s">
        <v>259</v>
      </c>
      <c r="BM146" s="24" t="s">
        <v>2392</v>
      </c>
    </row>
    <row r="147" spans="2:47" s="1" customFormat="1" ht="13.5">
      <c r="B147" s="47"/>
      <c r="C147" s="75"/>
      <c r="D147" s="250" t="s">
        <v>283</v>
      </c>
      <c r="E147" s="75"/>
      <c r="F147" s="281" t="s">
        <v>1956</v>
      </c>
      <c r="G147" s="75"/>
      <c r="H147" s="75"/>
      <c r="I147" s="204"/>
      <c r="J147" s="75"/>
      <c r="K147" s="75"/>
      <c r="L147" s="73"/>
      <c r="M147" s="282"/>
      <c r="N147" s="48"/>
      <c r="O147" s="48"/>
      <c r="P147" s="48"/>
      <c r="Q147" s="48"/>
      <c r="R147" s="48"/>
      <c r="S147" s="48"/>
      <c r="T147" s="96"/>
      <c r="AT147" s="24" t="s">
        <v>283</v>
      </c>
      <c r="AU147" s="24" t="s">
        <v>91</v>
      </c>
    </row>
    <row r="148" spans="2:65" s="1" customFormat="1" ht="16.5" customHeight="1">
      <c r="B148" s="47"/>
      <c r="C148" s="236" t="s">
        <v>275</v>
      </c>
      <c r="D148" s="236" t="s">
        <v>233</v>
      </c>
      <c r="E148" s="237" t="s">
        <v>697</v>
      </c>
      <c r="F148" s="238" t="s">
        <v>698</v>
      </c>
      <c r="G148" s="239" t="s">
        <v>304</v>
      </c>
      <c r="H148" s="293"/>
      <c r="I148" s="241"/>
      <c r="J148" s="242">
        <f>ROUND(I148*H148,2)</f>
        <v>0</v>
      </c>
      <c r="K148" s="238" t="s">
        <v>34</v>
      </c>
      <c r="L148" s="73"/>
      <c r="M148" s="243" t="s">
        <v>34</v>
      </c>
      <c r="N148" s="244" t="s">
        <v>49</v>
      </c>
      <c r="O148" s="48"/>
      <c r="P148" s="245">
        <f>O148*H148</f>
        <v>0</v>
      </c>
      <c r="Q148" s="245">
        <v>0</v>
      </c>
      <c r="R148" s="245">
        <f>Q148*H148</f>
        <v>0</v>
      </c>
      <c r="S148" s="245">
        <v>0</v>
      </c>
      <c r="T148" s="246">
        <f>S148*H148</f>
        <v>0</v>
      </c>
      <c r="AR148" s="24" t="s">
        <v>259</v>
      </c>
      <c r="AT148" s="24" t="s">
        <v>233</v>
      </c>
      <c r="AU148" s="24" t="s">
        <v>91</v>
      </c>
      <c r="AY148" s="24" t="s">
        <v>230</v>
      </c>
      <c r="BE148" s="247">
        <f>IF(N148="základní",J148,0)</f>
        <v>0</v>
      </c>
      <c r="BF148" s="247">
        <f>IF(N148="snížená",J148,0)</f>
        <v>0</v>
      </c>
      <c r="BG148" s="247">
        <f>IF(N148="zákl. přenesená",J148,0)</f>
        <v>0</v>
      </c>
      <c r="BH148" s="247">
        <f>IF(N148="sníž. přenesená",J148,0)</f>
        <v>0</v>
      </c>
      <c r="BI148" s="247">
        <f>IF(N148="nulová",J148,0)</f>
        <v>0</v>
      </c>
      <c r="BJ148" s="24" t="s">
        <v>85</v>
      </c>
      <c r="BK148" s="247">
        <f>ROUND(I148*H148,2)</f>
        <v>0</v>
      </c>
      <c r="BL148" s="24" t="s">
        <v>259</v>
      </c>
      <c r="BM148" s="24" t="s">
        <v>2393</v>
      </c>
    </row>
    <row r="149" spans="2:63" s="11" customFormat="1" ht="29.85" customHeight="1">
      <c r="B149" s="220"/>
      <c r="C149" s="221"/>
      <c r="D149" s="222" t="s">
        <v>77</v>
      </c>
      <c r="E149" s="234" t="s">
        <v>700</v>
      </c>
      <c r="F149" s="234" t="s">
        <v>277</v>
      </c>
      <c r="G149" s="221"/>
      <c r="H149" s="221"/>
      <c r="I149" s="224"/>
      <c r="J149" s="235">
        <f>BK149</f>
        <v>0</v>
      </c>
      <c r="K149" s="221"/>
      <c r="L149" s="226"/>
      <c r="M149" s="227"/>
      <c r="N149" s="228"/>
      <c r="O149" s="228"/>
      <c r="P149" s="229">
        <f>SUM(P150:P164)</f>
        <v>0</v>
      </c>
      <c r="Q149" s="228"/>
      <c r="R149" s="229">
        <f>SUM(R150:R164)</f>
        <v>0.0025599999999999998</v>
      </c>
      <c r="S149" s="228"/>
      <c r="T149" s="230">
        <f>SUM(T150:T164)</f>
        <v>0</v>
      </c>
      <c r="AR149" s="231" t="s">
        <v>91</v>
      </c>
      <c r="AT149" s="232" t="s">
        <v>77</v>
      </c>
      <c r="AU149" s="232" t="s">
        <v>85</v>
      </c>
      <c r="AY149" s="231" t="s">
        <v>230</v>
      </c>
      <c r="BK149" s="233">
        <f>SUM(BK150:BK164)</f>
        <v>0</v>
      </c>
    </row>
    <row r="150" spans="2:65" s="1" customFormat="1" ht="16.5" customHeight="1">
      <c r="B150" s="47"/>
      <c r="C150" s="236" t="s">
        <v>427</v>
      </c>
      <c r="D150" s="236" t="s">
        <v>233</v>
      </c>
      <c r="E150" s="237" t="s">
        <v>702</v>
      </c>
      <c r="F150" s="238" t="s">
        <v>703</v>
      </c>
      <c r="G150" s="239" t="s">
        <v>292</v>
      </c>
      <c r="H150" s="240">
        <v>1</v>
      </c>
      <c r="I150" s="241"/>
      <c r="J150" s="242">
        <f>ROUND(I150*H150,2)</f>
        <v>0</v>
      </c>
      <c r="K150" s="238" t="s">
        <v>34</v>
      </c>
      <c r="L150" s="73"/>
      <c r="M150" s="243" t="s">
        <v>34</v>
      </c>
      <c r="N150" s="244" t="s">
        <v>49</v>
      </c>
      <c r="O150" s="48"/>
      <c r="P150" s="245">
        <f>O150*H150</f>
        <v>0</v>
      </c>
      <c r="Q150" s="245">
        <v>0.00113</v>
      </c>
      <c r="R150" s="245">
        <f>Q150*H150</f>
        <v>0.00113</v>
      </c>
      <c r="S150" s="245">
        <v>0</v>
      </c>
      <c r="T150" s="246">
        <f>S150*H150</f>
        <v>0</v>
      </c>
      <c r="AR150" s="24" t="s">
        <v>259</v>
      </c>
      <c r="AT150" s="24" t="s">
        <v>233</v>
      </c>
      <c r="AU150" s="24" t="s">
        <v>91</v>
      </c>
      <c r="AY150" s="24" t="s">
        <v>230</v>
      </c>
      <c r="BE150" s="247">
        <f>IF(N150="základní",J150,0)</f>
        <v>0</v>
      </c>
      <c r="BF150" s="247">
        <f>IF(N150="snížená",J150,0)</f>
        <v>0</v>
      </c>
      <c r="BG150" s="247">
        <f>IF(N150="zákl. přenesená",J150,0)</f>
        <v>0</v>
      </c>
      <c r="BH150" s="247">
        <f>IF(N150="sníž. přenesená",J150,0)</f>
        <v>0</v>
      </c>
      <c r="BI150" s="247">
        <f>IF(N150="nulová",J150,0)</f>
        <v>0</v>
      </c>
      <c r="BJ150" s="24" t="s">
        <v>85</v>
      </c>
      <c r="BK150" s="247">
        <f>ROUND(I150*H150,2)</f>
        <v>0</v>
      </c>
      <c r="BL150" s="24" t="s">
        <v>259</v>
      </c>
      <c r="BM150" s="24" t="s">
        <v>2394</v>
      </c>
    </row>
    <row r="151" spans="2:65" s="1" customFormat="1" ht="16.5" customHeight="1">
      <c r="B151" s="47"/>
      <c r="C151" s="236" t="s">
        <v>432</v>
      </c>
      <c r="D151" s="236" t="s">
        <v>233</v>
      </c>
      <c r="E151" s="237" t="s">
        <v>710</v>
      </c>
      <c r="F151" s="238" t="s">
        <v>711</v>
      </c>
      <c r="G151" s="239" t="s">
        <v>292</v>
      </c>
      <c r="H151" s="240">
        <v>1</v>
      </c>
      <c r="I151" s="241"/>
      <c r="J151" s="242">
        <f>ROUND(I151*H151,2)</f>
        <v>0</v>
      </c>
      <c r="K151" s="238" t="s">
        <v>34</v>
      </c>
      <c r="L151" s="73"/>
      <c r="M151" s="243" t="s">
        <v>34</v>
      </c>
      <c r="N151" s="244" t="s">
        <v>49</v>
      </c>
      <c r="O151" s="48"/>
      <c r="P151" s="245">
        <f>O151*H151</f>
        <v>0</v>
      </c>
      <c r="Q151" s="245">
        <v>0</v>
      </c>
      <c r="R151" s="245">
        <f>Q151*H151</f>
        <v>0</v>
      </c>
      <c r="S151" s="245">
        <v>0</v>
      </c>
      <c r="T151" s="246">
        <f>S151*H151</f>
        <v>0</v>
      </c>
      <c r="AR151" s="24" t="s">
        <v>259</v>
      </c>
      <c r="AT151" s="24" t="s">
        <v>233</v>
      </c>
      <c r="AU151" s="24" t="s">
        <v>91</v>
      </c>
      <c r="AY151" s="24" t="s">
        <v>230</v>
      </c>
      <c r="BE151" s="247">
        <f>IF(N151="základní",J151,0)</f>
        <v>0</v>
      </c>
      <c r="BF151" s="247">
        <f>IF(N151="snížená",J151,0)</f>
        <v>0</v>
      </c>
      <c r="BG151" s="247">
        <f>IF(N151="zákl. přenesená",J151,0)</f>
        <v>0</v>
      </c>
      <c r="BH151" s="247">
        <f>IF(N151="sníž. přenesená",J151,0)</f>
        <v>0</v>
      </c>
      <c r="BI151" s="247">
        <f>IF(N151="nulová",J151,0)</f>
        <v>0</v>
      </c>
      <c r="BJ151" s="24" t="s">
        <v>85</v>
      </c>
      <c r="BK151" s="247">
        <f>ROUND(I151*H151,2)</f>
        <v>0</v>
      </c>
      <c r="BL151" s="24" t="s">
        <v>259</v>
      </c>
      <c r="BM151" s="24" t="s">
        <v>2395</v>
      </c>
    </row>
    <row r="152" spans="2:65" s="1" customFormat="1" ht="16.5" customHeight="1">
      <c r="B152" s="47"/>
      <c r="C152" s="236" t="s">
        <v>436</v>
      </c>
      <c r="D152" s="236" t="s">
        <v>233</v>
      </c>
      <c r="E152" s="237" t="s">
        <v>714</v>
      </c>
      <c r="F152" s="238" t="s">
        <v>715</v>
      </c>
      <c r="G152" s="239" t="s">
        <v>716</v>
      </c>
      <c r="H152" s="240">
        <v>1</v>
      </c>
      <c r="I152" s="241"/>
      <c r="J152" s="242">
        <f>ROUND(I152*H152,2)</f>
        <v>0</v>
      </c>
      <c r="K152" s="238" t="s">
        <v>34</v>
      </c>
      <c r="L152" s="73"/>
      <c r="M152" s="243" t="s">
        <v>34</v>
      </c>
      <c r="N152" s="244" t="s">
        <v>49</v>
      </c>
      <c r="O152" s="48"/>
      <c r="P152" s="245">
        <f>O152*H152</f>
        <v>0</v>
      </c>
      <c r="Q152" s="245">
        <v>0</v>
      </c>
      <c r="R152" s="245">
        <f>Q152*H152</f>
        <v>0</v>
      </c>
      <c r="S152" s="245">
        <v>0</v>
      </c>
      <c r="T152" s="246">
        <f>S152*H152</f>
        <v>0</v>
      </c>
      <c r="AR152" s="24" t="s">
        <v>259</v>
      </c>
      <c r="AT152" s="24" t="s">
        <v>233</v>
      </c>
      <c r="AU152" s="24" t="s">
        <v>91</v>
      </c>
      <c r="AY152" s="24" t="s">
        <v>230</v>
      </c>
      <c r="BE152" s="247">
        <f>IF(N152="základní",J152,0)</f>
        <v>0</v>
      </c>
      <c r="BF152" s="247">
        <f>IF(N152="snížená",J152,0)</f>
        <v>0</v>
      </c>
      <c r="BG152" s="247">
        <f>IF(N152="zákl. přenesená",J152,0)</f>
        <v>0</v>
      </c>
      <c r="BH152" s="247">
        <f>IF(N152="sníž. přenesená",J152,0)</f>
        <v>0</v>
      </c>
      <c r="BI152" s="247">
        <f>IF(N152="nulová",J152,0)</f>
        <v>0</v>
      </c>
      <c r="BJ152" s="24" t="s">
        <v>85</v>
      </c>
      <c r="BK152" s="247">
        <f>ROUND(I152*H152,2)</f>
        <v>0</v>
      </c>
      <c r="BL152" s="24" t="s">
        <v>259</v>
      </c>
      <c r="BM152" s="24" t="s">
        <v>2396</v>
      </c>
    </row>
    <row r="153" spans="2:65" s="1" customFormat="1" ht="16.5" customHeight="1">
      <c r="B153" s="47"/>
      <c r="C153" s="236" t="s">
        <v>440</v>
      </c>
      <c r="D153" s="236" t="s">
        <v>233</v>
      </c>
      <c r="E153" s="237" t="s">
        <v>719</v>
      </c>
      <c r="F153" s="238" t="s">
        <v>720</v>
      </c>
      <c r="G153" s="239" t="s">
        <v>292</v>
      </c>
      <c r="H153" s="240">
        <v>1</v>
      </c>
      <c r="I153" s="241"/>
      <c r="J153" s="242">
        <f>ROUND(I153*H153,2)</f>
        <v>0</v>
      </c>
      <c r="K153" s="238" t="s">
        <v>34</v>
      </c>
      <c r="L153" s="73"/>
      <c r="M153" s="243" t="s">
        <v>34</v>
      </c>
      <c r="N153" s="244" t="s">
        <v>49</v>
      </c>
      <c r="O153" s="48"/>
      <c r="P153" s="245">
        <f>O153*H153</f>
        <v>0</v>
      </c>
      <c r="Q153" s="245">
        <v>0</v>
      </c>
      <c r="R153" s="245">
        <f>Q153*H153</f>
        <v>0</v>
      </c>
      <c r="S153" s="245">
        <v>0</v>
      </c>
      <c r="T153" s="246">
        <f>S153*H153</f>
        <v>0</v>
      </c>
      <c r="AR153" s="24" t="s">
        <v>259</v>
      </c>
      <c r="AT153" s="24" t="s">
        <v>233</v>
      </c>
      <c r="AU153" s="24" t="s">
        <v>91</v>
      </c>
      <c r="AY153" s="24" t="s">
        <v>230</v>
      </c>
      <c r="BE153" s="247">
        <f>IF(N153="základní",J153,0)</f>
        <v>0</v>
      </c>
      <c r="BF153" s="247">
        <f>IF(N153="snížená",J153,0)</f>
        <v>0</v>
      </c>
      <c r="BG153" s="247">
        <f>IF(N153="zákl. přenesená",J153,0)</f>
        <v>0</v>
      </c>
      <c r="BH153" s="247">
        <f>IF(N153="sníž. přenesená",J153,0)</f>
        <v>0</v>
      </c>
      <c r="BI153" s="247">
        <f>IF(N153="nulová",J153,0)</f>
        <v>0</v>
      </c>
      <c r="BJ153" s="24" t="s">
        <v>85</v>
      </c>
      <c r="BK153" s="247">
        <f>ROUND(I153*H153,2)</f>
        <v>0</v>
      </c>
      <c r="BL153" s="24" t="s">
        <v>259</v>
      </c>
      <c r="BM153" s="24" t="s">
        <v>2397</v>
      </c>
    </row>
    <row r="154" spans="2:65" s="1" customFormat="1" ht="16.5" customHeight="1">
      <c r="B154" s="47"/>
      <c r="C154" s="236" t="s">
        <v>446</v>
      </c>
      <c r="D154" s="236" t="s">
        <v>233</v>
      </c>
      <c r="E154" s="237" t="s">
        <v>727</v>
      </c>
      <c r="F154" s="238" t="s">
        <v>728</v>
      </c>
      <c r="G154" s="239" t="s">
        <v>292</v>
      </c>
      <c r="H154" s="240">
        <v>1</v>
      </c>
      <c r="I154" s="241"/>
      <c r="J154" s="242">
        <f>ROUND(I154*H154,2)</f>
        <v>0</v>
      </c>
      <c r="K154" s="238" t="s">
        <v>34</v>
      </c>
      <c r="L154" s="73"/>
      <c r="M154" s="243" t="s">
        <v>34</v>
      </c>
      <c r="N154" s="244" t="s">
        <v>49</v>
      </c>
      <c r="O154" s="48"/>
      <c r="P154" s="245">
        <f>O154*H154</f>
        <v>0</v>
      </c>
      <c r="Q154" s="245">
        <v>0</v>
      </c>
      <c r="R154" s="245">
        <f>Q154*H154</f>
        <v>0</v>
      </c>
      <c r="S154" s="245">
        <v>0</v>
      </c>
      <c r="T154" s="246">
        <f>S154*H154</f>
        <v>0</v>
      </c>
      <c r="AR154" s="24" t="s">
        <v>259</v>
      </c>
      <c r="AT154" s="24" t="s">
        <v>233</v>
      </c>
      <c r="AU154" s="24" t="s">
        <v>91</v>
      </c>
      <c r="AY154" s="24" t="s">
        <v>230</v>
      </c>
      <c r="BE154" s="247">
        <f>IF(N154="základní",J154,0)</f>
        <v>0</v>
      </c>
      <c r="BF154" s="247">
        <f>IF(N154="snížená",J154,0)</f>
        <v>0</v>
      </c>
      <c r="BG154" s="247">
        <f>IF(N154="zákl. přenesená",J154,0)</f>
        <v>0</v>
      </c>
      <c r="BH154" s="247">
        <f>IF(N154="sníž. přenesená",J154,0)</f>
        <v>0</v>
      </c>
      <c r="BI154" s="247">
        <f>IF(N154="nulová",J154,0)</f>
        <v>0</v>
      </c>
      <c r="BJ154" s="24" t="s">
        <v>85</v>
      </c>
      <c r="BK154" s="247">
        <f>ROUND(I154*H154,2)</f>
        <v>0</v>
      </c>
      <c r="BL154" s="24" t="s">
        <v>259</v>
      </c>
      <c r="BM154" s="24" t="s">
        <v>2398</v>
      </c>
    </row>
    <row r="155" spans="2:65" s="1" customFormat="1" ht="16.5" customHeight="1">
      <c r="B155" s="47"/>
      <c r="C155" s="236" t="s">
        <v>452</v>
      </c>
      <c r="D155" s="236" t="s">
        <v>233</v>
      </c>
      <c r="E155" s="237" t="s">
        <v>731</v>
      </c>
      <c r="F155" s="238" t="s">
        <v>732</v>
      </c>
      <c r="G155" s="239" t="s">
        <v>292</v>
      </c>
      <c r="H155" s="240">
        <v>1</v>
      </c>
      <c r="I155" s="241"/>
      <c r="J155" s="242">
        <f>ROUND(I155*H155,2)</f>
        <v>0</v>
      </c>
      <c r="K155" s="238" t="s">
        <v>34</v>
      </c>
      <c r="L155" s="73"/>
      <c r="M155" s="243" t="s">
        <v>34</v>
      </c>
      <c r="N155" s="244" t="s">
        <v>49</v>
      </c>
      <c r="O155" s="48"/>
      <c r="P155" s="245">
        <f>O155*H155</f>
        <v>0</v>
      </c>
      <c r="Q155" s="245">
        <v>0</v>
      </c>
      <c r="R155" s="245">
        <f>Q155*H155</f>
        <v>0</v>
      </c>
      <c r="S155" s="245">
        <v>0</v>
      </c>
      <c r="T155" s="246">
        <f>S155*H155</f>
        <v>0</v>
      </c>
      <c r="AR155" s="24" t="s">
        <v>259</v>
      </c>
      <c r="AT155" s="24" t="s">
        <v>233</v>
      </c>
      <c r="AU155" s="24" t="s">
        <v>91</v>
      </c>
      <c r="AY155" s="24" t="s">
        <v>230</v>
      </c>
      <c r="BE155" s="247">
        <f>IF(N155="základní",J155,0)</f>
        <v>0</v>
      </c>
      <c r="BF155" s="247">
        <f>IF(N155="snížená",J155,0)</f>
        <v>0</v>
      </c>
      <c r="BG155" s="247">
        <f>IF(N155="zákl. přenesená",J155,0)</f>
        <v>0</v>
      </c>
      <c r="BH155" s="247">
        <f>IF(N155="sníž. přenesená",J155,0)</f>
        <v>0</v>
      </c>
      <c r="BI155" s="247">
        <f>IF(N155="nulová",J155,0)</f>
        <v>0</v>
      </c>
      <c r="BJ155" s="24" t="s">
        <v>85</v>
      </c>
      <c r="BK155" s="247">
        <f>ROUND(I155*H155,2)</f>
        <v>0</v>
      </c>
      <c r="BL155" s="24" t="s">
        <v>259</v>
      </c>
      <c r="BM155" s="24" t="s">
        <v>2399</v>
      </c>
    </row>
    <row r="156" spans="2:65" s="1" customFormat="1" ht="16.5" customHeight="1">
      <c r="B156" s="47"/>
      <c r="C156" s="236" t="s">
        <v>459</v>
      </c>
      <c r="D156" s="236" t="s">
        <v>233</v>
      </c>
      <c r="E156" s="237" t="s">
        <v>735</v>
      </c>
      <c r="F156" s="238" t="s">
        <v>736</v>
      </c>
      <c r="G156" s="239" t="s">
        <v>292</v>
      </c>
      <c r="H156" s="240">
        <v>1</v>
      </c>
      <c r="I156" s="241"/>
      <c r="J156" s="242">
        <f>ROUND(I156*H156,2)</f>
        <v>0</v>
      </c>
      <c r="K156" s="238" t="s">
        <v>34</v>
      </c>
      <c r="L156" s="73"/>
      <c r="M156" s="243" t="s">
        <v>34</v>
      </c>
      <c r="N156" s="244" t="s">
        <v>49</v>
      </c>
      <c r="O156" s="48"/>
      <c r="P156" s="245">
        <f>O156*H156</f>
        <v>0</v>
      </c>
      <c r="Q156" s="245">
        <v>0</v>
      </c>
      <c r="R156" s="245">
        <f>Q156*H156</f>
        <v>0</v>
      </c>
      <c r="S156" s="245">
        <v>0</v>
      </c>
      <c r="T156" s="246">
        <f>S156*H156</f>
        <v>0</v>
      </c>
      <c r="AR156" s="24" t="s">
        <v>259</v>
      </c>
      <c r="AT156" s="24" t="s">
        <v>233</v>
      </c>
      <c r="AU156" s="24" t="s">
        <v>91</v>
      </c>
      <c r="AY156" s="24" t="s">
        <v>230</v>
      </c>
      <c r="BE156" s="247">
        <f>IF(N156="základní",J156,0)</f>
        <v>0</v>
      </c>
      <c r="BF156" s="247">
        <f>IF(N156="snížená",J156,0)</f>
        <v>0</v>
      </c>
      <c r="BG156" s="247">
        <f>IF(N156="zákl. přenesená",J156,0)</f>
        <v>0</v>
      </c>
      <c r="BH156" s="247">
        <f>IF(N156="sníž. přenesená",J156,0)</f>
        <v>0</v>
      </c>
      <c r="BI156" s="247">
        <f>IF(N156="nulová",J156,0)</f>
        <v>0</v>
      </c>
      <c r="BJ156" s="24" t="s">
        <v>85</v>
      </c>
      <c r="BK156" s="247">
        <f>ROUND(I156*H156,2)</f>
        <v>0</v>
      </c>
      <c r="BL156" s="24" t="s">
        <v>259</v>
      </c>
      <c r="BM156" s="24" t="s">
        <v>2400</v>
      </c>
    </row>
    <row r="157" spans="2:65" s="1" customFormat="1" ht="16.5" customHeight="1">
      <c r="B157" s="47"/>
      <c r="C157" s="236" t="s">
        <v>463</v>
      </c>
      <c r="D157" s="236" t="s">
        <v>233</v>
      </c>
      <c r="E157" s="237" t="s">
        <v>739</v>
      </c>
      <c r="F157" s="238" t="s">
        <v>740</v>
      </c>
      <c r="G157" s="239" t="s">
        <v>292</v>
      </c>
      <c r="H157" s="240">
        <v>1</v>
      </c>
      <c r="I157" s="241"/>
      <c r="J157" s="242">
        <f>ROUND(I157*H157,2)</f>
        <v>0</v>
      </c>
      <c r="K157" s="238" t="s">
        <v>34</v>
      </c>
      <c r="L157" s="73"/>
      <c r="M157" s="243" t="s">
        <v>34</v>
      </c>
      <c r="N157" s="244" t="s">
        <v>49</v>
      </c>
      <c r="O157" s="48"/>
      <c r="P157" s="245">
        <f>O157*H157</f>
        <v>0</v>
      </c>
      <c r="Q157" s="245">
        <v>0</v>
      </c>
      <c r="R157" s="245">
        <f>Q157*H157</f>
        <v>0</v>
      </c>
      <c r="S157" s="245">
        <v>0</v>
      </c>
      <c r="T157" s="246">
        <f>S157*H157</f>
        <v>0</v>
      </c>
      <c r="AR157" s="24" t="s">
        <v>259</v>
      </c>
      <c r="AT157" s="24" t="s">
        <v>233</v>
      </c>
      <c r="AU157" s="24" t="s">
        <v>91</v>
      </c>
      <c r="AY157" s="24" t="s">
        <v>230</v>
      </c>
      <c r="BE157" s="247">
        <f>IF(N157="základní",J157,0)</f>
        <v>0</v>
      </c>
      <c r="BF157" s="247">
        <f>IF(N157="snížená",J157,0)</f>
        <v>0</v>
      </c>
      <c r="BG157" s="247">
        <f>IF(N157="zákl. přenesená",J157,0)</f>
        <v>0</v>
      </c>
      <c r="BH157" s="247">
        <f>IF(N157="sníž. přenesená",J157,0)</f>
        <v>0</v>
      </c>
      <c r="BI157" s="247">
        <f>IF(N157="nulová",J157,0)</f>
        <v>0</v>
      </c>
      <c r="BJ157" s="24" t="s">
        <v>85</v>
      </c>
      <c r="BK157" s="247">
        <f>ROUND(I157*H157,2)</f>
        <v>0</v>
      </c>
      <c r="BL157" s="24" t="s">
        <v>259</v>
      </c>
      <c r="BM157" s="24" t="s">
        <v>2401</v>
      </c>
    </row>
    <row r="158" spans="2:65" s="1" customFormat="1" ht="16.5" customHeight="1">
      <c r="B158" s="47"/>
      <c r="C158" s="236" t="s">
        <v>468</v>
      </c>
      <c r="D158" s="236" t="s">
        <v>233</v>
      </c>
      <c r="E158" s="237" t="s">
        <v>743</v>
      </c>
      <c r="F158" s="238" t="s">
        <v>744</v>
      </c>
      <c r="G158" s="239" t="s">
        <v>292</v>
      </c>
      <c r="H158" s="240">
        <v>1</v>
      </c>
      <c r="I158" s="241"/>
      <c r="J158" s="242">
        <f>ROUND(I158*H158,2)</f>
        <v>0</v>
      </c>
      <c r="K158" s="238" t="s">
        <v>34</v>
      </c>
      <c r="L158" s="73"/>
      <c r="M158" s="243" t="s">
        <v>34</v>
      </c>
      <c r="N158" s="244" t="s">
        <v>49</v>
      </c>
      <c r="O158" s="48"/>
      <c r="P158" s="245">
        <f>O158*H158</f>
        <v>0</v>
      </c>
      <c r="Q158" s="245">
        <v>0</v>
      </c>
      <c r="R158" s="245">
        <f>Q158*H158</f>
        <v>0</v>
      </c>
      <c r="S158" s="245">
        <v>0</v>
      </c>
      <c r="T158" s="246">
        <f>S158*H158</f>
        <v>0</v>
      </c>
      <c r="AR158" s="24" t="s">
        <v>259</v>
      </c>
      <c r="AT158" s="24" t="s">
        <v>233</v>
      </c>
      <c r="AU158" s="24" t="s">
        <v>91</v>
      </c>
      <c r="AY158" s="24" t="s">
        <v>230</v>
      </c>
      <c r="BE158" s="247">
        <f>IF(N158="základní",J158,0)</f>
        <v>0</v>
      </c>
      <c r="BF158" s="247">
        <f>IF(N158="snížená",J158,0)</f>
        <v>0</v>
      </c>
      <c r="BG158" s="247">
        <f>IF(N158="zákl. přenesená",J158,0)</f>
        <v>0</v>
      </c>
      <c r="BH158" s="247">
        <f>IF(N158="sníž. přenesená",J158,0)</f>
        <v>0</v>
      </c>
      <c r="BI158" s="247">
        <f>IF(N158="nulová",J158,0)</f>
        <v>0</v>
      </c>
      <c r="BJ158" s="24" t="s">
        <v>85</v>
      </c>
      <c r="BK158" s="247">
        <f>ROUND(I158*H158,2)</f>
        <v>0</v>
      </c>
      <c r="BL158" s="24" t="s">
        <v>259</v>
      </c>
      <c r="BM158" s="24" t="s">
        <v>2402</v>
      </c>
    </row>
    <row r="159" spans="2:65" s="1" customFormat="1" ht="16.5" customHeight="1">
      <c r="B159" s="47"/>
      <c r="C159" s="236" t="s">
        <v>473</v>
      </c>
      <c r="D159" s="236" t="s">
        <v>233</v>
      </c>
      <c r="E159" s="237" t="s">
        <v>751</v>
      </c>
      <c r="F159" s="238" t="s">
        <v>752</v>
      </c>
      <c r="G159" s="239" t="s">
        <v>292</v>
      </c>
      <c r="H159" s="240">
        <v>1</v>
      </c>
      <c r="I159" s="241"/>
      <c r="J159" s="242">
        <f>ROUND(I159*H159,2)</f>
        <v>0</v>
      </c>
      <c r="K159" s="238" t="s">
        <v>34</v>
      </c>
      <c r="L159" s="73"/>
      <c r="M159" s="243" t="s">
        <v>34</v>
      </c>
      <c r="N159" s="244" t="s">
        <v>49</v>
      </c>
      <c r="O159" s="48"/>
      <c r="P159" s="245">
        <f>O159*H159</f>
        <v>0</v>
      </c>
      <c r="Q159" s="245">
        <v>0</v>
      </c>
      <c r="R159" s="245">
        <f>Q159*H159</f>
        <v>0</v>
      </c>
      <c r="S159" s="245">
        <v>0</v>
      </c>
      <c r="T159" s="246">
        <f>S159*H159</f>
        <v>0</v>
      </c>
      <c r="AR159" s="24" t="s">
        <v>259</v>
      </c>
      <c r="AT159" s="24" t="s">
        <v>233</v>
      </c>
      <c r="AU159" s="24" t="s">
        <v>91</v>
      </c>
      <c r="AY159" s="24" t="s">
        <v>230</v>
      </c>
      <c r="BE159" s="247">
        <f>IF(N159="základní",J159,0)</f>
        <v>0</v>
      </c>
      <c r="BF159" s="247">
        <f>IF(N159="snížená",J159,0)</f>
        <v>0</v>
      </c>
      <c r="BG159" s="247">
        <f>IF(N159="zákl. přenesená",J159,0)</f>
        <v>0</v>
      </c>
      <c r="BH159" s="247">
        <f>IF(N159="sníž. přenesená",J159,0)</f>
        <v>0</v>
      </c>
      <c r="BI159" s="247">
        <f>IF(N159="nulová",J159,0)</f>
        <v>0</v>
      </c>
      <c r="BJ159" s="24" t="s">
        <v>85</v>
      </c>
      <c r="BK159" s="247">
        <f>ROUND(I159*H159,2)</f>
        <v>0</v>
      </c>
      <c r="BL159" s="24" t="s">
        <v>259</v>
      </c>
      <c r="BM159" s="24" t="s">
        <v>2403</v>
      </c>
    </row>
    <row r="160" spans="2:65" s="1" customFormat="1" ht="25.5" customHeight="1">
      <c r="B160" s="47"/>
      <c r="C160" s="236" t="s">
        <v>478</v>
      </c>
      <c r="D160" s="236" t="s">
        <v>233</v>
      </c>
      <c r="E160" s="237" t="s">
        <v>755</v>
      </c>
      <c r="F160" s="238" t="s">
        <v>756</v>
      </c>
      <c r="G160" s="239" t="s">
        <v>292</v>
      </c>
      <c r="H160" s="240">
        <v>1</v>
      </c>
      <c r="I160" s="241"/>
      <c r="J160" s="242">
        <f>ROUND(I160*H160,2)</f>
        <v>0</v>
      </c>
      <c r="K160" s="238" t="s">
        <v>34</v>
      </c>
      <c r="L160" s="73"/>
      <c r="M160" s="243" t="s">
        <v>34</v>
      </c>
      <c r="N160" s="244" t="s">
        <v>49</v>
      </c>
      <c r="O160" s="48"/>
      <c r="P160" s="245">
        <f>O160*H160</f>
        <v>0</v>
      </c>
      <c r="Q160" s="245">
        <v>0</v>
      </c>
      <c r="R160" s="245">
        <f>Q160*H160</f>
        <v>0</v>
      </c>
      <c r="S160" s="245">
        <v>0</v>
      </c>
      <c r="T160" s="246">
        <f>S160*H160</f>
        <v>0</v>
      </c>
      <c r="AR160" s="24" t="s">
        <v>259</v>
      </c>
      <c r="AT160" s="24" t="s">
        <v>233</v>
      </c>
      <c r="AU160" s="24" t="s">
        <v>91</v>
      </c>
      <c r="AY160" s="24" t="s">
        <v>230</v>
      </c>
      <c r="BE160" s="247">
        <f>IF(N160="základní",J160,0)</f>
        <v>0</v>
      </c>
      <c r="BF160" s="247">
        <f>IF(N160="snížená",J160,0)</f>
        <v>0</v>
      </c>
      <c r="BG160" s="247">
        <f>IF(N160="zákl. přenesená",J160,0)</f>
        <v>0</v>
      </c>
      <c r="BH160" s="247">
        <f>IF(N160="sníž. přenesená",J160,0)</f>
        <v>0</v>
      </c>
      <c r="BI160" s="247">
        <f>IF(N160="nulová",J160,0)</f>
        <v>0</v>
      </c>
      <c r="BJ160" s="24" t="s">
        <v>85</v>
      </c>
      <c r="BK160" s="247">
        <f>ROUND(I160*H160,2)</f>
        <v>0</v>
      </c>
      <c r="BL160" s="24" t="s">
        <v>259</v>
      </c>
      <c r="BM160" s="24" t="s">
        <v>2404</v>
      </c>
    </row>
    <row r="161" spans="2:65" s="1" customFormat="1" ht="25.5" customHeight="1">
      <c r="B161" s="47"/>
      <c r="C161" s="236" t="s">
        <v>482</v>
      </c>
      <c r="D161" s="236" t="s">
        <v>233</v>
      </c>
      <c r="E161" s="237" t="s">
        <v>759</v>
      </c>
      <c r="F161" s="238" t="s">
        <v>760</v>
      </c>
      <c r="G161" s="239" t="s">
        <v>292</v>
      </c>
      <c r="H161" s="240">
        <v>1</v>
      </c>
      <c r="I161" s="241"/>
      <c r="J161" s="242">
        <f>ROUND(I161*H161,2)</f>
        <v>0</v>
      </c>
      <c r="K161" s="238" t="s">
        <v>34</v>
      </c>
      <c r="L161" s="73"/>
      <c r="M161" s="243" t="s">
        <v>34</v>
      </c>
      <c r="N161" s="244" t="s">
        <v>49</v>
      </c>
      <c r="O161" s="48"/>
      <c r="P161" s="245">
        <f>O161*H161</f>
        <v>0</v>
      </c>
      <c r="Q161" s="245">
        <v>0</v>
      </c>
      <c r="R161" s="245">
        <f>Q161*H161</f>
        <v>0</v>
      </c>
      <c r="S161" s="245">
        <v>0</v>
      </c>
      <c r="T161" s="246">
        <f>S161*H161</f>
        <v>0</v>
      </c>
      <c r="AR161" s="24" t="s">
        <v>259</v>
      </c>
      <c r="AT161" s="24" t="s">
        <v>233</v>
      </c>
      <c r="AU161" s="24" t="s">
        <v>91</v>
      </c>
      <c r="AY161" s="24" t="s">
        <v>230</v>
      </c>
      <c r="BE161" s="247">
        <f>IF(N161="základní",J161,0)</f>
        <v>0</v>
      </c>
      <c r="BF161" s="247">
        <f>IF(N161="snížená",J161,0)</f>
        <v>0</v>
      </c>
      <c r="BG161" s="247">
        <f>IF(N161="zákl. přenesená",J161,0)</f>
        <v>0</v>
      </c>
      <c r="BH161" s="247">
        <f>IF(N161="sníž. přenesená",J161,0)</f>
        <v>0</v>
      </c>
      <c r="BI161" s="247">
        <f>IF(N161="nulová",J161,0)</f>
        <v>0</v>
      </c>
      <c r="BJ161" s="24" t="s">
        <v>85</v>
      </c>
      <c r="BK161" s="247">
        <f>ROUND(I161*H161,2)</f>
        <v>0</v>
      </c>
      <c r="BL161" s="24" t="s">
        <v>259</v>
      </c>
      <c r="BM161" s="24" t="s">
        <v>2405</v>
      </c>
    </row>
    <row r="162" spans="2:65" s="1" customFormat="1" ht="16.5" customHeight="1">
      <c r="B162" s="47"/>
      <c r="C162" s="236" t="s">
        <v>486</v>
      </c>
      <c r="D162" s="236" t="s">
        <v>233</v>
      </c>
      <c r="E162" s="237" t="s">
        <v>706</v>
      </c>
      <c r="F162" s="238" t="s">
        <v>707</v>
      </c>
      <c r="G162" s="239" t="s">
        <v>292</v>
      </c>
      <c r="H162" s="240">
        <v>1</v>
      </c>
      <c r="I162" s="241"/>
      <c r="J162" s="242">
        <f>ROUND(I162*H162,2)</f>
        <v>0</v>
      </c>
      <c r="K162" s="238" t="s">
        <v>34</v>
      </c>
      <c r="L162" s="73"/>
      <c r="M162" s="243" t="s">
        <v>34</v>
      </c>
      <c r="N162" s="244" t="s">
        <v>49</v>
      </c>
      <c r="O162" s="48"/>
      <c r="P162" s="245">
        <f>O162*H162</f>
        <v>0</v>
      </c>
      <c r="Q162" s="245">
        <v>0.00113</v>
      </c>
      <c r="R162" s="245">
        <f>Q162*H162</f>
        <v>0.00113</v>
      </c>
      <c r="S162" s="245">
        <v>0</v>
      </c>
      <c r="T162" s="246">
        <f>S162*H162</f>
        <v>0</v>
      </c>
      <c r="AR162" s="24" t="s">
        <v>259</v>
      </c>
      <c r="AT162" s="24" t="s">
        <v>233</v>
      </c>
      <c r="AU162" s="24" t="s">
        <v>91</v>
      </c>
      <c r="AY162" s="24" t="s">
        <v>230</v>
      </c>
      <c r="BE162" s="247">
        <f>IF(N162="základní",J162,0)</f>
        <v>0</v>
      </c>
      <c r="BF162" s="247">
        <f>IF(N162="snížená",J162,0)</f>
        <v>0</v>
      </c>
      <c r="BG162" s="247">
        <f>IF(N162="zákl. přenesená",J162,0)</f>
        <v>0</v>
      </c>
      <c r="BH162" s="247">
        <f>IF(N162="sníž. přenesená",J162,0)</f>
        <v>0</v>
      </c>
      <c r="BI162" s="247">
        <f>IF(N162="nulová",J162,0)</f>
        <v>0</v>
      </c>
      <c r="BJ162" s="24" t="s">
        <v>85</v>
      </c>
      <c r="BK162" s="247">
        <f>ROUND(I162*H162,2)</f>
        <v>0</v>
      </c>
      <c r="BL162" s="24" t="s">
        <v>259</v>
      </c>
      <c r="BM162" s="24" t="s">
        <v>2406</v>
      </c>
    </row>
    <row r="163" spans="2:65" s="1" customFormat="1" ht="16.5" customHeight="1">
      <c r="B163" s="47"/>
      <c r="C163" s="236" t="s">
        <v>490</v>
      </c>
      <c r="D163" s="236" t="s">
        <v>233</v>
      </c>
      <c r="E163" s="237" t="s">
        <v>1959</v>
      </c>
      <c r="F163" s="238" t="s">
        <v>1960</v>
      </c>
      <c r="G163" s="239" t="s">
        <v>292</v>
      </c>
      <c r="H163" s="240">
        <v>1</v>
      </c>
      <c r="I163" s="241"/>
      <c r="J163" s="242">
        <f>ROUND(I163*H163,2)</f>
        <v>0</v>
      </c>
      <c r="K163" s="238" t="s">
        <v>34</v>
      </c>
      <c r="L163" s="73"/>
      <c r="M163" s="243" t="s">
        <v>34</v>
      </c>
      <c r="N163" s="244" t="s">
        <v>49</v>
      </c>
      <c r="O163" s="48"/>
      <c r="P163" s="245">
        <f>O163*H163</f>
        <v>0</v>
      </c>
      <c r="Q163" s="245">
        <v>0.00015</v>
      </c>
      <c r="R163" s="245">
        <f>Q163*H163</f>
        <v>0.00015</v>
      </c>
      <c r="S163" s="245">
        <v>0</v>
      </c>
      <c r="T163" s="246">
        <f>S163*H163</f>
        <v>0</v>
      </c>
      <c r="AR163" s="24" t="s">
        <v>259</v>
      </c>
      <c r="AT163" s="24" t="s">
        <v>233</v>
      </c>
      <c r="AU163" s="24" t="s">
        <v>91</v>
      </c>
      <c r="AY163" s="24" t="s">
        <v>230</v>
      </c>
      <c r="BE163" s="247">
        <f>IF(N163="základní",J163,0)</f>
        <v>0</v>
      </c>
      <c r="BF163" s="247">
        <f>IF(N163="snížená",J163,0)</f>
        <v>0</v>
      </c>
      <c r="BG163" s="247">
        <f>IF(N163="zákl. přenesená",J163,0)</f>
        <v>0</v>
      </c>
      <c r="BH163" s="247">
        <f>IF(N163="sníž. přenesená",J163,0)</f>
        <v>0</v>
      </c>
      <c r="BI163" s="247">
        <f>IF(N163="nulová",J163,0)</f>
        <v>0</v>
      </c>
      <c r="BJ163" s="24" t="s">
        <v>85</v>
      </c>
      <c r="BK163" s="247">
        <f>ROUND(I163*H163,2)</f>
        <v>0</v>
      </c>
      <c r="BL163" s="24" t="s">
        <v>259</v>
      </c>
      <c r="BM163" s="24" t="s">
        <v>2407</v>
      </c>
    </row>
    <row r="164" spans="2:65" s="1" customFormat="1" ht="16.5" customHeight="1">
      <c r="B164" s="47"/>
      <c r="C164" s="236" t="s">
        <v>494</v>
      </c>
      <c r="D164" s="236" t="s">
        <v>233</v>
      </c>
      <c r="E164" s="237" t="s">
        <v>1962</v>
      </c>
      <c r="F164" s="238" t="s">
        <v>1963</v>
      </c>
      <c r="G164" s="239" t="s">
        <v>292</v>
      </c>
      <c r="H164" s="240">
        <v>1</v>
      </c>
      <c r="I164" s="241"/>
      <c r="J164" s="242">
        <f>ROUND(I164*H164,2)</f>
        <v>0</v>
      </c>
      <c r="K164" s="238" t="s">
        <v>34</v>
      </c>
      <c r="L164" s="73"/>
      <c r="M164" s="243" t="s">
        <v>34</v>
      </c>
      <c r="N164" s="244" t="s">
        <v>49</v>
      </c>
      <c r="O164" s="48"/>
      <c r="P164" s="245">
        <f>O164*H164</f>
        <v>0</v>
      </c>
      <c r="Q164" s="245">
        <v>0.00015</v>
      </c>
      <c r="R164" s="245">
        <f>Q164*H164</f>
        <v>0.00015</v>
      </c>
      <c r="S164" s="245">
        <v>0</v>
      </c>
      <c r="T164" s="246">
        <f>S164*H164</f>
        <v>0</v>
      </c>
      <c r="AR164" s="24" t="s">
        <v>259</v>
      </c>
      <c r="AT164" s="24" t="s">
        <v>233</v>
      </c>
      <c r="AU164" s="24" t="s">
        <v>91</v>
      </c>
      <c r="AY164" s="24" t="s">
        <v>230</v>
      </c>
      <c r="BE164" s="247">
        <f>IF(N164="základní",J164,0)</f>
        <v>0</v>
      </c>
      <c r="BF164" s="247">
        <f>IF(N164="snížená",J164,0)</f>
        <v>0</v>
      </c>
      <c r="BG164" s="247">
        <f>IF(N164="zákl. přenesená",J164,0)</f>
        <v>0</v>
      </c>
      <c r="BH164" s="247">
        <f>IF(N164="sníž. přenesená",J164,0)</f>
        <v>0</v>
      </c>
      <c r="BI164" s="247">
        <f>IF(N164="nulová",J164,0)</f>
        <v>0</v>
      </c>
      <c r="BJ164" s="24" t="s">
        <v>85</v>
      </c>
      <c r="BK164" s="247">
        <f>ROUND(I164*H164,2)</f>
        <v>0</v>
      </c>
      <c r="BL164" s="24" t="s">
        <v>259</v>
      </c>
      <c r="BM164" s="24" t="s">
        <v>2408</v>
      </c>
    </row>
    <row r="165" spans="2:63" s="11" customFormat="1" ht="37.4" customHeight="1">
      <c r="B165" s="220"/>
      <c r="C165" s="221"/>
      <c r="D165" s="222" t="s">
        <v>77</v>
      </c>
      <c r="E165" s="223" t="s">
        <v>772</v>
      </c>
      <c r="F165" s="223" t="s">
        <v>773</v>
      </c>
      <c r="G165" s="221"/>
      <c r="H165" s="221"/>
      <c r="I165" s="224"/>
      <c r="J165" s="225">
        <f>BK165</f>
        <v>0</v>
      </c>
      <c r="K165" s="221"/>
      <c r="L165" s="226"/>
      <c r="M165" s="227"/>
      <c r="N165" s="228"/>
      <c r="O165" s="228"/>
      <c r="P165" s="229">
        <f>P166+P168+P170+P172</f>
        <v>0</v>
      </c>
      <c r="Q165" s="228"/>
      <c r="R165" s="229">
        <f>R166+R168+R170+R172</f>
        <v>0</v>
      </c>
      <c r="S165" s="228"/>
      <c r="T165" s="230">
        <f>T166+T168+T170+T172</f>
        <v>0</v>
      </c>
      <c r="AR165" s="231" t="s">
        <v>255</v>
      </c>
      <c r="AT165" s="232" t="s">
        <v>77</v>
      </c>
      <c r="AU165" s="232" t="s">
        <v>78</v>
      </c>
      <c r="AY165" s="231" t="s">
        <v>230</v>
      </c>
      <c r="BK165" s="233">
        <f>BK166+BK168+BK170+BK172</f>
        <v>0</v>
      </c>
    </row>
    <row r="166" spans="2:63" s="11" customFormat="1" ht="19.9" customHeight="1">
      <c r="B166" s="220"/>
      <c r="C166" s="221"/>
      <c r="D166" s="222" t="s">
        <v>77</v>
      </c>
      <c r="E166" s="234" t="s">
        <v>774</v>
      </c>
      <c r="F166" s="234" t="s">
        <v>775</v>
      </c>
      <c r="G166" s="221"/>
      <c r="H166" s="221"/>
      <c r="I166" s="224"/>
      <c r="J166" s="235">
        <f>BK166</f>
        <v>0</v>
      </c>
      <c r="K166" s="221"/>
      <c r="L166" s="226"/>
      <c r="M166" s="227"/>
      <c r="N166" s="228"/>
      <c r="O166" s="228"/>
      <c r="P166" s="229">
        <f>P167</f>
        <v>0</v>
      </c>
      <c r="Q166" s="228"/>
      <c r="R166" s="229">
        <f>R167</f>
        <v>0</v>
      </c>
      <c r="S166" s="228"/>
      <c r="T166" s="230">
        <f>T167</f>
        <v>0</v>
      </c>
      <c r="AR166" s="231" t="s">
        <v>255</v>
      </c>
      <c r="AT166" s="232" t="s">
        <v>77</v>
      </c>
      <c r="AU166" s="232" t="s">
        <v>85</v>
      </c>
      <c r="AY166" s="231" t="s">
        <v>230</v>
      </c>
      <c r="BK166" s="233">
        <f>BK167</f>
        <v>0</v>
      </c>
    </row>
    <row r="167" spans="2:65" s="1" customFormat="1" ht="16.5" customHeight="1">
      <c r="B167" s="47"/>
      <c r="C167" s="236" t="s">
        <v>499</v>
      </c>
      <c r="D167" s="236" t="s">
        <v>233</v>
      </c>
      <c r="E167" s="237" t="s">
        <v>777</v>
      </c>
      <c r="F167" s="238" t="s">
        <v>778</v>
      </c>
      <c r="G167" s="239" t="s">
        <v>292</v>
      </c>
      <c r="H167" s="240">
        <v>1</v>
      </c>
      <c r="I167" s="241"/>
      <c r="J167" s="242">
        <f>ROUND(I167*H167,2)</f>
        <v>0</v>
      </c>
      <c r="K167" s="238" t="s">
        <v>34</v>
      </c>
      <c r="L167" s="73"/>
      <c r="M167" s="243" t="s">
        <v>34</v>
      </c>
      <c r="N167" s="244" t="s">
        <v>49</v>
      </c>
      <c r="O167" s="48"/>
      <c r="P167" s="245">
        <f>O167*H167</f>
        <v>0</v>
      </c>
      <c r="Q167" s="245">
        <v>0</v>
      </c>
      <c r="R167" s="245">
        <f>Q167*H167</f>
        <v>0</v>
      </c>
      <c r="S167" s="245">
        <v>0</v>
      </c>
      <c r="T167" s="246">
        <f>S167*H167</f>
        <v>0</v>
      </c>
      <c r="AR167" s="24" t="s">
        <v>779</v>
      </c>
      <c r="AT167" s="24" t="s">
        <v>233</v>
      </c>
      <c r="AU167" s="24" t="s">
        <v>91</v>
      </c>
      <c r="AY167" s="24" t="s">
        <v>230</v>
      </c>
      <c r="BE167" s="247">
        <f>IF(N167="základní",J167,0)</f>
        <v>0</v>
      </c>
      <c r="BF167" s="247">
        <f>IF(N167="snížená",J167,0)</f>
        <v>0</v>
      </c>
      <c r="BG167" s="247">
        <f>IF(N167="zákl. přenesená",J167,0)</f>
        <v>0</v>
      </c>
      <c r="BH167" s="247">
        <f>IF(N167="sníž. přenesená",J167,0)</f>
        <v>0</v>
      </c>
      <c r="BI167" s="247">
        <f>IF(N167="nulová",J167,0)</f>
        <v>0</v>
      </c>
      <c r="BJ167" s="24" t="s">
        <v>85</v>
      </c>
      <c r="BK167" s="247">
        <f>ROUND(I167*H167,2)</f>
        <v>0</v>
      </c>
      <c r="BL167" s="24" t="s">
        <v>779</v>
      </c>
      <c r="BM167" s="24" t="s">
        <v>2409</v>
      </c>
    </row>
    <row r="168" spans="2:63" s="11" customFormat="1" ht="29.85" customHeight="1">
      <c r="B168" s="220"/>
      <c r="C168" s="221"/>
      <c r="D168" s="222" t="s">
        <v>77</v>
      </c>
      <c r="E168" s="234" t="s">
        <v>781</v>
      </c>
      <c r="F168" s="234" t="s">
        <v>782</v>
      </c>
      <c r="G168" s="221"/>
      <c r="H168" s="221"/>
      <c r="I168" s="224"/>
      <c r="J168" s="235">
        <f>BK168</f>
        <v>0</v>
      </c>
      <c r="K168" s="221"/>
      <c r="L168" s="226"/>
      <c r="M168" s="227"/>
      <c r="N168" s="228"/>
      <c r="O168" s="228"/>
      <c r="P168" s="229">
        <f>P169</f>
        <v>0</v>
      </c>
      <c r="Q168" s="228"/>
      <c r="R168" s="229">
        <f>R169</f>
        <v>0</v>
      </c>
      <c r="S168" s="228"/>
      <c r="T168" s="230">
        <f>T169</f>
        <v>0</v>
      </c>
      <c r="AR168" s="231" t="s">
        <v>255</v>
      </c>
      <c r="AT168" s="232" t="s">
        <v>77</v>
      </c>
      <c r="AU168" s="232" t="s">
        <v>85</v>
      </c>
      <c r="AY168" s="231" t="s">
        <v>230</v>
      </c>
      <c r="BK168" s="233">
        <f>BK169</f>
        <v>0</v>
      </c>
    </row>
    <row r="169" spans="2:65" s="1" customFormat="1" ht="16.5" customHeight="1">
      <c r="B169" s="47"/>
      <c r="C169" s="236" t="s">
        <v>504</v>
      </c>
      <c r="D169" s="236" t="s">
        <v>233</v>
      </c>
      <c r="E169" s="237" t="s">
        <v>784</v>
      </c>
      <c r="F169" s="238" t="s">
        <v>785</v>
      </c>
      <c r="G169" s="239" t="s">
        <v>292</v>
      </c>
      <c r="H169" s="240">
        <v>1</v>
      </c>
      <c r="I169" s="241"/>
      <c r="J169" s="242">
        <f>ROUND(I169*H169,2)</f>
        <v>0</v>
      </c>
      <c r="K169" s="238" t="s">
        <v>34</v>
      </c>
      <c r="L169" s="73"/>
      <c r="M169" s="243" t="s">
        <v>34</v>
      </c>
      <c r="N169" s="244" t="s">
        <v>49</v>
      </c>
      <c r="O169" s="48"/>
      <c r="P169" s="245">
        <f>O169*H169</f>
        <v>0</v>
      </c>
      <c r="Q169" s="245">
        <v>0</v>
      </c>
      <c r="R169" s="245">
        <f>Q169*H169</f>
        <v>0</v>
      </c>
      <c r="S169" s="245">
        <v>0</v>
      </c>
      <c r="T169" s="246">
        <f>S169*H169</f>
        <v>0</v>
      </c>
      <c r="AR169" s="24" t="s">
        <v>779</v>
      </c>
      <c r="AT169" s="24" t="s">
        <v>233</v>
      </c>
      <c r="AU169" s="24" t="s">
        <v>91</v>
      </c>
      <c r="AY169" s="24" t="s">
        <v>230</v>
      </c>
      <c r="BE169" s="247">
        <f>IF(N169="základní",J169,0)</f>
        <v>0</v>
      </c>
      <c r="BF169" s="247">
        <f>IF(N169="snížená",J169,0)</f>
        <v>0</v>
      </c>
      <c r="BG169" s="247">
        <f>IF(N169="zákl. přenesená",J169,0)</f>
        <v>0</v>
      </c>
      <c r="BH169" s="247">
        <f>IF(N169="sníž. přenesená",J169,0)</f>
        <v>0</v>
      </c>
      <c r="BI169" s="247">
        <f>IF(N169="nulová",J169,0)</f>
        <v>0</v>
      </c>
      <c r="BJ169" s="24" t="s">
        <v>85</v>
      </c>
      <c r="BK169" s="247">
        <f>ROUND(I169*H169,2)</f>
        <v>0</v>
      </c>
      <c r="BL169" s="24" t="s">
        <v>779</v>
      </c>
      <c r="BM169" s="24" t="s">
        <v>2410</v>
      </c>
    </row>
    <row r="170" spans="2:63" s="11" customFormat="1" ht="29.85" customHeight="1">
      <c r="B170" s="220"/>
      <c r="C170" s="221"/>
      <c r="D170" s="222" t="s">
        <v>77</v>
      </c>
      <c r="E170" s="234" t="s">
        <v>787</v>
      </c>
      <c r="F170" s="234" t="s">
        <v>788</v>
      </c>
      <c r="G170" s="221"/>
      <c r="H170" s="221"/>
      <c r="I170" s="224"/>
      <c r="J170" s="235">
        <f>BK170</f>
        <v>0</v>
      </c>
      <c r="K170" s="221"/>
      <c r="L170" s="226"/>
      <c r="M170" s="227"/>
      <c r="N170" s="228"/>
      <c r="O170" s="228"/>
      <c r="P170" s="229">
        <f>P171</f>
        <v>0</v>
      </c>
      <c r="Q170" s="228"/>
      <c r="R170" s="229">
        <f>R171</f>
        <v>0</v>
      </c>
      <c r="S170" s="228"/>
      <c r="T170" s="230">
        <f>T171</f>
        <v>0</v>
      </c>
      <c r="AR170" s="231" t="s">
        <v>255</v>
      </c>
      <c r="AT170" s="232" t="s">
        <v>77</v>
      </c>
      <c r="AU170" s="232" t="s">
        <v>85</v>
      </c>
      <c r="AY170" s="231" t="s">
        <v>230</v>
      </c>
      <c r="BK170" s="233">
        <f>BK171</f>
        <v>0</v>
      </c>
    </row>
    <row r="171" spans="2:65" s="1" customFormat="1" ht="16.5" customHeight="1">
      <c r="B171" s="47"/>
      <c r="C171" s="236" t="s">
        <v>508</v>
      </c>
      <c r="D171" s="236" t="s">
        <v>233</v>
      </c>
      <c r="E171" s="237" t="s">
        <v>790</v>
      </c>
      <c r="F171" s="238" t="s">
        <v>791</v>
      </c>
      <c r="G171" s="239" t="s">
        <v>292</v>
      </c>
      <c r="H171" s="240">
        <v>1</v>
      </c>
      <c r="I171" s="241"/>
      <c r="J171" s="242">
        <f>ROUND(I171*H171,2)</f>
        <v>0</v>
      </c>
      <c r="K171" s="238" t="s">
        <v>34</v>
      </c>
      <c r="L171" s="73"/>
      <c r="M171" s="243" t="s">
        <v>34</v>
      </c>
      <c r="N171" s="244" t="s">
        <v>49</v>
      </c>
      <c r="O171" s="48"/>
      <c r="P171" s="245">
        <f>O171*H171</f>
        <v>0</v>
      </c>
      <c r="Q171" s="245">
        <v>0</v>
      </c>
      <c r="R171" s="245">
        <f>Q171*H171</f>
        <v>0</v>
      </c>
      <c r="S171" s="245">
        <v>0</v>
      </c>
      <c r="T171" s="246">
        <f>S171*H171</f>
        <v>0</v>
      </c>
      <c r="AR171" s="24" t="s">
        <v>779</v>
      </c>
      <c r="AT171" s="24" t="s">
        <v>233</v>
      </c>
      <c r="AU171" s="24" t="s">
        <v>91</v>
      </c>
      <c r="AY171" s="24" t="s">
        <v>230</v>
      </c>
      <c r="BE171" s="247">
        <f>IF(N171="základní",J171,0)</f>
        <v>0</v>
      </c>
      <c r="BF171" s="247">
        <f>IF(N171="snížená",J171,0)</f>
        <v>0</v>
      </c>
      <c r="BG171" s="247">
        <f>IF(N171="zákl. přenesená",J171,0)</f>
        <v>0</v>
      </c>
      <c r="BH171" s="247">
        <f>IF(N171="sníž. přenesená",J171,0)</f>
        <v>0</v>
      </c>
      <c r="BI171" s="247">
        <f>IF(N171="nulová",J171,0)</f>
        <v>0</v>
      </c>
      <c r="BJ171" s="24" t="s">
        <v>85</v>
      </c>
      <c r="BK171" s="247">
        <f>ROUND(I171*H171,2)</f>
        <v>0</v>
      </c>
      <c r="BL171" s="24" t="s">
        <v>779</v>
      </c>
      <c r="BM171" s="24" t="s">
        <v>2411</v>
      </c>
    </row>
    <row r="172" spans="2:63" s="11" customFormat="1" ht="29.85" customHeight="1">
      <c r="B172" s="220"/>
      <c r="C172" s="221"/>
      <c r="D172" s="222" t="s">
        <v>77</v>
      </c>
      <c r="E172" s="234" t="s">
        <v>793</v>
      </c>
      <c r="F172" s="234" t="s">
        <v>794</v>
      </c>
      <c r="G172" s="221"/>
      <c r="H172" s="221"/>
      <c r="I172" s="224"/>
      <c r="J172" s="235">
        <f>BK172</f>
        <v>0</v>
      </c>
      <c r="K172" s="221"/>
      <c r="L172" s="226"/>
      <c r="M172" s="227"/>
      <c r="N172" s="228"/>
      <c r="O172" s="228"/>
      <c r="P172" s="229">
        <f>P173</f>
        <v>0</v>
      </c>
      <c r="Q172" s="228"/>
      <c r="R172" s="229">
        <f>R173</f>
        <v>0</v>
      </c>
      <c r="S172" s="228"/>
      <c r="T172" s="230">
        <f>T173</f>
        <v>0</v>
      </c>
      <c r="AR172" s="231" t="s">
        <v>255</v>
      </c>
      <c r="AT172" s="232" t="s">
        <v>77</v>
      </c>
      <c r="AU172" s="232" t="s">
        <v>85</v>
      </c>
      <c r="AY172" s="231" t="s">
        <v>230</v>
      </c>
      <c r="BK172" s="233">
        <f>BK173</f>
        <v>0</v>
      </c>
    </row>
    <row r="173" spans="2:65" s="1" customFormat="1" ht="16.5" customHeight="1">
      <c r="B173" s="47"/>
      <c r="C173" s="236" t="s">
        <v>513</v>
      </c>
      <c r="D173" s="236" t="s">
        <v>233</v>
      </c>
      <c r="E173" s="237" t="s">
        <v>796</v>
      </c>
      <c r="F173" s="238" t="s">
        <v>797</v>
      </c>
      <c r="G173" s="239" t="s">
        <v>292</v>
      </c>
      <c r="H173" s="240">
        <v>1</v>
      </c>
      <c r="I173" s="241"/>
      <c r="J173" s="242">
        <f>ROUND(I173*H173,2)</f>
        <v>0</v>
      </c>
      <c r="K173" s="238" t="s">
        <v>34</v>
      </c>
      <c r="L173" s="73"/>
      <c r="M173" s="243" t="s">
        <v>34</v>
      </c>
      <c r="N173" s="294" t="s">
        <v>49</v>
      </c>
      <c r="O173" s="295"/>
      <c r="P173" s="296">
        <f>O173*H173</f>
        <v>0</v>
      </c>
      <c r="Q173" s="296">
        <v>0</v>
      </c>
      <c r="R173" s="296">
        <f>Q173*H173</f>
        <v>0</v>
      </c>
      <c r="S173" s="296">
        <v>0</v>
      </c>
      <c r="T173" s="297">
        <f>S173*H173</f>
        <v>0</v>
      </c>
      <c r="AR173" s="24" t="s">
        <v>779</v>
      </c>
      <c r="AT173" s="24" t="s">
        <v>233</v>
      </c>
      <c r="AU173" s="24" t="s">
        <v>91</v>
      </c>
      <c r="AY173" s="24" t="s">
        <v>230</v>
      </c>
      <c r="BE173" s="247">
        <f>IF(N173="základní",J173,0)</f>
        <v>0</v>
      </c>
      <c r="BF173" s="247">
        <f>IF(N173="snížená",J173,0)</f>
        <v>0</v>
      </c>
      <c r="BG173" s="247">
        <f>IF(N173="zákl. přenesená",J173,0)</f>
        <v>0</v>
      </c>
      <c r="BH173" s="247">
        <f>IF(N173="sníž. přenesená",J173,0)</f>
        <v>0</v>
      </c>
      <c r="BI173" s="247">
        <f>IF(N173="nulová",J173,0)</f>
        <v>0</v>
      </c>
      <c r="BJ173" s="24" t="s">
        <v>85</v>
      </c>
      <c r="BK173" s="247">
        <f>ROUND(I173*H173,2)</f>
        <v>0</v>
      </c>
      <c r="BL173" s="24" t="s">
        <v>779</v>
      </c>
      <c r="BM173" s="24" t="s">
        <v>2412</v>
      </c>
    </row>
    <row r="174" spans="2:12" s="1" customFormat="1" ht="6.95" customHeight="1">
      <c r="B174" s="68"/>
      <c r="C174" s="69"/>
      <c r="D174" s="69"/>
      <c r="E174" s="69"/>
      <c r="F174" s="69"/>
      <c r="G174" s="69"/>
      <c r="H174" s="69"/>
      <c r="I174" s="179"/>
      <c r="J174" s="69"/>
      <c r="K174" s="69"/>
      <c r="L174" s="73"/>
    </row>
  </sheetData>
  <sheetProtection password="CC35" sheet="1" objects="1" scenarios="1" formatColumns="0" formatRows="0" autoFilter="0"/>
  <autoFilter ref="C94:K173"/>
  <mergeCells count="13">
    <mergeCell ref="E7:H7"/>
    <mergeCell ref="E9:H9"/>
    <mergeCell ref="E11:H11"/>
    <mergeCell ref="E26:H26"/>
    <mergeCell ref="E47:H47"/>
    <mergeCell ref="E49:H49"/>
    <mergeCell ref="E51:H51"/>
    <mergeCell ref="J55:J56"/>
    <mergeCell ref="E83:H83"/>
    <mergeCell ref="E85:H85"/>
    <mergeCell ref="E87:H87"/>
    <mergeCell ref="G1:H1"/>
    <mergeCell ref="L2:V2"/>
  </mergeCells>
  <hyperlinks>
    <hyperlink ref="F1:G1" location="C2" display="1) Krycí list soupisu"/>
    <hyperlink ref="G1:H1" location="C58"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BR16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145</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2346</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2413</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ROUND(SUM(BE94:BE161),2)</f>
        <v>0</v>
      </c>
      <c r="G32" s="48"/>
      <c r="H32" s="48"/>
      <c r="I32" s="171">
        <v>0.21</v>
      </c>
      <c r="J32" s="170">
        <f>ROUND(ROUND((SUM(BE94:BE161)),2)*I32,2)</f>
        <v>0</v>
      </c>
      <c r="K32" s="52"/>
    </row>
    <row r="33" spans="2:11" s="1" customFormat="1" ht="14.4" customHeight="1">
      <c r="B33" s="47"/>
      <c r="C33" s="48"/>
      <c r="D33" s="48"/>
      <c r="E33" s="56" t="s">
        <v>50</v>
      </c>
      <c r="F33" s="170">
        <f>ROUND(SUM(BF94:BF161),2)</f>
        <v>0</v>
      </c>
      <c r="G33" s="48"/>
      <c r="H33" s="48"/>
      <c r="I33" s="171">
        <v>0.15</v>
      </c>
      <c r="J33" s="170">
        <f>ROUND(ROUND((SUM(BF94:BF161)),2)*I33,2)</f>
        <v>0</v>
      </c>
      <c r="K33" s="52"/>
    </row>
    <row r="34" spans="2:11" s="1" customFormat="1" ht="14.4" customHeight="1" hidden="1">
      <c r="B34" s="47"/>
      <c r="C34" s="48"/>
      <c r="D34" s="48"/>
      <c r="E34" s="56" t="s">
        <v>51</v>
      </c>
      <c r="F34" s="170">
        <f>ROUND(SUM(BG94:BG161),2)</f>
        <v>0</v>
      </c>
      <c r="G34" s="48"/>
      <c r="H34" s="48"/>
      <c r="I34" s="171">
        <v>0.21</v>
      </c>
      <c r="J34" s="170">
        <v>0</v>
      </c>
      <c r="K34" s="52"/>
    </row>
    <row r="35" spans="2:11" s="1" customFormat="1" ht="14.4" customHeight="1" hidden="1">
      <c r="B35" s="47"/>
      <c r="C35" s="48"/>
      <c r="D35" s="48"/>
      <c r="E35" s="56" t="s">
        <v>52</v>
      </c>
      <c r="F35" s="170">
        <f>ROUND(SUM(BH94:BH161),2)</f>
        <v>0</v>
      </c>
      <c r="G35" s="48"/>
      <c r="H35" s="48"/>
      <c r="I35" s="171">
        <v>0.15</v>
      </c>
      <c r="J35" s="170">
        <v>0</v>
      </c>
      <c r="K35" s="52"/>
    </row>
    <row r="36" spans="2:11" s="1" customFormat="1" ht="14.4" customHeight="1" hidden="1">
      <c r="B36" s="47"/>
      <c r="C36" s="48"/>
      <c r="D36" s="48"/>
      <c r="E36" s="56" t="s">
        <v>53</v>
      </c>
      <c r="F36" s="170">
        <f>ROUND(SUM(BI94:BI161),2)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2346</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A2 - OBJEKT C - REGULACE ÚT</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J94</f>
        <v>0</v>
      </c>
      <c r="K60" s="52"/>
      <c r="AU60" s="24" t="s">
        <v>198</v>
      </c>
    </row>
    <row r="61" spans="2:11" s="8" customFormat="1" ht="24.95" customHeight="1">
      <c r="B61" s="190"/>
      <c r="C61" s="191"/>
      <c r="D61" s="192" t="s">
        <v>199</v>
      </c>
      <c r="E61" s="193"/>
      <c r="F61" s="193"/>
      <c r="G61" s="193"/>
      <c r="H61" s="193"/>
      <c r="I61" s="194"/>
      <c r="J61" s="195">
        <f>J95</f>
        <v>0</v>
      </c>
      <c r="K61" s="196"/>
    </row>
    <row r="62" spans="2:11" s="9" customFormat="1" ht="19.9" customHeight="1">
      <c r="B62" s="197"/>
      <c r="C62" s="198"/>
      <c r="D62" s="199" t="s">
        <v>200</v>
      </c>
      <c r="E62" s="200"/>
      <c r="F62" s="200"/>
      <c r="G62" s="200"/>
      <c r="H62" s="200"/>
      <c r="I62" s="201"/>
      <c r="J62" s="202">
        <f>J96</f>
        <v>0</v>
      </c>
      <c r="K62" s="203"/>
    </row>
    <row r="63" spans="2:11" s="8" customFormat="1" ht="24.95" customHeight="1">
      <c r="B63" s="190"/>
      <c r="C63" s="191"/>
      <c r="D63" s="192" t="s">
        <v>201</v>
      </c>
      <c r="E63" s="193"/>
      <c r="F63" s="193"/>
      <c r="G63" s="193"/>
      <c r="H63" s="193"/>
      <c r="I63" s="194"/>
      <c r="J63" s="195">
        <f>J103</f>
        <v>0</v>
      </c>
      <c r="K63" s="196"/>
    </row>
    <row r="64" spans="2:11" s="9" customFormat="1" ht="19.9" customHeight="1">
      <c r="B64" s="197"/>
      <c r="C64" s="198"/>
      <c r="D64" s="199" t="s">
        <v>202</v>
      </c>
      <c r="E64" s="200"/>
      <c r="F64" s="200"/>
      <c r="G64" s="200"/>
      <c r="H64" s="200"/>
      <c r="I64" s="201"/>
      <c r="J64" s="202">
        <f>J104</f>
        <v>0</v>
      </c>
      <c r="K64" s="203"/>
    </row>
    <row r="65" spans="2:11" s="9" customFormat="1" ht="19.9" customHeight="1">
      <c r="B65" s="197"/>
      <c r="C65" s="198"/>
      <c r="D65" s="199" t="s">
        <v>205</v>
      </c>
      <c r="E65" s="200"/>
      <c r="F65" s="200"/>
      <c r="G65" s="200"/>
      <c r="H65" s="200"/>
      <c r="I65" s="201"/>
      <c r="J65" s="202">
        <f>J113</f>
        <v>0</v>
      </c>
      <c r="K65" s="203"/>
    </row>
    <row r="66" spans="2:11" s="9" customFormat="1" ht="19.9" customHeight="1">
      <c r="B66" s="197"/>
      <c r="C66" s="198"/>
      <c r="D66" s="199" t="s">
        <v>206</v>
      </c>
      <c r="E66" s="200"/>
      <c r="F66" s="200"/>
      <c r="G66" s="200"/>
      <c r="H66" s="200"/>
      <c r="I66" s="201"/>
      <c r="J66" s="202">
        <f>J117</f>
        <v>0</v>
      </c>
      <c r="K66" s="203"/>
    </row>
    <row r="67" spans="2:11" s="9" customFormat="1" ht="19.9" customHeight="1">
      <c r="B67" s="197"/>
      <c r="C67" s="198"/>
      <c r="D67" s="199" t="s">
        <v>207</v>
      </c>
      <c r="E67" s="200"/>
      <c r="F67" s="200"/>
      <c r="G67" s="200"/>
      <c r="H67" s="200"/>
      <c r="I67" s="201"/>
      <c r="J67" s="202">
        <f>J136</f>
        <v>0</v>
      </c>
      <c r="K67" s="203"/>
    </row>
    <row r="68" spans="2:11" s="8" customFormat="1" ht="24.95" customHeight="1">
      <c r="B68" s="190"/>
      <c r="C68" s="191"/>
      <c r="D68" s="192" t="s">
        <v>209</v>
      </c>
      <c r="E68" s="193"/>
      <c r="F68" s="193"/>
      <c r="G68" s="193"/>
      <c r="H68" s="193"/>
      <c r="I68" s="194"/>
      <c r="J68" s="195">
        <f>J153</f>
        <v>0</v>
      </c>
      <c r="K68" s="196"/>
    </row>
    <row r="69" spans="2:11" s="9" customFormat="1" ht="19.9" customHeight="1">
      <c r="B69" s="197"/>
      <c r="C69" s="198"/>
      <c r="D69" s="199" t="s">
        <v>210</v>
      </c>
      <c r="E69" s="200"/>
      <c r="F69" s="200"/>
      <c r="G69" s="200"/>
      <c r="H69" s="200"/>
      <c r="I69" s="201"/>
      <c r="J69" s="202">
        <f>J154</f>
        <v>0</v>
      </c>
      <c r="K69" s="203"/>
    </row>
    <row r="70" spans="2:11" s="9" customFormat="1" ht="19.9" customHeight="1">
      <c r="B70" s="197"/>
      <c r="C70" s="198"/>
      <c r="D70" s="199" t="s">
        <v>211</v>
      </c>
      <c r="E70" s="200"/>
      <c r="F70" s="200"/>
      <c r="G70" s="200"/>
      <c r="H70" s="200"/>
      <c r="I70" s="201"/>
      <c r="J70" s="202">
        <f>J156</f>
        <v>0</v>
      </c>
      <c r="K70" s="203"/>
    </row>
    <row r="71" spans="2:11" s="9" customFormat="1" ht="19.9" customHeight="1">
      <c r="B71" s="197"/>
      <c r="C71" s="198"/>
      <c r="D71" s="199" t="s">
        <v>212</v>
      </c>
      <c r="E71" s="200"/>
      <c r="F71" s="200"/>
      <c r="G71" s="200"/>
      <c r="H71" s="200"/>
      <c r="I71" s="201"/>
      <c r="J71" s="202">
        <f>J158</f>
        <v>0</v>
      </c>
      <c r="K71" s="203"/>
    </row>
    <row r="72" spans="2:11" s="9" customFormat="1" ht="19.9" customHeight="1">
      <c r="B72" s="197"/>
      <c r="C72" s="198"/>
      <c r="D72" s="199" t="s">
        <v>213</v>
      </c>
      <c r="E72" s="200"/>
      <c r="F72" s="200"/>
      <c r="G72" s="200"/>
      <c r="H72" s="200"/>
      <c r="I72" s="201"/>
      <c r="J72" s="202">
        <f>J160</f>
        <v>0</v>
      </c>
      <c r="K72" s="203"/>
    </row>
    <row r="73" spans="2:11" s="1" customFormat="1" ht="21.8" customHeight="1">
      <c r="B73" s="47"/>
      <c r="C73" s="48"/>
      <c r="D73" s="48"/>
      <c r="E73" s="48"/>
      <c r="F73" s="48"/>
      <c r="G73" s="48"/>
      <c r="H73" s="48"/>
      <c r="I73" s="157"/>
      <c r="J73" s="48"/>
      <c r="K73" s="52"/>
    </row>
    <row r="74" spans="2:11" s="1" customFormat="1" ht="6.95" customHeight="1">
      <c r="B74" s="68"/>
      <c r="C74" s="69"/>
      <c r="D74" s="69"/>
      <c r="E74" s="69"/>
      <c r="F74" s="69"/>
      <c r="G74" s="69"/>
      <c r="H74" s="69"/>
      <c r="I74" s="179"/>
      <c r="J74" s="69"/>
      <c r="K74" s="70"/>
    </row>
    <row r="78" spans="2:12" s="1" customFormat="1" ht="6.95" customHeight="1">
      <c r="B78" s="71"/>
      <c r="C78" s="72"/>
      <c r="D78" s="72"/>
      <c r="E78" s="72"/>
      <c r="F78" s="72"/>
      <c r="G78" s="72"/>
      <c r="H78" s="72"/>
      <c r="I78" s="182"/>
      <c r="J78" s="72"/>
      <c r="K78" s="72"/>
      <c r="L78" s="73"/>
    </row>
    <row r="79" spans="2:12" s="1" customFormat="1" ht="36.95" customHeight="1">
      <c r="B79" s="47"/>
      <c r="C79" s="74" t="s">
        <v>214</v>
      </c>
      <c r="D79" s="75"/>
      <c r="E79" s="75"/>
      <c r="F79" s="75"/>
      <c r="G79" s="75"/>
      <c r="H79" s="75"/>
      <c r="I79" s="204"/>
      <c r="J79" s="75"/>
      <c r="K79" s="75"/>
      <c r="L79" s="73"/>
    </row>
    <row r="80" spans="2:12" s="1" customFormat="1" ht="6.95" customHeight="1">
      <c r="B80" s="47"/>
      <c r="C80" s="75"/>
      <c r="D80" s="75"/>
      <c r="E80" s="75"/>
      <c r="F80" s="75"/>
      <c r="G80" s="75"/>
      <c r="H80" s="75"/>
      <c r="I80" s="204"/>
      <c r="J80" s="75"/>
      <c r="K80" s="75"/>
      <c r="L80" s="73"/>
    </row>
    <row r="81" spans="2:12" s="1" customFormat="1" ht="14.4" customHeight="1">
      <c r="B81" s="47"/>
      <c r="C81" s="77" t="s">
        <v>18</v>
      </c>
      <c r="D81" s="75"/>
      <c r="E81" s="75"/>
      <c r="F81" s="75"/>
      <c r="G81" s="75"/>
      <c r="H81" s="75"/>
      <c r="I81" s="204"/>
      <c r="J81" s="75"/>
      <c r="K81" s="75"/>
      <c r="L81" s="73"/>
    </row>
    <row r="82" spans="2:12" s="1" customFormat="1" ht="16.5" customHeight="1">
      <c r="B82" s="47"/>
      <c r="C82" s="75"/>
      <c r="D82" s="75"/>
      <c r="E82" s="205" t="str">
        <f>E7</f>
        <v>REKONSTRUKCE PLYNOVÉ KOTELNY JAROV I.- OBJEKTY A-E</v>
      </c>
      <c r="F82" s="77"/>
      <c r="G82" s="77"/>
      <c r="H82" s="77"/>
      <c r="I82" s="204"/>
      <c r="J82" s="75"/>
      <c r="K82" s="75"/>
      <c r="L82" s="73"/>
    </row>
    <row r="83" spans="2:12" ht="13.5">
      <c r="B83" s="28"/>
      <c r="C83" s="77" t="s">
        <v>190</v>
      </c>
      <c r="D83" s="206"/>
      <c r="E83" s="206"/>
      <c r="F83" s="206"/>
      <c r="G83" s="206"/>
      <c r="H83" s="206"/>
      <c r="I83" s="149"/>
      <c r="J83" s="206"/>
      <c r="K83" s="206"/>
      <c r="L83" s="207"/>
    </row>
    <row r="84" spans="2:12" s="1" customFormat="1" ht="16.5" customHeight="1">
      <c r="B84" s="47"/>
      <c r="C84" s="75"/>
      <c r="D84" s="75"/>
      <c r="E84" s="205" t="s">
        <v>2346</v>
      </c>
      <c r="F84" s="75"/>
      <c r="G84" s="75"/>
      <c r="H84" s="75"/>
      <c r="I84" s="204"/>
      <c r="J84" s="75"/>
      <c r="K84" s="75"/>
      <c r="L84" s="73"/>
    </row>
    <row r="85" spans="2:12" s="1" customFormat="1" ht="14.4" customHeight="1">
      <c r="B85" s="47"/>
      <c r="C85" s="77" t="s">
        <v>192</v>
      </c>
      <c r="D85" s="75"/>
      <c r="E85" s="75"/>
      <c r="F85" s="75"/>
      <c r="G85" s="75"/>
      <c r="H85" s="75"/>
      <c r="I85" s="204"/>
      <c r="J85" s="75"/>
      <c r="K85" s="75"/>
      <c r="L85" s="73"/>
    </row>
    <row r="86" spans="2:12" s="1" customFormat="1" ht="17.25" customHeight="1">
      <c r="B86" s="47"/>
      <c r="C86" s="75"/>
      <c r="D86" s="75"/>
      <c r="E86" s="83" t="str">
        <f>E11</f>
        <v>A2 - OBJEKT C - REGULACE ÚT</v>
      </c>
      <c r="F86" s="75"/>
      <c r="G86" s="75"/>
      <c r="H86" s="75"/>
      <c r="I86" s="204"/>
      <c r="J86" s="75"/>
      <c r="K86" s="75"/>
      <c r="L86" s="73"/>
    </row>
    <row r="87" spans="2:12" s="1" customFormat="1" ht="6.95" customHeight="1">
      <c r="B87" s="47"/>
      <c r="C87" s="75"/>
      <c r="D87" s="75"/>
      <c r="E87" s="75"/>
      <c r="F87" s="75"/>
      <c r="G87" s="75"/>
      <c r="H87" s="75"/>
      <c r="I87" s="204"/>
      <c r="J87" s="75"/>
      <c r="K87" s="75"/>
      <c r="L87" s="73"/>
    </row>
    <row r="88" spans="2:12" s="1" customFormat="1" ht="18" customHeight="1">
      <c r="B88" s="47"/>
      <c r="C88" s="77" t="s">
        <v>24</v>
      </c>
      <c r="D88" s="75"/>
      <c r="E88" s="75"/>
      <c r="F88" s="208" t="str">
        <f>F14</f>
        <v xml:space="preserve"> 130 00 Praha 3</v>
      </c>
      <c r="G88" s="75"/>
      <c r="H88" s="75"/>
      <c r="I88" s="209" t="s">
        <v>26</v>
      </c>
      <c r="J88" s="86" t="str">
        <f>IF(J14="","",J14)</f>
        <v>24. 9. 2018</v>
      </c>
      <c r="K88" s="75"/>
      <c r="L88" s="73"/>
    </row>
    <row r="89" spans="2:12" s="1" customFormat="1" ht="6.95" customHeight="1">
      <c r="B89" s="47"/>
      <c r="C89" s="75"/>
      <c r="D89" s="75"/>
      <c r="E89" s="75"/>
      <c r="F89" s="75"/>
      <c r="G89" s="75"/>
      <c r="H89" s="75"/>
      <c r="I89" s="204"/>
      <c r="J89" s="75"/>
      <c r="K89" s="75"/>
      <c r="L89" s="73"/>
    </row>
    <row r="90" spans="2:12" s="1" customFormat="1" ht="13.5">
      <c r="B90" s="47"/>
      <c r="C90" s="77" t="s">
        <v>32</v>
      </c>
      <c r="D90" s="75"/>
      <c r="E90" s="75"/>
      <c r="F90" s="208" t="str">
        <f>E17</f>
        <v>VYSOKÁ ŠKOLA EKONOMICKÁ V PRAZE</v>
      </c>
      <c r="G90" s="75"/>
      <c r="H90" s="75"/>
      <c r="I90" s="209" t="s">
        <v>39</v>
      </c>
      <c r="J90" s="208" t="str">
        <f>E23</f>
        <v>ING.VÁCLAV PILÁT</v>
      </c>
      <c r="K90" s="75"/>
      <c r="L90" s="73"/>
    </row>
    <row r="91" spans="2:12" s="1" customFormat="1" ht="14.4" customHeight="1">
      <c r="B91" s="47"/>
      <c r="C91" s="77" t="s">
        <v>37</v>
      </c>
      <c r="D91" s="75"/>
      <c r="E91" s="75"/>
      <c r="F91" s="208" t="str">
        <f>IF(E20="","",E20)</f>
        <v/>
      </c>
      <c r="G91" s="75"/>
      <c r="H91" s="75"/>
      <c r="I91" s="204"/>
      <c r="J91" s="75"/>
      <c r="K91" s="75"/>
      <c r="L91" s="73"/>
    </row>
    <row r="92" spans="2:12" s="1" customFormat="1" ht="10.3" customHeight="1">
      <c r="B92" s="47"/>
      <c r="C92" s="75"/>
      <c r="D92" s="75"/>
      <c r="E92" s="75"/>
      <c r="F92" s="75"/>
      <c r="G92" s="75"/>
      <c r="H92" s="75"/>
      <c r="I92" s="204"/>
      <c r="J92" s="75"/>
      <c r="K92" s="75"/>
      <c r="L92" s="73"/>
    </row>
    <row r="93" spans="2:20" s="10" customFormat="1" ht="29.25" customHeight="1">
      <c r="B93" s="210"/>
      <c r="C93" s="211" t="s">
        <v>215</v>
      </c>
      <c r="D93" s="212" t="s">
        <v>63</v>
      </c>
      <c r="E93" s="212" t="s">
        <v>59</v>
      </c>
      <c r="F93" s="212" t="s">
        <v>216</v>
      </c>
      <c r="G93" s="212" t="s">
        <v>217</v>
      </c>
      <c r="H93" s="212" t="s">
        <v>218</v>
      </c>
      <c r="I93" s="213" t="s">
        <v>219</v>
      </c>
      <c r="J93" s="212" t="s">
        <v>196</v>
      </c>
      <c r="K93" s="214" t="s">
        <v>220</v>
      </c>
      <c r="L93" s="215"/>
      <c r="M93" s="103" t="s">
        <v>221</v>
      </c>
      <c r="N93" s="104" t="s">
        <v>48</v>
      </c>
      <c r="O93" s="104" t="s">
        <v>222</v>
      </c>
      <c r="P93" s="104" t="s">
        <v>223</v>
      </c>
      <c r="Q93" s="104" t="s">
        <v>224</v>
      </c>
      <c r="R93" s="104" t="s">
        <v>225</v>
      </c>
      <c r="S93" s="104" t="s">
        <v>226</v>
      </c>
      <c r="T93" s="105" t="s">
        <v>227</v>
      </c>
    </row>
    <row r="94" spans="2:63" s="1" customFormat="1" ht="29.25" customHeight="1">
      <c r="B94" s="47"/>
      <c r="C94" s="109" t="s">
        <v>197</v>
      </c>
      <c r="D94" s="75"/>
      <c r="E94" s="75"/>
      <c r="F94" s="75"/>
      <c r="G94" s="75"/>
      <c r="H94" s="75"/>
      <c r="I94" s="204"/>
      <c r="J94" s="216">
        <f>BK94</f>
        <v>0</v>
      </c>
      <c r="K94" s="75"/>
      <c r="L94" s="73"/>
      <c r="M94" s="106"/>
      <c r="N94" s="107"/>
      <c r="O94" s="107"/>
      <c r="P94" s="217">
        <f>P95+P103+P153</f>
        <v>0</v>
      </c>
      <c r="Q94" s="107"/>
      <c r="R94" s="217">
        <f>R95+R103+R153</f>
        <v>0.38435</v>
      </c>
      <c r="S94" s="107"/>
      <c r="T94" s="218">
        <f>T95+T103+T153</f>
        <v>1.2685499999999998</v>
      </c>
      <c r="AT94" s="24" t="s">
        <v>77</v>
      </c>
      <c r="AU94" s="24" t="s">
        <v>198</v>
      </c>
      <c r="BK94" s="219">
        <f>BK95+BK103+BK153</f>
        <v>0</v>
      </c>
    </row>
    <row r="95" spans="2:63" s="11" customFormat="1" ht="37.4" customHeight="1">
      <c r="B95" s="220"/>
      <c r="C95" s="221"/>
      <c r="D95" s="222" t="s">
        <v>77</v>
      </c>
      <c r="E95" s="223" t="s">
        <v>228</v>
      </c>
      <c r="F95" s="223" t="s">
        <v>229</v>
      </c>
      <c r="G95" s="221"/>
      <c r="H95" s="221"/>
      <c r="I95" s="224"/>
      <c r="J95" s="225">
        <f>BK95</f>
        <v>0</v>
      </c>
      <c r="K95" s="221"/>
      <c r="L95" s="226"/>
      <c r="M95" s="227"/>
      <c r="N95" s="228"/>
      <c r="O95" s="228"/>
      <c r="P95" s="229">
        <f>P96</f>
        <v>0</v>
      </c>
      <c r="Q95" s="228"/>
      <c r="R95" s="229">
        <f>R96</f>
        <v>0</v>
      </c>
      <c r="S95" s="228"/>
      <c r="T95" s="230">
        <f>T96</f>
        <v>0</v>
      </c>
      <c r="AR95" s="231" t="s">
        <v>85</v>
      </c>
      <c r="AT95" s="232" t="s">
        <v>77</v>
      </c>
      <c r="AU95" s="232" t="s">
        <v>78</v>
      </c>
      <c r="AY95" s="231" t="s">
        <v>230</v>
      </c>
      <c r="BK95" s="233">
        <f>BK96</f>
        <v>0</v>
      </c>
    </row>
    <row r="96" spans="2:63" s="11" customFormat="1" ht="19.9" customHeight="1">
      <c r="B96" s="220"/>
      <c r="C96" s="221"/>
      <c r="D96" s="222" t="s">
        <v>77</v>
      </c>
      <c r="E96" s="234" t="s">
        <v>231</v>
      </c>
      <c r="F96" s="234" t="s">
        <v>232</v>
      </c>
      <c r="G96" s="221"/>
      <c r="H96" s="221"/>
      <c r="I96" s="224"/>
      <c r="J96" s="235">
        <f>BK96</f>
        <v>0</v>
      </c>
      <c r="K96" s="221"/>
      <c r="L96" s="226"/>
      <c r="M96" s="227"/>
      <c r="N96" s="228"/>
      <c r="O96" s="228"/>
      <c r="P96" s="229">
        <f>SUM(P97:P102)</f>
        <v>0</v>
      </c>
      <c r="Q96" s="228"/>
      <c r="R96" s="229">
        <f>SUM(R97:R102)</f>
        <v>0</v>
      </c>
      <c r="S96" s="228"/>
      <c r="T96" s="230">
        <f>SUM(T97:T102)</f>
        <v>0</v>
      </c>
      <c r="AR96" s="231" t="s">
        <v>85</v>
      </c>
      <c r="AT96" s="232" t="s">
        <v>77</v>
      </c>
      <c r="AU96" s="232" t="s">
        <v>85</v>
      </c>
      <c r="AY96" s="231" t="s">
        <v>230</v>
      </c>
      <c r="BK96" s="233">
        <f>SUM(BK97:BK102)</f>
        <v>0</v>
      </c>
    </row>
    <row r="97" spans="2:65" s="1" customFormat="1" ht="25.5" customHeight="1">
      <c r="B97" s="47"/>
      <c r="C97" s="236" t="s">
        <v>85</v>
      </c>
      <c r="D97" s="236" t="s">
        <v>233</v>
      </c>
      <c r="E97" s="237" t="s">
        <v>234</v>
      </c>
      <c r="F97" s="238" t="s">
        <v>235</v>
      </c>
      <c r="G97" s="239" t="s">
        <v>236</v>
      </c>
      <c r="H97" s="240">
        <v>1.269</v>
      </c>
      <c r="I97" s="241"/>
      <c r="J97" s="242">
        <f>ROUND(I97*H97,2)</f>
        <v>0</v>
      </c>
      <c r="K97" s="238" t="s">
        <v>34</v>
      </c>
      <c r="L97" s="73"/>
      <c r="M97" s="243" t="s">
        <v>34</v>
      </c>
      <c r="N97" s="244" t="s">
        <v>49</v>
      </c>
      <c r="O97" s="48"/>
      <c r="P97" s="245">
        <f>O97*H97</f>
        <v>0</v>
      </c>
      <c r="Q97" s="245">
        <v>0</v>
      </c>
      <c r="R97" s="245">
        <f>Q97*H97</f>
        <v>0</v>
      </c>
      <c r="S97" s="245">
        <v>0</v>
      </c>
      <c r="T97" s="246">
        <f>S97*H97</f>
        <v>0</v>
      </c>
      <c r="AR97" s="24" t="s">
        <v>237</v>
      </c>
      <c r="AT97" s="24" t="s">
        <v>233</v>
      </c>
      <c r="AU97" s="24" t="s">
        <v>91</v>
      </c>
      <c r="AY97" s="24" t="s">
        <v>230</v>
      </c>
      <c r="BE97" s="247">
        <f>IF(N97="základní",J97,0)</f>
        <v>0</v>
      </c>
      <c r="BF97" s="247">
        <f>IF(N97="snížená",J97,0)</f>
        <v>0</v>
      </c>
      <c r="BG97" s="247">
        <f>IF(N97="zákl. přenesená",J97,0)</f>
        <v>0</v>
      </c>
      <c r="BH97" s="247">
        <f>IF(N97="sníž. přenesená",J97,0)</f>
        <v>0</v>
      </c>
      <c r="BI97" s="247">
        <f>IF(N97="nulová",J97,0)</f>
        <v>0</v>
      </c>
      <c r="BJ97" s="24" t="s">
        <v>85</v>
      </c>
      <c r="BK97" s="247">
        <f>ROUND(I97*H97,2)</f>
        <v>0</v>
      </c>
      <c r="BL97" s="24" t="s">
        <v>237</v>
      </c>
      <c r="BM97" s="24" t="s">
        <v>2414</v>
      </c>
    </row>
    <row r="98" spans="2:65" s="1" customFormat="1" ht="25.5" customHeight="1">
      <c r="B98" s="47"/>
      <c r="C98" s="236" t="s">
        <v>91</v>
      </c>
      <c r="D98" s="236" t="s">
        <v>233</v>
      </c>
      <c r="E98" s="237" t="s">
        <v>239</v>
      </c>
      <c r="F98" s="238" t="s">
        <v>240</v>
      </c>
      <c r="G98" s="239" t="s">
        <v>236</v>
      </c>
      <c r="H98" s="240">
        <v>1.269</v>
      </c>
      <c r="I98" s="241"/>
      <c r="J98" s="242">
        <f>ROUND(I98*H98,2)</f>
        <v>0</v>
      </c>
      <c r="K98" s="238" t="s">
        <v>34</v>
      </c>
      <c r="L98" s="73"/>
      <c r="M98" s="243" t="s">
        <v>34</v>
      </c>
      <c r="N98" s="244" t="s">
        <v>49</v>
      </c>
      <c r="O98" s="48"/>
      <c r="P98" s="245">
        <f>O98*H98</f>
        <v>0</v>
      </c>
      <c r="Q98" s="245">
        <v>0</v>
      </c>
      <c r="R98" s="245">
        <f>Q98*H98</f>
        <v>0</v>
      </c>
      <c r="S98" s="245">
        <v>0</v>
      </c>
      <c r="T98" s="246">
        <f>S98*H98</f>
        <v>0</v>
      </c>
      <c r="AR98" s="24" t="s">
        <v>237</v>
      </c>
      <c r="AT98" s="24" t="s">
        <v>233</v>
      </c>
      <c r="AU98" s="24" t="s">
        <v>91</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237</v>
      </c>
      <c r="BM98" s="24" t="s">
        <v>2415</v>
      </c>
    </row>
    <row r="99" spans="2:65" s="1" customFormat="1" ht="25.5" customHeight="1">
      <c r="B99" s="47"/>
      <c r="C99" s="236" t="s">
        <v>242</v>
      </c>
      <c r="D99" s="236" t="s">
        <v>233</v>
      </c>
      <c r="E99" s="237" t="s">
        <v>243</v>
      </c>
      <c r="F99" s="238" t="s">
        <v>244</v>
      </c>
      <c r="G99" s="239" t="s">
        <v>236</v>
      </c>
      <c r="H99" s="240">
        <v>31.725</v>
      </c>
      <c r="I99" s="241"/>
      <c r="J99" s="242">
        <f>ROUND(I99*H99,2)</f>
        <v>0</v>
      </c>
      <c r="K99" s="238" t="s">
        <v>34</v>
      </c>
      <c r="L99" s="73"/>
      <c r="M99" s="243" t="s">
        <v>34</v>
      </c>
      <c r="N99" s="244" t="s">
        <v>49</v>
      </c>
      <c r="O99" s="48"/>
      <c r="P99" s="245">
        <f>O99*H99</f>
        <v>0</v>
      </c>
      <c r="Q99" s="245">
        <v>0</v>
      </c>
      <c r="R99" s="245">
        <f>Q99*H99</f>
        <v>0</v>
      </c>
      <c r="S99" s="245">
        <v>0</v>
      </c>
      <c r="T99" s="246">
        <f>S99*H99</f>
        <v>0</v>
      </c>
      <c r="AR99" s="24" t="s">
        <v>237</v>
      </c>
      <c r="AT99" s="24" t="s">
        <v>233</v>
      </c>
      <c r="AU99" s="24" t="s">
        <v>91</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237</v>
      </c>
      <c r="BM99" s="24" t="s">
        <v>2416</v>
      </c>
    </row>
    <row r="100" spans="2:51" s="12" customFormat="1" ht="13.5">
      <c r="B100" s="248"/>
      <c r="C100" s="249"/>
      <c r="D100" s="250" t="s">
        <v>246</v>
      </c>
      <c r="E100" s="251" t="s">
        <v>34</v>
      </c>
      <c r="F100" s="252" t="s">
        <v>2417</v>
      </c>
      <c r="G100" s="249"/>
      <c r="H100" s="253">
        <v>31.725</v>
      </c>
      <c r="I100" s="254"/>
      <c r="J100" s="249"/>
      <c r="K100" s="249"/>
      <c r="L100" s="255"/>
      <c r="M100" s="256"/>
      <c r="N100" s="257"/>
      <c r="O100" s="257"/>
      <c r="P100" s="257"/>
      <c r="Q100" s="257"/>
      <c r="R100" s="257"/>
      <c r="S100" s="257"/>
      <c r="T100" s="258"/>
      <c r="AT100" s="259" t="s">
        <v>246</v>
      </c>
      <c r="AU100" s="259" t="s">
        <v>91</v>
      </c>
      <c r="AV100" s="12" t="s">
        <v>91</v>
      </c>
      <c r="AW100" s="12" t="s">
        <v>41</v>
      </c>
      <c r="AX100" s="12" t="s">
        <v>78</v>
      </c>
      <c r="AY100" s="259" t="s">
        <v>230</v>
      </c>
    </row>
    <row r="101" spans="2:51" s="14" customFormat="1" ht="13.5">
      <c r="B101" s="270"/>
      <c r="C101" s="271"/>
      <c r="D101" s="250" t="s">
        <v>246</v>
      </c>
      <c r="E101" s="272" t="s">
        <v>34</v>
      </c>
      <c r="F101" s="273" t="s">
        <v>265</v>
      </c>
      <c r="G101" s="271"/>
      <c r="H101" s="274">
        <v>31.725</v>
      </c>
      <c r="I101" s="275"/>
      <c r="J101" s="271"/>
      <c r="K101" s="271"/>
      <c r="L101" s="276"/>
      <c r="M101" s="277"/>
      <c r="N101" s="278"/>
      <c r="O101" s="278"/>
      <c r="P101" s="278"/>
      <c r="Q101" s="278"/>
      <c r="R101" s="278"/>
      <c r="S101" s="278"/>
      <c r="T101" s="279"/>
      <c r="AT101" s="280" t="s">
        <v>246</v>
      </c>
      <c r="AU101" s="280" t="s">
        <v>91</v>
      </c>
      <c r="AV101" s="14" t="s">
        <v>237</v>
      </c>
      <c r="AW101" s="14" t="s">
        <v>41</v>
      </c>
      <c r="AX101" s="14" t="s">
        <v>85</v>
      </c>
      <c r="AY101" s="280" t="s">
        <v>230</v>
      </c>
    </row>
    <row r="102" spans="2:65" s="1" customFormat="1" ht="25.5" customHeight="1">
      <c r="B102" s="47"/>
      <c r="C102" s="236" t="s">
        <v>237</v>
      </c>
      <c r="D102" s="236" t="s">
        <v>233</v>
      </c>
      <c r="E102" s="237" t="s">
        <v>248</v>
      </c>
      <c r="F102" s="238" t="s">
        <v>249</v>
      </c>
      <c r="G102" s="239" t="s">
        <v>236</v>
      </c>
      <c r="H102" s="240">
        <v>1.269</v>
      </c>
      <c r="I102" s="241"/>
      <c r="J102" s="242">
        <f>ROUND(I102*H102,2)</f>
        <v>0</v>
      </c>
      <c r="K102" s="238" t="s">
        <v>34</v>
      </c>
      <c r="L102" s="73"/>
      <c r="M102" s="243" t="s">
        <v>34</v>
      </c>
      <c r="N102" s="244" t="s">
        <v>49</v>
      </c>
      <c r="O102" s="48"/>
      <c r="P102" s="245">
        <f>O102*H102</f>
        <v>0</v>
      </c>
      <c r="Q102" s="245">
        <v>0</v>
      </c>
      <c r="R102" s="245">
        <f>Q102*H102</f>
        <v>0</v>
      </c>
      <c r="S102" s="245">
        <v>0</v>
      </c>
      <c r="T102" s="246">
        <f>S102*H102</f>
        <v>0</v>
      </c>
      <c r="AR102" s="24" t="s">
        <v>237</v>
      </c>
      <c r="AT102" s="24" t="s">
        <v>233</v>
      </c>
      <c r="AU102" s="24" t="s">
        <v>91</v>
      </c>
      <c r="AY102" s="24" t="s">
        <v>230</v>
      </c>
      <c r="BE102" s="247">
        <f>IF(N102="základní",J102,0)</f>
        <v>0</v>
      </c>
      <c r="BF102" s="247">
        <f>IF(N102="snížená",J102,0)</f>
        <v>0</v>
      </c>
      <c r="BG102" s="247">
        <f>IF(N102="zákl. přenesená",J102,0)</f>
        <v>0</v>
      </c>
      <c r="BH102" s="247">
        <f>IF(N102="sníž. přenesená",J102,0)</f>
        <v>0</v>
      </c>
      <c r="BI102" s="247">
        <f>IF(N102="nulová",J102,0)</f>
        <v>0</v>
      </c>
      <c r="BJ102" s="24" t="s">
        <v>85</v>
      </c>
      <c r="BK102" s="247">
        <f>ROUND(I102*H102,2)</f>
        <v>0</v>
      </c>
      <c r="BL102" s="24" t="s">
        <v>237</v>
      </c>
      <c r="BM102" s="24" t="s">
        <v>2418</v>
      </c>
    </row>
    <row r="103" spans="2:63" s="11" customFormat="1" ht="37.4" customHeight="1">
      <c r="B103" s="220"/>
      <c r="C103" s="221"/>
      <c r="D103" s="222" t="s">
        <v>77</v>
      </c>
      <c r="E103" s="223" t="s">
        <v>251</v>
      </c>
      <c r="F103" s="223" t="s">
        <v>252</v>
      </c>
      <c r="G103" s="221"/>
      <c r="H103" s="221"/>
      <c r="I103" s="224"/>
      <c r="J103" s="225">
        <f>BK103</f>
        <v>0</v>
      </c>
      <c r="K103" s="221"/>
      <c r="L103" s="226"/>
      <c r="M103" s="227"/>
      <c r="N103" s="228"/>
      <c r="O103" s="228"/>
      <c r="P103" s="229">
        <f>P104+P113+P117+P136</f>
        <v>0</v>
      </c>
      <c r="Q103" s="228"/>
      <c r="R103" s="229">
        <f>R104+R113+R117+R136</f>
        <v>0.38435</v>
      </c>
      <c r="S103" s="228"/>
      <c r="T103" s="230">
        <f>T104+T113+T117+T136</f>
        <v>1.2685499999999998</v>
      </c>
      <c r="AR103" s="231" t="s">
        <v>91</v>
      </c>
      <c r="AT103" s="232" t="s">
        <v>77</v>
      </c>
      <c r="AU103" s="232" t="s">
        <v>78</v>
      </c>
      <c r="AY103" s="231" t="s">
        <v>230</v>
      </c>
      <c r="BK103" s="233">
        <f>BK104+BK113+BK117+BK136</f>
        <v>0</v>
      </c>
    </row>
    <row r="104" spans="2:63" s="11" customFormat="1" ht="19.9" customHeight="1">
      <c r="B104" s="220"/>
      <c r="C104" s="221"/>
      <c r="D104" s="222" t="s">
        <v>77</v>
      </c>
      <c r="E104" s="234" t="s">
        <v>253</v>
      </c>
      <c r="F104" s="234" t="s">
        <v>254</v>
      </c>
      <c r="G104" s="221"/>
      <c r="H104" s="221"/>
      <c r="I104" s="224"/>
      <c r="J104" s="235">
        <f>BK104</f>
        <v>0</v>
      </c>
      <c r="K104" s="221"/>
      <c r="L104" s="226"/>
      <c r="M104" s="227"/>
      <c r="N104" s="228"/>
      <c r="O104" s="228"/>
      <c r="P104" s="229">
        <f>SUM(P105:P112)</f>
        <v>0</v>
      </c>
      <c r="Q104" s="228"/>
      <c r="R104" s="229">
        <f>SUM(R105:R112)</f>
        <v>0.12579999999999997</v>
      </c>
      <c r="S104" s="228"/>
      <c r="T104" s="230">
        <f>SUM(T105:T112)</f>
        <v>0.212</v>
      </c>
      <c r="AR104" s="231" t="s">
        <v>91</v>
      </c>
      <c r="AT104" s="232" t="s">
        <v>77</v>
      </c>
      <c r="AU104" s="232" t="s">
        <v>85</v>
      </c>
      <c r="AY104" s="231" t="s">
        <v>230</v>
      </c>
      <c r="BK104" s="233">
        <f>SUM(BK105:BK112)</f>
        <v>0</v>
      </c>
    </row>
    <row r="105" spans="2:65" s="1" customFormat="1" ht="16.5" customHeight="1">
      <c r="B105" s="47"/>
      <c r="C105" s="236" t="s">
        <v>255</v>
      </c>
      <c r="D105" s="236" t="s">
        <v>233</v>
      </c>
      <c r="E105" s="237" t="s">
        <v>256</v>
      </c>
      <c r="F105" s="238" t="s">
        <v>257</v>
      </c>
      <c r="G105" s="239" t="s">
        <v>258</v>
      </c>
      <c r="H105" s="240">
        <v>40</v>
      </c>
      <c r="I105" s="241"/>
      <c r="J105" s="242">
        <f>ROUND(I105*H105,2)</f>
        <v>0</v>
      </c>
      <c r="K105" s="238" t="s">
        <v>34</v>
      </c>
      <c r="L105" s="73"/>
      <c r="M105" s="243" t="s">
        <v>34</v>
      </c>
      <c r="N105" s="244" t="s">
        <v>49</v>
      </c>
      <c r="O105" s="48"/>
      <c r="P105" s="245">
        <f>O105*H105</f>
        <v>0</v>
      </c>
      <c r="Q105" s="245">
        <v>0</v>
      </c>
      <c r="R105" s="245">
        <f>Q105*H105</f>
        <v>0</v>
      </c>
      <c r="S105" s="245">
        <v>0.0053</v>
      </c>
      <c r="T105" s="246">
        <f>S105*H105</f>
        <v>0.212</v>
      </c>
      <c r="AR105" s="24" t="s">
        <v>259</v>
      </c>
      <c r="AT105" s="24" t="s">
        <v>233</v>
      </c>
      <c r="AU105" s="24" t="s">
        <v>91</v>
      </c>
      <c r="AY105" s="24" t="s">
        <v>230</v>
      </c>
      <c r="BE105" s="247">
        <f>IF(N105="základní",J105,0)</f>
        <v>0</v>
      </c>
      <c r="BF105" s="247">
        <f>IF(N105="snížená",J105,0)</f>
        <v>0</v>
      </c>
      <c r="BG105" s="247">
        <f>IF(N105="zákl. přenesená",J105,0)</f>
        <v>0</v>
      </c>
      <c r="BH105" s="247">
        <f>IF(N105="sníž. přenesená",J105,0)</f>
        <v>0</v>
      </c>
      <c r="BI105" s="247">
        <f>IF(N105="nulová",J105,0)</f>
        <v>0</v>
      </c>
      <c r="BJ105" s="24" t="s">
        <v>85</v>
      </c>
      <c r="BK105" s="247">
        <f>ROUND(I105*H105,2)</f>
        <v>0</v>
      </c>
      <c r="BL105" s="24" t="s">
        <v>259</v>
      </c>
      <c r="BM105" s="24" t="s">
        <v>2419</v>
      </c>
    </row>
    <row r="106" spans="2:51" s="12" customFormat="1" ht="13.5">
      <c r="B106" s="248"/>
      <c r="C106" s="249"/>
      <c r="D106" s="250" t="s">
        <v>246</v>
      </c>
      <c r="E106" s="251" t="s">
        <v>34</v>
      </c>
      <c r="F106" s="252" t="s">
        <v>2420</v>
      </c>
      <c r="G106" s="249"/>
      <c r="H106" s="253">
        <v>40</v>
      </c>
      <c r="I106" s="254"/>
      <c r="J106" s="249"/>
      <c r="K106" s="249"/>
      <c r="L106" s="255"/>
      <c r="M106" s="256"/>
      <c r="N106" s="257"/>
      <c r="O106" s="257"/>
      <c r="P106" s="257"/>
      <c r="Q106" s="257"/>
      <c r="R106" s="257"/>
      <c r="S106" s="257"/>
      <c r="T106" s="258"/>
      <c r="AT106" s="259" t="s">
        <v>246</v>
      </c>
      <c r="AU106" s="259" t="s">
        <v>91</v>
      </c>
      <c r="AV106" s="12" t="s">
        <v>91</v>
      </c>
      <c r="AW106" s="12" t="s">
        <v>41</v>
      </c>
      <c r="AX106" s="12" t="s">
        <v>78</v>
      </c>
      <c r="AY106" s="259" t="s">
        <v>230</v>
      </c>
    </row>
    <row r="107" spans="2:51" s="14" customFormat="1" ht="13.5">
      <c r="B107" s="270"/>
      <c r="C107" s="271"/>
      <c r="D107" s="250" t="s">
        <v>246</v>
      </c>
      <c r="E107" s="272" t="s">
        <v>34</v>
      </c>
      <c r="F107" s="273" t="s">
        <v>265</v>
      </c>
      <c r="G107" s="271"/>
      <c r="H107" s="274">
        <v>40</v>
      </c>
      <c r="I107" s="275"/>
      <c r="J107" s="271"/>
      <c r="K107" s="271"/>
      <c r="L107" s="276"/>
      <c r="M107" s="277"/>
      <c r="N107" s="278"/>
      <c r="O107" s="278"/>
      <c r="P107" s="278"/>
      <c r="Q107" s="278"/>
      <c r="R107" s="278"/>
      <c r="S107" s="278"/>
      <c r="T107" s="279"/>
      <c r="AT107" s="280" t="s">
        <v>246</v>
      </c>
      <c r="AU107" s="280" t="s">
        <v>91</v>
      </c>
      <c r="AV107" s="14" t="s">
        <v>237</v>
      </c>
      <c r="AW107" s="14" t="s">
        <v>41</v>
      </c>
      <c r="AX107" s="14" t="s">
        <v>85</v>
      </c>
      <c r="AY107" s="280" t="s">
        <v>230</v>
      </c>
    </row>
    <row r="108" spans="2:65" s="1" customFormat="1" ht="25.5" customHeight="1">
      <c r="B108" s="47"/>
      <c r="C108" s="236" t="s">
        <v>266</v>
      </c>
      <c r="D108" s="236" t="s">
        <v>233</v>
      </c>
      <c r="E108" s="237" t="s">
        <v>1989</v>
      </c>
      <c r="F108" s="238" t="s">
        <v>1990</v>
      </c>
      <c r="G108" s="239" t="s">
        <v>281</v>
      </c>
      <c r="H108" s="240">
        <v>41</v>
      </c>
      <c r="I108" s="241"/>
      <c r="J108" s="242">
        <f>ROUND(I108*H108,2)</f>
        <v>0</v>
      </c>
      <c r="K108" s="238" t="s">
        <v>34</v>
      </c>
      <c r="L108" s="73"/>
      <c r="M108" s="243" t="s">
        <v>34</v>
      </c>
      <c r="N108" s="244" t="s">
        <v>49</v>
      </c>
      <c r="O108" s="48"/>
      <c r="P108" s="245">
        <f>O108*H108</f>
        <v>0</v>
      </c>
      <c r="Q108" s="245">
        <v>0.00153</v>
      </c>
      <c r="R108" s="245">
        <f>Q108*H108</f>
        <v>0.06273</v>
      </c>
      <c r="S108" s="245">
        <v>0</v>
      </c>
      <c r="T108" s="246">
        <f>S108*H108</f>
        <v>0</v>
      </c>
      <c r="AR108" s="24" t="s">
        <v>259</v>
      </c>
      <c r="AT108" s="24" t="s">
        <v>233</v>
      </c>
      <c r="AU108" s="24" t="s">
        <v>91</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259</v>
      </c>
      <c r="BM108" s="24" t="s">
        <v>2421</v>
      </c>
    </row>
    <row r="109" spans="2:65" s="1" customFormat="1" ht="25.5" customHeight="1">
      <c r="B109" s="47"/>
      <c r="C109" s="236" t="s">
        <v>278</v>
      </c>
      <c r="D109" s="236" t="s">
        <v>233</v>
      </c>
      <c r="E109" s="237" t="s">
        <v>1992</v>
      </c>
      <c r="F109" s="238" t="s">
        <v>1993</v>
      </c>
      <c r="G109" s="239" t="s">
        <v>281</v>
      </c>
      <c r="H109" s="240">
        <v>17</v>
      </c>
      <c r="I109" s="241"/>
      <c r="J109" s="242">
        <f>ROUND(I109*H109,2)</f>
        <v>0</v>
      </c>
      <c r="K109" s="238" t="s">
        <v>34</v>
      </c>
      <c r="L109" s="73"/>
      <c r="M109" s="243" t="s">
        <v>34</v>
      </c>
      <c r="N109" s="244" t="s">
        <v>49</v>
      </c>
      <c r="O109" s="48"/>
      <c r="P109" s="245">
        <f>O109*H109</f>
        <v>0</v>
      </c>
      <c r="Q109" s="245">
        <v>0.00153</v>
      </c>
      <c r="R109" s="245">
        <f>Q109*H109</f>
        <v>0.02601</v>
      </c>
      <c r="S109" s="245">
        <v>0</v>
      </c>
      <c r="T109" s="246">
        <f>S109*H109</f>
        <v>0</v>
      </c>
      <c r="AR109" s="24" t="s">
        <v>259</v>
      </c>
      <c r="AT109" s="24" t="s">
        <v>233</v>
      </c>
      <c r="AU109" s="24" t="s">
        <v>91</v>
      </c>
      <c r="AY109" s="24" t="s">
        <v>230</v>
      </c>
      <c r="BE109" s="247">
        <f>IF(N109="základní",J109,0)</f>
        <v>0</v>
      </c>
      <c r="BF109" s="247">
        <f>IF(N109="snížená",J109,0)</f>
        <v>0</v>
      </c>
      <c r="BG109" s="247">
        <f>IF(N109="zákl. přenesená",J109,0)</f>
        <v>0</v>
      </c>
      <c r="BH109" s="247">
        <f>IF(N109="sníž. přenesená",J109,0)</f>
        <v>0</v>
      </c>
      <c r="BI109" s="247">
        <f>IF(N109="nulová",J109,0)</f>
        <v>0</v>
      </c>
      <c r="BJ109" s="24" t="s">
        <v>85</v>
      </c>
      <c r="BK109" s="247">
        <f>ROUND(I109*H109,2)</f>
        <v>0</v>
      </c>
      <c r="BL109" s="24" t="s">
        <v>259</v>
      </c>
      <c r="BM109" s="24" t="s">
        <v>2422</v>
      </c>
    </row>
    <row r="110" spans="2:65" s="1" customFormat="1" ht="25.5" customHeight="1">
      <c r="B110" s="47"/>
      <c r="C110" s="236" t="s">
        <v>285</v>
      </c>
      <c r="D110" s="236" t="s">
        <v>233</v>
      </c>
      <c r="E110" s="237" t="s">
        <v>1848</v>
      </c>
      <c r="F110" s="238" t="s">
        <v>1849</v>
      </c>
      <c r="G110" s="239" t="s">
        <v>281</v>
      </c>
      <c r="H110" s="240">
        <v>22</v>
      </c>
      <c r="I110" s="241"/>
      <c r="J110" s="242">
        <f>ROUND(I110*H110,2)</f>
        <v>0</v>
      </c>
      <c r="K110" s="238" t="s">
        <v>34</v>
      </c>
      <c r="L110" s="73"/>
      <c r="M110" s="243" t="s">
        <v>34</v>
      </c>
      <c r="N110" s="244" t="s">
        <v>49</v>
      </c>
      <c r="O110" s="48"/>
      <c r="P110" s="245">
        <f>O110*H110</f>
        <v>0</v>
      </c>
      <c r="Q110" s="245">
        <v>0.00153</v>
      </c>
      <c r="R110" s="245">
        <f>Q110*H110</f>
        <v>0.033659999999999995</v>
      </c>
      <c r="S110" s="245">
        <v>0</v>
      </c>
      <c r="T110" s="246">
        <f>S110*H110</f>
        <v>0</v>
      </c>
      <c r="AR110" s="24" t="s">
        <v>259</v>
      </c>
      <c r="AT110" s="24" t="s">
        <v>233</v>
      </c>
      <c r="AU110" s="24" t="s">
        <v>91</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259</v>
      </c>
      <c r="BM110" s="24" t="s">
        <v>2423</v>
      </c>
    </row>
    <row r="111" spans="2:65" s="1" customFormat="1" ht="25.5" customHeight="1">
      <c r="B111" s="47"/>
      <c r="C111" s="236" t="s">
        <v>289</v>
      </c>
      <c r="D111" s="236" t="s">
        <v>233</v>
      </c>
      <c r="E111" s="237" t="s">
        <v>1998</v>
      </c>
      <c r="F111" s="238" t="s">
        <v>1999</v>
      </c>
      <c r="G111" s="239" t="s">
        <v>292</v>
      </c>
      <c r="H111" s="240">
        <v>1</v>
      </c>
      <c r="I111" s="241"/>
      <c r="J111" s="242">
        <f>ROUND(I111*H111,2)</f>
        <v>0</v>
      </c>
      <c r="K111" s="238" t="s">
        <v>34</v>
      </c>
      <c r="L111" s="73"/>
      <c r="M111" s="243" t="s">
        <v>34</v>
      </c>
      <c r="N111" s="244" t="s">
        <v>49</v>
      </c>
      <c r="O111" s="48"/>
      <c r="P111" s="245">
        <f>O111*H111</f>
        <v>0</v>
      </c>
      <c r="Q111" s="245">
        <v>0.0034</v>
      </c>
      <c r="R111" s="245">
        <f>Q111*H111</f>
        <v>0.0034</v>
      </c>
      <c r="S111" s="245">
        <v>0</v>
      </c>
      <c r="T111" s="246">
        <f>S111*H111</f>
        <v>0</v>
      </c>
      <c r="AR111" s="24" t="s">
        <v>259</v>
      </c>
      <c r="AT111" s="24" t="s">
        <v>233</v>
      </c>
      <c r="AU111" s="24" t="s">
        <v>91</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259</v>
      </c>
      <c r="BM111" s="24" t="s">
        <v>2424</v>
      </c>
    </row>
    <row r="112" spans="2:65" s="1" customFormat="1" ht="16.5" customHeight="1">
      <c r="B112" s="47"/>
      <c r="C112" s="236" t="s">
        <v>295</v>
      </c>
      <c r="D112" s="236" t="s">
        <v>233</v>
      </c>
      <c r="E112" s="237" t="s">
        <v>1857</v>
      </c>
      <c r="F112" s="238" t="s">
        <v>1858</v>
      </c>
      <c r="G112" s="239" t="s">
        <v>304</v>
      </c>
      <c r="H112" s="293"/>
      <c r="I112" s="241"/>
      <c r="J112" s="242">
        <f>ROUND(I112*H112,2)</f>
        <v>0</v>
      </c>
      <c r="K112" s="238" t="s">
        <v>34</v>
      </c>
      <c r="L112" s="73"/>
      <c r="M112" s="243" t="s">
        <v>34</v>
      </c>
      <c r="N112" s="244" t="s">
        <v>49</v>
      </c>
      <c r="O112" s="48"/>
      <c r="P112" s="245">
        <f>O112*H112</f>
        <v>0</v>
      </c>
      <c r="Q112" s="245">
        <v>0</v>
      </c>
      <c r="R112" s="245">
        <f>Q112*H112</f>
        <v>0</v>
      </c>
      <c r="S112" s="245">
        <v>0</v>
      </c>
      <c r="T112" s="246">
        <f>S112*H112</f>
        <v>0</v>
      </c>
      <c r="AR112" s="24" t="s">
        <v>259</v>
      </c>
      <c r="AT112" s="24" t="s">
        <v>233</v>
      </c>
      <c r="AU112" s="24" t="s">
        <v>91</v>
      </c>
      <c r="AY112" s="24" t="s">
        <v>230</v>
      </c>
      <c r="BE112" s="247">
        <f>IF(N112="základní",J112,0)</f>
        <v>0</v>
      </c>
      <c r="BF112" s="247">
        <f>IF(N112="snížená",J112,0)</f>
        <v>0</v>
      </c>
      <c r="BG112" s="247">
        <f>IF(N112="zákl. přenesená",J112,0)</f>
        <v>0</v>
      </c>
      <c r="BH112" s="247">
        <f>IF(N112="sníž. přenesená",J112,0)</f>
        <v>0</v>
      </c>
      <c r="BI112" s="247">
        <f>IF(N112="nulová",J112,0)</f>
        <v>0</v>
      </c>
      <c r="BJ112" s="24" t="s">
        <v>85</v>
      </c>
      <c r="BK112" s="247">
        <f>ROUND(I112*H112,2)</f>
        <v>0</v>
      </c>
      <c r="BL112" s="24" t="s">
        <v>259</v>
      </c>
      <c r="BM112" s="24" t="s">
        <v>2425</v>
      </c>
    </row>
    <row r="113" spans="2:63" s="11" customFormat="1" ht="29.85" customHeight="1">
      <c r="B113" s="220"/>
      <c r="C113" s="221"/>
      <c r="D113" s="222" t="s">
        <v>77</v>
      </c>
      <c r="E113" s="234" t="s">
        <v>431</v>
      </c>
      <c r="F113" s="234" t="s">
        <v>277</v>
      </c>
      <c r="G113" s="221"/>
      <c r="H113" s="221"/>
      <c r="I113" s="224"/>
      <c r="J113" s="235">
        <f>BK113</f>
        <v>0</v>
      </c>
      <c r="K113" s="221"/>
      <c r="L113" s="226"/>
      <c r="M113" s="227"/>
      <c r="N113" s="228"/>
      <c r="O113" s="228"/>
      <c r="P113" s="229">
        <f>SUM(P114:P116)</f>
        <v>0</v>
      </c>
      <c r="Q113" s="228"/>
      <c r="R113" s="229">
        <f>SUM(R114:R116)</f>
        <v>0.00182</v>
      </c>
      <c r="S113" s="228"/>
      <c r="T113" s="230">
        <f>SUM(T114:T116)</f>
        <v>0.1505</v>
      </c>
      <c r="AR113" s="231" t="s">
        <v>91</v>
      </c>
      <c r="AT113" s="232" t="s">
        <v>77</v>
      </c>
      <c r="AU113" s="232" t="s">
        <v>85</v>
      </c>
      <c r="AY113" s="231" t="s">
        <v>230</v>
      </c>
      <c r="BK113" s="233">
        <f>SUM(BK114:BK116)</f>
        <v>0</v>
      </c>
    </row>
    <row r="114" spans="2:65" s="1" customFormat="1" ht="16.5" customHeight="1">
      <c r="B114" s="47"/>
      <c r="C114" s="236" t="s">
        <v>301</v>
      </c>
      <c r="D114" s="236" t="s">
        <v>233</v>
      </c>
      <c r="E114" s="237" t="s">
        <v>433</v>
      </c>
      <c r="F114" s="238" t="s">
        <v>2002</v>
      </c>
      <c r="G114" s="239" t="s">
        <v>258</v>
      </c>
      <c r="H114" s="240">
        <v>18</v>
      </c>
      <c r="I114" s="241"/>
      <c r="J114" s="242">
        <f>ROUND(I114*H114,2)</f>
        <v>0</v>
      </c>
      <c r="K114" s="238" t="s">
        <v>34</v>
      </c>
      <c r="L114" s="73"/>
      <c r="M114" s="243" t="s">
        <v>34</v>
      </c>
      <c r="N114" s="244" t="s">
        <v>49</v>
      </c>
      <c r="O114" s="48"/>
      <c r="P114" s="245">
        <f>O114*H114</f>
        <v>0</v>
      </c>
      <c r="Q114" s="245">
        <v>4E-05</v>
      </c>
      <c r="R114" s="245">
        <f>Q114*H114</f>
        <v>0.00072</v>
      </c>
      <c r="S114" s="245">
        <v>0.00254</v>
      </c>
      <c r="T114" s="246">
        <f>S114*H114</f>
        <v>0.045720000000000004</v>
      </c>
      <c r="AR114" s="24" t="s">
        <v>259</v>
      </c>
      <c r="AT114" s="24" t="s">
        <v>233</v>
      </c>
      <c r="AU114" s="24" t="s">
        <v>91</v>
      </c>
      <c r="AY114" s="24" t="s">
        <v>230</v>
      </c>
      <c r="BE114" s="247">
        <f>IF(N114="základní",J114,0)</f>
        <v>0</v>
      </c>
      <c r="BF114" s="247">
        <f>IF(N114="snížená",J114,0)</f>
        <v>0</v>
      </c>
      <c r="BG114" s="247">
        <f>IF(N114="zákl. přenesená",J114,0)</f>
        <v>0</v>
      </c>
      <c r="BH114" s="247">
        <f>IF(N114="sníž. přenesená",J114,0)</f>
        <v>0</v>
      </c>
      <c r="BI114" s="247">
        <f>IF(N114="nulová",J114,0)</f>
        <v>0</v>
      </c>
      <c r="BJ114" s="24" t="s">
        <v>85</v>
      </c>
      <c r="BK114" s="247">
        <f>ROUND(I114*H114,2)</f>
        <v>0</v>
      </c>
      <c r="BL114" s="24" t="s">
        <v>259</v>
      </c>
      <c r="BM114" s="24" t="s">
        <v>2426</v>
      </c>
    </row>
    <row r="115" spans="2:65" s="1" customFormat="1" ht="25.5" customHeight="1">
      <c r="B115" s="47"/>
      <c r="C115" s="236" t="s">
        <v>307</v>
      </c>
      <c r="D115" s="236" t="s">
        <v>233</v>
      </c>
      <c r="E115" s="237" t="s">
        <v>437</v>
      </c>
      <c r="F115" s="238" t="s">
        <v>438</v>
      </c>
      <c r="G115" s="239" t="s">
        <v>258</v>
      </c>
      <c r="H115" s="240">
        <v>22</v>
      </c>
      <c r="I115" s="241"/>
      <c r="J115" s="242">
        <f>ROUND(I115*H115,2)</f>
        <v>0</v>
      </c>
      <c r="K115" s="238" t="s">
        <v>34</v>
      </c>
      <c r="L115" s="73"/>
      <c r="M115" s="243" t="s">
        <v>34</v>
      </c>
      <c r="N115" s="244" t="s">
        <v>49</v>
      </c>
      <c r="O115" s="48"/>
      <c r="P115" s="245">
        <f>O115*H115</f>
        <v>0</v>
      </c>
      <c r="Q115" s="245">
        <v>5E-05</v>
      </c>
      <c r="R115" s="245">
        <f>Q115*H115</f>
        <v>0.0011</v>
      </c>
      <c r="S115" s="245">
        <v>0.00473</v>
      </c>
      <c r="T115" s="246">
        <f>S115*H115</f>
        <v>0.10406</v>
      </c>
      <c r="AR115" s="24" t="s">
        <v>259</v>
      </c>
      <c r="AT115" s="24" t="s">
        <v>233</v>
      </c>
      <c r="AU115" s="24" t="s">
        <v>91</v>
      </c>
      <c r="AY115" s="24" t="s">
        <v>230</v>
      </c>
      <c r="BE115" s="247">
        <f>IF(N115="základní",J115,0)</f>
        <v>0</v>
      </c>
      <c r="BF115" s="247">
        <f>IF(N115="snížená",J115,0)</f>
        <v>0</v>
      </c>
      <c r="BG115" s="247">
        <f>IF(N115="zákl. přenesená",J115,0)</f>
        <v>0</v>
      </c>
      <c r="BH115" s="247">
        <f>IF(N115="sníž. přenesená",J115,0)</f>
        <v>0</v>
      </c>
      <c r="BI115" s="247">
        <f>IF(N115="nulová",J115,0)</f>
        <v>0</v>
      </c>
      <c r="BJ115" s="24" t="s">
        <v>85</v>
      </c>
      <c r="BK115" s="247">
        <f>ROUND(I115*H115,2)</f>
        <v>0</v>
      </c>
      <c r="BL115" s="24" t="s">
        <v>259</v>
      </c>
      <c r="BM115" s="24" t="s">
        <v>2427</v>
      </c>
    </row>
    <row r="116" spans="2:65" s="1" customFormat="1" ht="16.5" customHeight="1">
      <c r="B116" s="47"/>
      <c r="C116" s="236" t="s">
        <v>311</v>
      </c>
      <c r="D116" s="236" t="s">
        <v>233</v>
      </c>
      <c r="E116" s="237" t="s">
        <v>479</v>
      </c>
      <c r="F116" s="238" t="s">
        <v>1874</v>
      </c>
      <c r="G116" s="239" t="s">
        <v>292</v>
      </c>
      <c r="H116" s="240">
        <v>1</v>
      </c>
      <c r="I116" s="241"/>
      <c r="J116" s="242">
        <f>ROUND(I116*H116,2)</f>
        <v>0</v>
      </c>
      <c r="K116" s="238" t="s">
        <v>34</v>
      </c>
      <c r="L116" s="73"/>
      <c r="M116" s="243" t="s">
        <v>34</v>
      </c>
      <c r="N116" s="244" t="s">
        <v>49</v>
      </c>
      <c r="O116" s="48"/>
      <c r="P116" s="245">
        <f>O116*H116</f>
        <v>0</v>
      </c>
      <c r="Q116" s="245">
        <v>0</v>
      </c>
      <c r="R116" s="245">
        <f>Q116*H116</f>
        <v>0</v>
      </c>
      <c r="S116" s="245">
        <v>0.00072</v>
      </c>
      <c r="T116" s="246">
        <f>S116*H116</f>
        <v>0.00072</v>
      </c>
      <c r="AR116" s="24" t="s">
        <v>259</v>
      </c>
      <c r="AT116" s="24" t="s">
        <v>233</v>
      </c>
      <c r="AU116" s="24" t="s">
        <v>91</v>
      </c>
      <c r="AY116" s="24" t="s">
        <v>230</v>
      </c>
      <c r="BE116" s="247">
        <f>IF(N116="základní",J116,0)</f>
        <v>0</v>
      </c>
      <c r="BF116" s="247">
        <f>IF(N116="snížená",J116,0)</f>
        <v>0</v>
      </c>
      <c r="BG116" s="247">
        <f>IF(N116="zákl. přenesená",J116,0)</f>
        <v>0</v>
      </c>
      <c r="BH116" s="247">
        <f>IF(N116="sníž. přenesená",J116,0)</f>
        <v>0</v>
      </c>
      <c r="BI116" s="247">
        <f>IF(N116="nulová",J116,0)</f>
        <v>0</v>
      </c>
      <c r="BJ116" s="24" t="s">
        <v>85</v>
      </c>
      <c r="BK116" s="247">
        <f>ROUND(I116*H116,2)</f>
        <v>0</v>
      </c>
      <c r="BL116" s="24" t="s">
        <v>259</v>
      </c>
      <c r="BM116" s="24" t="s">
        <v>2428</v>
      </c>
    </row>
    <row r="117" spans="2:63" s="11" customFormat="1" ht="29.85" customHeight="1">
      <c r="B117" s="220"/>
      <c r="C117" s="221"/>
      <c r="D117" s="222" t="s">
        <v>77</v>
      </c>
      <c r="E117" s="234" t="s">
        <v>537</v>
      </c>
      <c r="F117" s="234" t="s">
        <v>277</v>
      </c>
      <c r="G117" s="221"/>
      <c r="H117" s="221"/>
      <c r="I117" s="224"/>
      <c r="J117" s="235">
        <f>BK117</f>
        <v>0</v>
      </c>
      <c r="K117" s="221"/>
      <c r="L117" s="226"/>
      <c r="M117" s="227"/>
      <c r="N117" s="228"/>
      <c r="O117" s="228"/>
      <c r="P117" s="229">
        <f>SUM(P118:P135)</f>
        <v>0</v>
      </c>
      <c r="Q117" s="228"/>
      <c r="R117" s="229">
        <f>SUM(R118:R135)</f>
        <v>0.25417000000000006</v>
      </c>
      <c r="S117" s="228"/>
      <c r="T117" s="230">
        <f>SUM(T118:T135)</f>
        <v>0.9060499999999999</v>
      </c>
      <c r="AR117" s="231" t="s">
        <v>91</v>
      </c>
      <c r="AT117" s="232" t="s">
        <v>77</v>
      </c>
      <c r="AU117" s="232" t="s">
        <v>85</v>
      </c>
      <c r="AY117" s="231" t="s">
        <v>230</v>
      </c>
      <c r="BK117" s="233">
        <f>SUM(BK118:BK135)</f>
        <v>0</v>
      </c>
    </row>
    <row r="118" spans="2:65" s="1" customFormat="1" ht="16.5" customHeight="1">
      <c r="B118" s="47"/>
      <c r="C118" s="236" t="s">
        <v>315</v>
      </c>
      <c r="D118" s="236" t="s">
        <v>233</v>
      </c>
      <c r="E118" s="237" t="s">
        <v>2018</v>
      </c>
      <c r="F118" s="238" t="s">
        <v>2019</v>
      </c>
      <c r="G118" s="239" t="s">
        <v>281</v>
      </c>
      <c r="H118" s="240">
        <v>22</v>
      </c>
      <c r="I118" s="241"/>
      <c r="J118" s="242">
        <f>ROUND(I118*H118,2)</f>
        <v>0</v>
      </c>
      <c r="K118" s="238" t="s">
        <v>34</v>
      </c>
      <c r="L118" s="73"/>
      <c r="M118" s="243" t="s">
        <v>34</v>
      </c>
      <c r="N118" s="244" t="s">
        <v>49</v>
      </c>
      <c r="O118" s="48"/>
      <c r="P118" s="245">
        <f>O118*H118</f>
        <v>0</v>
      </c>
      <c r="Q118" s="245">
        <v>0.00013</v>
      </c>
      <c r="R118" s="245">
        <f>Q118*H118</f>
        <v>0.0028599999999999997</v>
      </c>
      <c r="S118" s="245">
        <v>0.0022</v>
      </c>
      <c r="T118" s="246">
        <f>S118*H118</f>
        <v>0.048400000000000006</v>
      </c>
      <c r="AR118" s="24" t="s">
        <v>259</v>
      </c>
      <c r="AT118" s="24" t="s">
        <v>233</v>
      </c>
      <c r="AU118" s="24" t="s">
        <v>91</v>
      </c>
      <c r="AY118" s="24" t="s">
        <v>230</v>
      </c>
      <c r="BE118" s="247">
        <f>IF(N118="základní",J118,0)</f>
        <v>0</v>
      </c>
      <c r="BF118" s="247">
        <f>IF(N118="snížená",J118,0)</f>
        <v>0</v>
      </c>
      <c r="BG118" s="247">
        <f>IF(N118="zákl. přenesená",J118,0)</f>
        <v>0</v>
      </c>
      <c r="BH118" s="247">
        <f>IF(N118="sníž. přenesená",J118,0)</f>
        <v>0</v>
      </c>
      <c r="BI118" s="247">
        <f>IF(N118="nulová",J118,0)</f>
        <v>0</v>
      </c>
      <c r="BJ118" s="24" t="s">
        <v>85</v>
      </c>
      <c r="BK118" s="247">
        <f>ROUND(I118*H118,2)</f>
        <v>0</v>
      </c>
      <c r="BL118" s="24" t="s">
        <v>259</v>
      </c>
      <c r="BM118" s="24" t="s">
        <v>2429</v>
      </c>
    </row>
    <row r="119" spans="2:65" s="1" customFormat="1" ht="16.5" customHeight="1">
      <c r="B119" s="47"/>
      <c r="C119" s="236" t="s">
        <v>10</v>
      </c>
      <c r="D119" s="236" t="s">
        <v>233</v>
      </c>
      <c r="E119" s="237" t="s">
        <v>2006</v>
      </c>
      <c r="F119" s="238" t="s">
        <v>2010</v>
      </c>
      <c r="G119" s="239" t="s">
        <v>281</v>
      </c>
      <c r="H119" s="240">
        <v>106</v>
      </c>
      <c r="I119" s="241"/>
      <c r="J119" s="242">
        <f>ROUND(I119*H119,2)</f>
        <v>0</v>
      </c>
      <c r="K119" s="238" t="s">
        <v>34</v>
      </c>
      <c r="L119" s="73"/>
      <c r="M119" s="243" t="s">
        <v>34</v>
      </c>
      <c r="N119" s="244" t="s">
        <v>49</v>
      </c>
      <c r="O119" s="48"/>
      <c r="P119" s="245">
        <f>O119*H119</f>
        <v>0</v>
      </c>
      <c r="Q119" s="245">
        <v>4E-05</v>
      </c>
      <c r="R119" s="245">
        <f>Q119*H119</f>
        <v>0.004240000000000001</v>
      </c>
      <c r="S119" s="245">
        <v>0.00045</v>
      </c>
      <c r="T119" s="246">
        <f>S119*H119</f>
        <v>0.0477</v>
      </c>
      <c r="AR119" s="24" t="s">
        <v>259</v>
      </c>
      <c r="AT119" s="24" t="s">
        <v>233</v>
      </c>
      <c r="AU119" s="24" t="s">
        <v>91</v>
      </c>
      <c r="AY119" s="24" t="s">
        <v>230</v>
      </c>
      <c r="BE119" s="247">
        <f>IF(N119="základní",J119,0)</f>
        <v>0</v>
      </c>
      <c r="BF119" s="247">
        <f>IF(N119="snížená",J119,0)</f>
        <v>0</v>
      </c>
      <c r="BG119" s="247">
        <f>IF(N119="zákl. přenesená",J119,0)</f>
        <v>0</v>
      </c>
      <c r="BH119" s="247">
        <f>IF(N119="sníž. přenesená",J119,0)</f>
        <v>0</v>
      </c>
      <c r="BI119" s="247">
        <f>IF(N119="nulová",J119,0)</f>
        <v>0</v>
      </c>
      <c r="BJ119" s="24" t="s">
        <v>85</v>
      </c>
      <c r="BK119" s="247">
        <f>ROUND(I119*H119,2)</f>
        <v>0</v>
      </c>
      <c r="BL119" s="24" t="s">
        <v>259</v>
      </c>
      <c r="BM119" s="24" t="s">
        <v>2430</v>
      </c>
    </row>
    <row r="120" spans="2:65" s="1" customFormat="1" ht="16.5" customHeight="1">
      <c r="B120" s="47"/>
      <c r="C120" s="236" t="s">
        <v>259</v>
      </c>
      <c r="D120" s="236" t="s">
        <v>233</v>
      </c>
      <c r="E120" s="237" t="s">
        <v>2431</v>
      </c>
      <c r="F120" s="238" t="s">
        <v>2025</v>
      </c>
      <c r="G120" s="239" t="s">
        <v>281</v>
      </c>
      <c r="H120" s="240">
        <v>155</v>
      </c>
      <c r="I120" s="241"/>
      <c r="J120" s="242">
        <f>ROUND(I120*H120,2)</f>
        <v>0</v>
      </c>
      <c r="K120" s="238" t="s">
        <v>34</v>
      </c>
      <c r="L120" s="73"/>
      <c r="M120" s="243" t="s">
        <v>34</v>
      </c>
      <c r="N120" s="244" t="s">
        <v>49</v>
      </c>
      <c r="O120" s="48"/>
      <c r="P120" s="245">
        <f>O120*H120</f>
        <v>0</v>
      </c>
      <c r="Q120" s="245">
        <v>0.00016</v>
      </c>
      <c r="R120" s="245">
        <f>Q120*H120</f>
        <v>0.024800000000000003</v>
      </c>
      <c r="S120" s="245">
        <v>0.00497</v>
      </c>
      <c r="T120" s="246">
        <f>S120*H120</f>
        <v>0.77035</v>
      </c>
      <c r="AR120" s="24" t="s">
        <v>259</v>
      </c>
      <c r="AT120" s="24" t="s">
        <v>233</v>
      </c>
      <c r="AU120" s="24" t="s">
        <v>91</v>
      </c>
      <c r="AY120" s="24" t="s">
        <v>230</v>
      </c>
      <c r="BE120" s="247">
        <f>IF(N120="základní",J120,0)</f>
        <v>0</v>
      </c>
      <c r="BF120" s="247">
        <f>IF(N120="snížená",J120,0)</f>
        <v>0</v>
      </c>
      <c r="BG120" s="247">
        <f>IF(N120="zákl. přenesená",J120,0)</f>
        <v>0</v>
      </c>
      <c r="BH120" s="247">
        <f>IF(N120="sníž. přenesená",J120,0)</f>
        <v>0</v>
      </c>
      <c r="BI120" s="247">
        <f>IF(N120="nulová",J120,0)</f>
        <v>0</v>
      </c>
      <c r="BJ120" s="24" t="s">
        <v>85</v>
      </c>
      <c r="BK120" s="247">
        <f>ROUND(I120*H120,2)</f>
        <v>0</v>
      </c>
      <c r="BL120" s="24" t="s">
        <v>259</v>
      </c>
      <c r="BM120" s="24" t="s">
        <v>2432</v>
      </c>
    </row>
    <row r="121" spans="2:65" s="1" customFormat="1" ht="16.5" customHeight="1">
      <c r="B121" s="47"/>
      <c r="C121" s="236" t="s">
        <v>326</v>
      </c>
      <c r="D121" s="236" t="s">
        <v>233</v>
      </c>
      <c r="E121" s="237" t="s">
        <v>2012</v>
      </c>
      <c r="F121" s="238" t="s">
        <v>2013</v>
      </c>
      <c r="G121" s="239" t="s">
        <v>281</v>
      </c>
      <c r="H121" s="240">
        <v>16</v>
      </c>
      <c r="I121" s="241"/>
      <c r="J121" s="242">
        <f>ROUND(I121*H121,2)</f>
        <v>0</v>
      </c>
      <c r="K121" s="238" t="s">
        <v>34</v>
      </c>
      <c r="L121" s="73"/>
      <c r="M121" s="243" t="s">
        <v>34</v>
      </c>
      <c r="N121" s="244" t="s">
        <v>49</v>
      </c>
      <c r="O121" s="48"/>
      <c r="P121" s="245">
        <f>O121*H121</f>
        <v>0</v>
      </c>
      <c r="Q121" s="245">
        <v>0.00013</v>
      </c>
      <c r="R121" s="245">
        <f>Q121*H121</f>
        <v>0.00208</v>
      </c>
      <c r="S121" s="245">
        <v>0.0022</v>
      </c>
      <c r="T121" s="246">
        <f>S121*H121</f>
        <v>0.0352</v>
      </c>
      <c r="AR121" s="24" t="s">
        <v>259</v>
      </c>
      <c r="AT121" s="24" t="s">
        <v>233</v>
      </c>
      <c r="AU121" s="24" t="s">
        <v>91</v>
      </c>
      <c r="AY121" s="24" t="s">
        <v>230</v>
      </c>
      <c r="BE121" s="247">
        <f>IF(N121="základní",J121,0)</f>
        <v>0</v>
      </c>
      <c r="BF121" s="247">
        <f>IF(N121="snížená",J121,0)</f>
        <v>0</v>
      </c>
      <c r="BG121" s="247">
        <f>IF(N121="zákl. přenesená",J121,0)</f>
        <v>0</v>
      </c>
      <c r="BH121" s="247">
        <f>IF(N121="sníž. přenesená",J121,0)</f>
        <v>0</v>
      </c>
      <c r="BI121" s="247">
        <f>IF(N121="nulová",J121,0)</f>
        <v>0</v>
      </c>
      <c r="BJ121" s="24" t="s">
        <v>85</v>
      </c>
      <c r="BK121" s="247">
        <f>ROUND(I121*H121,2)</f>
        <v>0</v>
      </c>
      <c r="BL121" s="24" t="s">
        <v>259</v>
      </c>
      <c r="BM121" s="24" t="s">
        <v>2433</v>
      </c>
    </row>
    <row r="122" spans="2:65" s="1" customFormat="1" ht="16.5" customHeight="1">
      <c r="B122" s="47"/>
      <c r="C122" s="236" t="s">
        <v>330</v>
      </c>
      <c r="D122" s="236" t="s">
        <v>233</v>
      </c>
      <c r="E122" s="237" t="s">
        <v>2015</v>
      </c>
      <c r="F122" s="238" t="s">
        <v>2016</v>
      </c>
      <c r="G122" s="239" t="s">
        <v>281</v>
      </c>
      <c r="H122" s="240">
        <v>2</v>
      </c>
      <c r="I122" s="241"/>
      <c r="J122" s="242">
        <f>ROUND(I122*H122,2)</f>
        <v>0</v>
      </c>
      <c r="K122" s="238" t="s">
        <v>34</v>
      </c>
      <c r="L122" s="73"/>
      <c r="M122" s="243" t="s">
        <v>34</v>
      </c>
      <c r="N122" s="244" t="s">
        <v>49</v>
      </c>
      <c r="O122" s="48"/>
      <c r="P122" s="245">
        <f>O122*H122</f>
        <v>0</v>
      </c>
      <c r="Q122" s="245">
        <v>0.00013</v>
      </c>
      <c r="R122" s="245">
        <f>Q122*H122</f>
        <v>0.00026</v>
      </c>
      <c r="S122" s="245">
        <v>0.0022</v>
      </c>
      <c r="T122" s="246">
        <f>S122*H122</f>
        <v>0.0044</v>
      </c>
      <c r="AR122" s="24" t="s">
        <v>259</v>
      </c>
      <c r="AT122" s="24" t="s">
        <v>233</v>
      </c>
      <c r="AU122" s="24" t="s">
        <v>91</v>
      </c>
      <c r="AY122" s="24" t="s">
        <v>230</v>
      </c>
      <c r="BE122" s="247">
        <f>IF(N122="základní",J122,0)</f>
        <v>0</v>
      </c>
      <c r="BF122" s="247">
        <f>IF(N122="snížená",J122,0)</f>
        <v>0</v>
      </c>
      <c r="BG122" s="247">
        <f>IF(N122="zákl. přenesená",J122,0)</f>
        <v>0</v>
      </c>
      <c r="BH122" s="247">
        <f>IF(N122="sníž. přenesená",J122,0)</f>
        <v>0</v>
      </c>
      <c r="BI122" s="247">
        <f>IF(N122="nulová",J122,0)</f>
        <v>0</v>
      </c>
      <c r="BJ122" s="24" t="s">
        <v>85</v>
      </c>
      <c r="BK122" s="247">
        <f>ROUND(I122*H122,2)</f>
        <v>0</v>
      </c>
      <c r="BL122" s="24" t="s">
        <v>259</v>
      </c>
      <c r="BM122" s="24" t="s">
        <v>2434</v>
      </c>
    </row>
    <row r="123" spans="2:65" s="1" customFormat="1" ht="38.25" customHeight="1">
      <c r="B123" s="47"/>
      <c r="C123" s="236" t="s">
        <v>335</v>
      </c>
      <c r="D123" s="236" t="s">
        <v>233</v>
      </c>
      <c r="E123" s="237" t="s">
        <v>2030</v>
      </c>
      <c r="F123" s="238" t="s">
        <v>2031</v>
      </c>
      <c r="G123" s="239" t="s">
        <v>281</v>
      </c>
      <c r="H123" s="240">
        <v>106</v>
      </c>
      <c r="I123" s="241"/>
      <c r="J123" s="242">
        <f>ROUND(I123*H123,2)</f>
        <v>0</v>
      </c>
      <c r="K123" s="238" t="s">
        <v>34</v>
      </c>
      <c r="L123" s="73"/>
      <c r="M123" s="243" t="s">
        <v>34</v>
      </c>
      <c r="N123" s="244" t="s">
        <v>49</v>
      </c>
      <c r="O123" s="48"/>
      <c r="P123" s="245">
        <f>O123*H123</f>
        <v>0</v>
      </c>
      <c r="Q123" s="245">
        <v>0.00028</v>
      </c>
      <c r="R123" s="245">
        <f>Q123*H123</f>
        <v>0.029679999999999998</v>
      </c>
      <c r="S123" s="245">
        <v>0</v>
      </c>
      <c r="T123" s="246">
        <f>S123*H123</f>
        <v>0</v>
      </c>
      <c r="AR123" s="24" t="s">
        <v>259</v>
      </c>
      <c r="AT123" s="24" t="s">
        <v>233</v>
      </c>
      <c r="AU123" s="24" t="s">
        <v>91</v>
      </c>
      <c r="AY123" s="24" t="s">
        <v>230</v>
      </c>
      <c r="BE123" s="247">
        <f>IF(N123="základní",J123,0)</f>
        <v>0</v>
      </c>
      <c r="BF123" s="247">
        <f>IF(N123="snížená",J123,0)</f>
        <v>0</v>
      </c>
      <c r="BG123" s="247">
        <f>IF(N123="zákl. přenesená",J123,0)</f>
        <v>0</v>
      </c>
      <c r="BH123" s="247">
        <f>IF(N123="sníž. přenesená",J123,0)</f>
        <v>0</v>
      </c>
      <c r="BI123" s="247">
        <f>IF(N123="nulová",J123,0)</f>
        <v>0</v>
      </c>
      <c r="BJ123" s="24" t="s">
        <v>85</v>
      </c>
      <c r="BK123" s="247">
        <f>ROUND(I123*H123,2)</f>
        <v>0</v>
      </c>
      <c r="BL123" s="24" t="s">
        <v>259</v>
      </c>
      <c r="BM123" s="24" t="s">
        <v>2435</v>
      </c>
    </row>
    <row r="124" spans="2:65" s="1" customFormat="1" ht="38.25" customHeight="1">
      <c r="B124" s="47"/>
      <c r="C124" s="236" t="s">
        <v>262</v>
      </c>
      <c r="D124" s="236" t="s">
        <v>233</v>
      </c>
      <c r="E124" s="237" t="s">
        <v>2039</v>
      </c>
      <c r="F124" s="238" t="s">
        <v>2040</v>
      </c>
      <c r="G124" s="239" t="s">
        <v>281</v>
      </c>
      <c r="H124" s="240">
        <v>155</v>
      </c>
      <c r="I124" s="241"/>
      <c r="J124" s="242">
        <f>ROUND(I124*H124,2)</f>
        <v>0</v>
      </c>
      <c r="K124" s="238" t="s">
        <v>34</v>
      </c>
      <c r="L124" s="73"/>
      <c r="M124" s="243" t="s">
        <v>34</v>
      </c>
      <c r="N124" s="244" t="s">
        <v>49</v>
      </c>
      <c r="O124" s="48"/>
      <c r="P124" s="245">
        <f>O124*H124</f>
        <v>0</v>
      </c>
      <c r="Q124" s="245">
        <v>0.00024</v>
      </c>
      <c r="R124" s="245">
        <f>Q124*H124</f>
        <v>0.037200000000000004</v>
      </c>
      <c r="S124" s="245">
        <v>0</v>
      </c>
      <c r="T124" s="246">
        <f>S124*H124</f>
        <v>0</v>
      </c>
      <c r="AR124" s="24" t="s">
        <v>259</v>
      </c>
      <c r="AT124" s="24" t="s">
        <v>233</v>
      </c>
      <c r="AU124" s="24" t="s">
        <v>91</v>
      </c>
      <c r="AY124" s="24" t="s">
        <v>230</v>
      </c>
      <c r="BE124" s="247">
        <f>IF(N124="základní",J124,0)</f>
        <v>0</v>
      </c>
      <c r="BF124" s="247">
        <f>IF(N124="snížená",J124,0)</f>
        <v>0</v>
      </c>
      <c r="BG124" s="247">
        <f>IF(N124="zákl. přenesená",J124,0)</f>
        <v>0</v>
      </c>
      <c r="BH124" s="247">
        <f>IF(N124="sníž. přenesená",J124,0)</f>
        <v>0</v>
      </c>
      <c r="BI124" s="247">
        <f>IF(N124="nulová",J124,0)</f>
        <v>0</v>
      </c>
      <c r="BJ124" s="24" t="s">
        <v>85</v>
      </c>
      <c r="BK124" s="247">
        <f>ROUND(I124*H124,2)</f>
        <v>0</v>
      </c>
      <c r="BL124" s="24" t="s">
        <v>259</v>
      </c>
      <c r="BM124" s="24" t="s">
        <v>2436</v>
      </c>
    </row>
    <row r="125" spans="2:65" s="1" customFormat="1" ht="38.25" customHeight="1">
      <c r="B125" s="47"/>
      <c r="C125" s="236" t="s">
        <v>9</v>
      </c>
      <c r="D125" s="236" t="s">
        <v>233</v>
      </c>
      <c r="E125" s="237" t="s">
        <v>2042</v>
      </c>
      <c r="F125" s="238" t="s">
        <v>2043</v>
      </c>
      <c r="G125" s="239" t="s">
        <v>281</v>
      </c>
      <c r="H125" s="240">
        <v>261</v>
      </c>
      <c r="I125" s="241"/>
      <c r="J125" s="242">
        <f>ROUND(I125*H125,2)</f>
        <v>0</v>
      </c>
      <c r="K125" s="238" t="s">
        <v>34</v>
      </c>
      <c r="L125" s="73"/>
      <c r="M125" s="243" t="s">
        <v>34</v>
      </c>
      <c r="N125" s="244" t="s">
        <v>49</v>
      </c>
      <c r="O125" s="48"/>
      <c r="P125" s="245">
        <f>O125*H125</f>
        <v>0</v>
      </c>
      <c r="Q125" s="245">
        <v>0.00029</v>
      </c>
      <c r="R125" s="245">
        <f>Q125*H125</f>
        <v>0.07569000000000001</v>
      </c>
      <c r="S125" s="245">
        <v>0</v>
      </c>
      <c r="T125" s="246">
        <f>S125*H125</f>
        <v>0</v>
      </c>
      <c r="AR125" s="24" t="s">
        <v>259</v>
      </c>
      <c r="AT125" s="24" t="s">
        <v>233</v>
      </c>
      <c r="AU125" s="24" t="s">
        <v>91</v>
      </c>
      <c r="AY125" s="24" t="s">
        <v>230</v>
      </c>
      <c r="BE125" s="247">
        <f>IF(N125="základní",J125,0)</f>
        <v>0</v>
      </c>
      <c r="BF125" s="247">
        <f>IF(N125="snížená",J125,0)</f>
        <v>0</v>
      </c>
      <c r="BG125" s="247">
        <f>IF(N125="zákl. přenesená",J125,0)</f>
        <v>0</v>
      </c>
      <c r="BH125" s="247">
        <f>IF(N125="sníž. přenesená",J125,0)</f>
        <v>0</v>
      </c>
      <c r="BI125" s="247">
        <f>IF(N125="nulová",J125,0)</f>
        <v>0</v>
      </c>
      <c r="BJ125" s="24" t="s">
        <v>85</v>
      </c>
      <c r="BK125" s="247">
        <f>ROUND(I125*H125,2)</f>
        <v>0</v>
      </c>
      <c r="BL125" s="24" t="s">
        <v>259</v>
      </c>
      <c r="BM125" s="24" t="s">
        <v>2437</v>
      </c>
    </row>
    <row r="126" spans="2:65" s="1" customFormat="1" ht="16.5" customHeight="1">
      <c r="B126" s="47"/>
      <c r="C126" s="236" t="s">
        <v>347</v>
      </c>
      <c r="D126" s="236" t="s">
        <v>233</v>
      </c>
      <c r="E126" s="237" t="s">
        <v>585</v>
      </c>
      <c r="F126" s="238" t="s">
        <v>1945</v>
      </c>
      <c r="G126" s="239" t="s">
        <v>281</v>
      </c>
      <c r="H126" s="240">
        <v>40</v>
      </c>
      <c r="I126" s="241"/>
      <c r="J126" s="242">
        <f>ROUND(I126*H126,2)</f>
        <v>0</v>
      </c>
      <c r="K126" s="238" t="s">
        <v>34</v>
      </c>
      <c r="L126" s="73"/>
      <c r="M126" s="243" t="s">
        <v>34</v>
      </c>
      <c r="N126" s="244" t="s">
        <v>49</v>
      </c>
      <c r="O126" s="48"/>
      <c r="P126" s="245">
        <f>O126*H126</f>
        <v>0</v>
      </c>
      <c r="Q126" s="245">
        <v>0.00027</v>
      </c>
      <c r="R126" s="245">
        <f>Q126*H126</f>
        <v>0.0108</v>
      </c>
      <c r="S126" s="245">
        <v>0</v>
      </c>
      <c r="T126" s="246">
        <f>S126*H126</f>
        <v>0</v>
      </c>
      <c r="AR126" s="24" t="s">
        <v>259</v>
      </c>
      <c r="AT126" s="24" t="s">
        <v>233</v>
      </c>
      <c r="AU126" s="24" t="s">
        <v>91</v>
      </c>
      <c r="AY126" s="24" t="s">
        <v>230</v>
      </c>
      <c r="BE126" s="247">
        <f>IF(N126="základní",J126,0)</f>
        <v>0</v>
      </c>
      <c r="BF126" s="247">
        <f>IF(N126="snížená",J126,0)</f>
        <v>0</v>
      </c>
      <c r="BG126" s="247">
        <f>IF(N126="zákl. přenesená",J126,0)</f>
        <v>0</v>
      </c>
      <c r="BH126" s="247">
        <f>IF(N126="sníž. přenesená",J126,0)</f>
        <v>0</v>
      </c>
      <c r="BI126" s="247">
        <f>IF(N126="nulová",J126,0)</f>
        <v>0</v>
      </c>
      <c r="BJ126" s="24" t="s">
        <v>85</v>
      </c>
      <c r="BK126" s="247">
        <f>ROUND(I126*H126,2)</f>
        <v>0</v>
      </c>
      <c r="BL126" s="24" t="s">
        <v>259</v>
      </c>
      <c r="BM126" s="24" t="s">
        <v>2438</v>
      </c>
    </row>
    <row r="127" spans="2:65" s="1" customFormat="1" ht="16.5" customHeight="1">
      <c r="B127" s="47"/>
      <c r="C127" s="236" t="s">
        <v>352</v>
      </c>
      <c r="D127" s="236" t="s">
        <v>233</v>
      </c>
      <c r="E127" s="237" t="s">
        <v>2046</v>
      </c>
      <c r="F127" s="238" t="s">
        <v>2047</v>
      </c>
      <c r="G127" s="239" t="s">
        <v>281</v>
      </c>
      <c r="H127" s="240">
        <v>16</v>
      </c>
      <c r="I127" s="241"/>
      <c r="J127" s="242">
        <f>ROUND(I127*H127,2)</f>
        <v>0</v>
      </c>
      <c r="K127" s="238" t="s">
        <v>34</v>
      </c>
      <c r="L127" s="73"/>
      <c r="M127" s="243" t="s">
        <v>34</v>
      </c>
      <c r="N127" s="244" t="s">
        <v>49</v>
      </c>
      <c r="O127" s="48"/>
      <c r="P127" s="245">
        <f>O127*H127</f>
        <v>0</v>
      </c>
      <c r="Q127" s="245">
        <v>0.00021</v>
      </c>
      <c r="R127" s="245">
        <f>Q127*H127</f>
        <v>0.00336</v>
      </c>
      <c r="S127" s="245">
        <v>0</v>
      </c>
      <c r="T127" s="246">
        <f>S127*H127</f>
        <v>0</v>
      </c>
      <c r="AR127" s="24" t="s">
        <v>259</v>
      </c>
      <c r="AT127" s="24" t="s">
        <v>233</v>
      </c>
      <c r="AU127" s="24" t="s">
        <v>91</v>
      </c>
      <c r="AY127" s="24" t="s">
        <v>230</v>
      </c>
      <c r="BE127" s="247">
        <f>IF(N127="základní",J127,0)</f>
        <v>0</v>
      </c>
      <c r="BF127" s="247">
        <f>IF(N127="snížená",J127,0)</f>
        <v>0</v>
      </c>
      <c r="BG127" s="247">
        <f>IF(N127="zákl. přenesená",J127,0)</f>
        <v>0</v>
      </c>
      <c r="BH127" s="247">
        <f>IF(N127="sníž. přenesená",J127,0)</f>
        <v>0</v>
      </c>
      <c r="BI127" s="247">
        <f>IF(N127="nulová",J127,0)</f>
        <v>0</v>
      </c>
      <c r="BJ127" s="24" t="s">
        <v>85</v>
      </c>
      <c r="BK127" s="247">
        <f>ROUND(I127*H127,2)</f>
        <v>0</v>
      </c>
      <c r="BL127" s="24" t="s">
        <v>259</v>
      </c>
      <c r="BM127" s="24" t="s">
        <v>2439</v>
      </c>
    </row>
    <row r="128" spans="2:65" s="1" customFormat="1" ht="16.5" customHeight="1">
      <c r="B128" s="47"/>
      <c r="C128" s="236" t="s">
        <v>356</v>
      </c>
      <c r="D128" s="236" t="s">
        <v>233</v>
      </c>
      <c r="E128" s="237" t="s">
        <v>589</v>
      </c>
      <c r="F128" s="238" t="s">
        <v>2049</v>
      </c>
      <c r="G128" s="239" t="s">
        <v>281</v>
      </c>
      <c r="H128" s="240">
        <v>2</v>
      </c>
      <c r="I128" s="241"/>
      <c r="J128" s="242">
        <f>ROUND(I128*H128,2)</f>
        <v>0</v>
      </c>
      <c r="K128" s="238" t="s">
        <v>34</v>
      </c>
      <c r="L128" s="73"/>
      <c r="M128" s="243" t="s">
        <v>34</v>
      </c>
      <c r="N128" s="244" t="s">
        <v>49</v>
      </c>
      <c r="O128" s="48"/>
      <c r="P128" s="245">
        <f>O128*H128</f>
        <v>0</v>
      </c>
      <c r="Q128" s="245">
        <v>0.0005</v>
      </c>
      <c r="R128" s="245">
        <f>Q128*H128</f>
        <v>0.001</v>
      </c>
      <c r="S128" s="245">
        <v>0</v>
      </c>
      <c r="T128" s="246">
        <f>S128*H128</f>
        <v>0</v>
      </c>
      <c r="AR128" s="24" t="s">
        <v>259</v>
      </c>
      <c r="AT128" s="24" t="s">
        <v>233</v>
      </c>
      <c r="AU128" s="24" t="s">
        <v>91</v>
      </c>
      <c r="AY128" s="24" t="s">
        <v>230</v>
      </c>
      <c r="BE128" s="247">
        <f>IF(N128="základní",J128,0)</f>
        <v>0</v>
      </c>
      <c r="BF128" s="247">
        <f>IF(N128="snížená",J128,0)</f>
        <v>0</v>
      </c>
      <c r="BG128" s="247">
        <f>IF(N128="zákl. přenesená",J128,0)</f>
        <v>0</v>
      </c>
      <c r="BH128" s="247">
        <f>IF(N128="sníž. přenesená",J128,0)</f>
        <v>0</v>
      </c>
      <c r="BI128" s="247">
        <f>IF(N128="nulová",J128,0)</f>
        <v>0</v>
      </c>
      <c r="BJ128" s="24" t="s">
        <v>85</v>
      </c>
      <c r="BK128" s="247">
        <f>ROUND(I128*H128,2)</f>
        <v>0</v>
      </c>
      <c r="BL128" s="24" t="s">
        <v>259</v>
      </c>
      <c r="BM128" s="24" t="s">
        <v>2440</v>
      </c>
    </row>
    <row r="129" spans="2:65" s="1" customFormat="1" ht="16.5" customHeight="1">
      <c r="B129" s="47"/>
      <c r="C129" s="236" t="s">
        <v>361</v>
      </c>
      <c r="D129" s="236" t="s">
        <v>233</v>
      </c>
      <c r="E129" s="237" t="s">
        <v>2051</v>
      </c>
      <c r="F129" s="238" t="s">
        <v>2052</v>
      </c>
      <c r="G129" s="239" t="s">
        <v>281</v>
      </c>
      <c r="H129" s="240">
        <v>22</v>
      </c>
      <c r="I129" s="241"/>
      <c r="J129" s="242">
        <f>ROUND(I129*H129,2)</f>
        <v>0</v>
      </c>
      <c r="K129" s="238" t="s">
        <v>34</v>
      </c>
      <c r="L129" s="73"/>
      <c r="M129" s="243" t="s">
        <v>34</v>
      </c>
      <c r="N129" s="244" t="s">
        <v>49</v>
      </c>
      <c r="O129" s="48"/>
      <c r="P129" s="245">
        <f>O129*H129</f>
        <v>0</v>
      </c>
      <c r="Q129" s="245">
        <v>0.0007</v>
      </c>
      <c r="R129" s="245">
        <f>Q129*H129</f>
        <v>0.0154</v>
      </c>
      <c r="S129" s="245">
        <v>0</v>
      </c>
      <c r="T129" s="246">
        <f>S129*H129</f>
        <v>0</v>
      </c>
      <c r="AR129" s="24" t="s">
        <v>259</v>
      </c>
      <c r="AT129" s="24" t="s">
        <v>233</v>
      </c>
      <c r="AU129" s="24" t="s">
        <v>91</v>
      </c>
      <c r="AY129" s="24" t="s">
        <v>230</v>
      </c>
      <c r="BE129" s="247">
        <f>IF(N129="základní",J129,0)</f>
        <v>0</v>
      </c>
      <c r="BF129" s="247">
        <f>IF(N129="snížená",J129,0)</f>
        <v>0</v>
      </c>
      <c r="BG129" s="247">
        <f>IF(N129="zákl. přenesená",J129,0)</f>
        <v>0</v>
      </c>
      <c r="BH129" s="247">
        <f>IF(N129="sníž. přenesená",J129,0)</f>
        <v>0</v>
      </c>
      <c r="BI129" s="247">
        <f>IF(N129="nulová",J129,0)</f>
        <v>0</v>
      </c>
      <c r="BJ129" s="24" t="s">
        <v>85</v>
      </c>
      <c r="BK129" s="247">
        <f>ROUND(I129*H129,2)</f>
        <v>0</v>
      </c>
      <c r="BL129" s="24" t="s">
        <v>259</v>
      </c>
      <c r="BM129" s="24" t="s">
        <v>2441</v>
      </c>
    </row>
    <row r="130" spans="2:65" s="1" customFormat="1" ht="25.5" customHeight="1">
      <c r="B130" s="47"/>
      <c r="C130" s="236" t="s">
        <v>365</v>
      </c>
      <c r="D130" s="236" t="s">
        <v>233</v>
      </c>
      <c r="E130" s="237" t="s">
        <v>2056</v>
      </c>
      <c r="F130" s="238" t="s">
        <v>2057</v>
      </c>
      <c r="G130" s="239" t="s">
        <v>281</v>
      </c>
      <c r="H130" s="240">
        <v>9</v>
      </c>
      <c r="I130" s="241"/>
      <c r="J130" s="242">
        <f>ROUND(I130*H130,2)</f>
        <v>0</v>
      </c>
      <c r="K130" s="238" t="s">
        <v>34</v>
      </c>
      <c r="L130" s="73"/>
      <c r="M130" s="243" t="s">
        <v>34</v>
      </c>
      <c r="N130" s="244" t="s">
        <v>49</v>
      </c>
      <c r="O130" s="48"/>
      <c r="P130" s="245">
        <f>O130*H130</f>
        <v>0</v>
      </c>
      <c r="Q130" s="245">
        <v>0.00018</v>
      </c>
      <c r="R130" s="245">
        <f>Q130*H130</f>
        <v>0.0016200000000000001</v>
      </c>
      <c r="S130" s="245">
        <v>0</v>
      </c>
      <c r="T130" s="246">
        <f>S130*H130</f>
        <v>0</v>
      </c>
      <c r="AR130" s="24" t="s">
        <v>259</v>
      </c>
      <c r="AT130" s="24" t="s">
        <v>233</v>
      </c>
      <c r="AU130" s="24" t="s">
        <v>91</v>
      </c>
      <c r="AY130" s="24" t="s">
        <v>230</v>
      </c>
      <c r="BE130" s="247">
        <f>IF(N130="základní",J130,0)</f>
        <v>0</v>
      </c>
      <c r="BF130" s="247">
        <f>IF(N130="snížená",J130,0)</f>
        <v>0</v>
      </c>
      <c r="BG130" s="247">
        <f>IF(N130="zákl. přenesená",J130,0)</f>
        <v>0</v>
      </c>
      <c r="BH130" s="247">
        <f>IF(N130="sníž. přenesená",J130,0)</f>
        <v>0</v>
      </c>
      <c r="BI130" s="247">
        <f>IF(N130="nulová",J130,0)</f>
        <v>0</v>
      </c>
      <c r="BJ130" s="24" t="s">
        <v>85</v>
      </c>
      <c r="BK130" s="247">
        <f>ROUND(I130*H130,2)</f>
        <v>0</v>
      </c>
      <c r="BL130" s="24" t="s">
        <v>259</v>
      </c>
      <c r="BM130" s="24" t="s">
        <v>2442</v>
      </c>
    </row>
    <row r="131" spans="2:65" s="1" customFormat="1" ht="25.5" customHeight="1">
      <c r="B131" s="47"/>
      <c r="C131" s="236" t="s">
        <v>369</v>
      </c>
      <c r="D131" s="236" t="s">
        <v>233</v>
      </c>
      <c r="E131" s="237" t="s">
        <v>2059</v>
      </c>
      <c r="F131" s="238" t="s">
        <v>2060</v>
      </c>
      <c r="G131" s="239" t="s">
        <v>281</v>
      </c>
      <c r="H131" s="240">
        <v>11</v>
      </c>
      <c r="I131" s="241"/>
      <c r="J131" s="242">
        <f>ROUND(I131*H131,2)</f>
        <v>0</v>
      </c>
      <c r="K131" s="238" t="s">
        <v>34</v>
      </c>
      <c r="L131" s="73"/>
      <c r="M131" s="243" t="s">
        <v>34</v>
      </c>
      <c r="N131" s="244" t="s">
        <v>49</v>
      </c>
      <c r="O131" s="48"/>
      <c r="P131" s="245">
        <f>O131*H131</f>
        <v>0</v>
      </c>
      <c r="Q131" s="245">
        <v>0.00018</v>
      </c>
      <c r="R131" s="245">
        <f>Q131*H131</f>
        <v>0.00198</v>
      </c>
      <c r="S131" s="245">
        <v>0</v>
      </c>
      <c r="T131" s="246">
        <f>S131*H131</f>
        <v>0</v>
      </c>
      <c r="AR131" s="24" t="s">
        <v>259</v>
      </c>
      <c r="AT131" s="24" t="s">
        <v>233</v>
      </c>
      <c r="AU131" s="24" t="s">
        <v>91</v>
      </c>
      <c r="AY131" s="24" t="s">
        <v>230</v>
      </c>
      <c r="BE131" s="247">
        <f>IF(N131="základní",J131,0)</f>
        <v>0</v>
      </c>
      <c r="BF131" s="247">
        <f>IF(N131="snížená",J131,0)</f>
        <v>0</v>
      </c>
      <c r="BG131" s="247">
        <f>IF(N131="zákl. přenesená",J131,0)</f>
        <v>0</v>
      </c>
      <c r="BH131" s="247">
        <f>IF(N131="sníž. přenesená",J131,0)</f>
        <v>0</v>
      </c>
      <c r="BI131" s="247">
        <f>IF(N131="nulová",J131,0)</f>
        <v>0</v>
      </c>
      <c r="BJ131" s="24" t="s">
        <v>85</v>
      </c>
      <c r="BK131" s="247">
        <f>ROUND(I131*H131,2)</f>
        <v>0</v>
      </c>
      <c r="BL131" s="24" t="s">
        <v>259</v>
      </c>
      <c r="BM131" s="24" t="s">
        <v>2443</v>
      </c>
    </row>
    <row r="132" spans="2:65" s="1" customFormat="1" ht="38.25" customHeight="1">
      <c r="B132" s="47"/>
      <c r="C132" s="236" t="s">
        <v>373</v>
      </c>
      <c r="D132" s="236" t="s">
        <v>233</v>
      </c>
      <c r="E132" s="237" t="s">
        <v>565</v>
      </c>
      <c r="F132" s="238" t="s">
        <v>2063</v>
      </c>
      <c r="G132" s="239" t="s">
        <v>281</v>
      </c>
      <c r="H132" s="240">
        <v>16</v>
      </c>
      <c r="I132" s="241"/>
      <c r="J132" s="242">
        <f>ROUND(I132*H132,2)</f>
        <v>0</v>
      </c>
      <c r="K132" s="238" t="s">
        <v>34</v>
      </c>
      <c r="L132" s="73"/>
      <c r="M132" s="243" t="s">
        <v>34</v>
      </c>
      <c r="N132" s="244" t="s">
        <v>49</v>
      </c>
      <c r="O132" s="48"/>
      <c r="P132" s="245">
        <f>O132*H132</f>
        <v>0</v>
      </c>
      <c r="Q132" s="245">
        <v>0.0006</v>
      </c>
      <c r="R132" s="245">
        <f>Q132*H132</f>
        <v>0.0096</v>
      </c>
      <c r="S132" s="245">
        <v>0</v>
      </c>
      <c r="T132" s="246">
        <f>S132*H132</f>
        <v>0</v>
      </c>
      <c r="AR132" s="24" t="s">
        <v>259</v>
      </c>
      <c r="AT132" s="24" t="s">
        <v>233</v>
      </c>
      <c r="AU132" s="24" t="s">
        <v>91</v>
      </c>
      <c r="AY132" s="24" t="s">
        <v>230</v>
      </c>
      <c r="BE132" s="247">
        <f>IF(N132="základní",J132,0)</f>
        <v>0</v>
      </c>
      <c r="BF132" s="247">
        <f>IF(N132="snížená",J132,0)</f>
        <v>0</v>
      </c>
      <c r="BG132" s="247">
        <f>IF(N132="zákl. přenesená",J132,0)</f>
        <v>0</v>
      </c>
      <c r="BH132" s="247">
        <f>IF(N132="sníž. přenesená",J132,0)</f>
        <v>0</v>
      </c>
      <c r="BI132" s="247">
        <f>IF(N132="nulová",J132,0)</f>
        <v>0</v>
      </c>
      <c r="BJ132" s="24" t="s">
        <v>85</v>
      </c>
      <c r="BK132" s="247">
        <f>ROUND(I132*H132,2)</f>
        <v>0</v>
      </c>
      <c r="BL132" s="24" t="s">
        <v>259</v>
      </c>
      <c r="BM132" s="24" t="s">
        <v>2444</v>
      </c>
    </row>
    <row r="133" spans="2:65" s="1" customFormat="1" ht="38.25" customHeight="1">
      <c r="B133" s="47"/>
      <c r="C133" s="236" t="s">
        <v>377</v>
      </c>
      <c r="D133" s="236" t="s">
        <v>233</v>
      </c>
      <c r="E133" s="237" t="s">
        <v>569</v>
      </c>
      <c r="F133" s="238" t="s">
        <v>2065</v>
      </c>
      <c r="G133" s="239" t="s">
        <v>281</v>
      </c>
      <c r="H133" s="240">
        <v>4</v>
      </c>
      <c r="I133" s="241"/>
      <c r="J133" s="242">
        <f>ROUND(I133*H133,2)</f>
        <v>0</v>
      </c>
      <c r="K133" s="238" t="s">
        <v>34</v>
      </c>
      <c r="L133" s="73"/>
      <c r="M133" s="243" t="s">
        <v>34</v>
      </c>
      <c r="N133" s="244" t="s">
        <v>49</v>
      </c>
      <c r="O133" s="48"/>
      <c r="P133" s="245">
        <f>O133*H133</f>
        <v>0</v>
      </c>
      <c r="Q133" s="245">
        <v>0.0006</v>
      </c>
      <c r="R133" s="245">
        <f>Q133*H133</f>
        <v>0.0024</v>
      </c>
      <c r="S133" s="245">
        <v>0</v>
      </c>
      <c r="T133" s="246">
        <f>S133*H133</f>
        <v>0</v>
      </c>
      <c r="AR133" s="24" t="s">
        <v>259</v>
      </c>
      <c r="AT133" s="24" t="s">
        <v>233</v>
      </c>
      <c r="AU133" s="24" t="s">
        <v>91</v>
      </c>
      <c r="AY133" s="24" t="s">
        <v>230</v>
      </c>
      <c r="BE133" s="247">
        <f>IF(N133="základní",J133,0)</f>
        <v>0</v>
      </c>
      <c r="BF133" s="247">
        <f>IF(N133="snížená",J133,0)</f>
        <v>0</v>
      </c>
      <c r="BG133" s="247">
        <f>IF(N133="zákl. přenesená",J133,0)</f>
        <v>0</v>
      </c>
      <c r="BH133" s="247">
        <f>IF(N133="sníž. přenesená",J133,0)</f>
        <v>0</v>
      </c>
      <c r="BI133" s="247">
        <f>IF(N133="nulová",J133,0)</f>
        <v>0</v>
      </c>
      <c r="BJ133" s="24" t="s">
        <v>85</v>
      </c>
      <c r="BK133" s="247">
        <f>ROUND(I133*H133,2)</f>
        <v>0</v>
      </c>
      <c r="BL133" s="24" t="s">
        <v>259</v>
      </c>
      <c r="BM133" s="24" t="s">
        <v>2445</v>
      </c>
    </row>
    <row r="134" spans="2:65" s="1" customFormat="1" ht="16.5" customHeight="1">
      <c r="B134" s="47"/>
      <c r="C134" s="236" t="s">
        <v>381</v>
      </c>
      <c r="D134" s="236" t="s">
        <v>233</v>
      </c>
      <c r="E134" s="237" t="s">
        <v>2067</v>
      </c>
      <c r="F134" s="238" t="s">
        <v>2068</v>
      </c>
      <c r="G134" s="239" t="s">
        <v>281</v>
      </c>
      <c r="H134" s="240">
        <v>25</v>
      </c>
      <c r="I134" s="241"/>
      <c r="J134" s="242">
        <f>ROUND(I134*H134,2)</f>
        <v>0</v>
      </c>
      <c r="K134" s="238" t="s">
        <v>34</v>
      </c>
      <c r="L134" s="73"/>
      <c r="M134" s="243" t="s">
        <v>34</v>
      </c>
      <c r="N134" s="244" t="s">
        <v>49</v>
      </c>
      <c r="O134" s="48"/>
      <c r="P134" s="245">
        <f>O134*H134</f>
        <v>0</v>
      </c>
      <c r="Q134" s="245">
        <v>0.00078</v>
      </c>
      <c r="R134" s="245">
        <f>Q134*H134</f>
        <v>0.0195</v>
      </c>
      <c r="S134" s="245">
        <v>0</v>
      </c>
      <c r="T134" s="246">
        <f>S134*H134</f>
        <v>0</v>
      </c>
      <c r="AR134" s="24" t="s">
        <v>259</v>
      </c>
      <c r="AT134" s="24" t="s">
        <v>233</v>
      </c>
      <c r="AU134" s="24" t="s">
        <v>91</v>
      </c>
      <c r="AY134" s="24" t="s">
        <v>230</v>
      </c>
      <c r="BE134" s="247">
        <f>IF(N134="základní",J134,0)</f>
        <v>0</v>
      </c>
      <c r="BF134" s="247">
        <f>IF(N134="snížená",J134,0)</f>
        <v>0</v>
      </c>
      <c r="BG134" s="247">
        <f>IF(N134="zákl. přenesená",J134,0)</f>
        <v>0</v>
      </c>
      <c r="BH134" s="247">
        <f>IF(N134="sníž. přenesená",J134,0)</f>
        <v>0</v>
      </c>
      <c r="BI134" s="247">
        <f>IF(N134="nulová",J134,0)</f>
        <v>0</v>
      </c>
      <c r="BJ134" s="24" t="s">
        <v>85</v>
      </c>
      <c r="BK134" s="247">
        <f>ROUND(I134*H134,2)</f>
        <v>0</v>
      </c>
      <c r="BL134" s="24" t="s">
        <v>259</v>
      </c>
      <c r="BM134" s="24" t="s">
        <v>2446</v>
      </c>
    </row>
    <row r="135" spans="2:65" s="1" customFormat="1" ht="16.5" customHeight="1">
      <c r="B135" s="47"/>
      <c r="C135" s="236" t="s">
        <v>385</v>
      </c>
      <c r="D135" s="236" t="s">
        <v>233</v>
      </c>
      <c r="E135" s="237" t="s">
        <v>2070</v>
      </c>
      <c r="F135" s="238" t="s">
        <v>2071</v>
      </c>
      <c r="G135" s="239" t="s">
        <v>281</v>
      </c>
      <c r="H135" s="240">
        <v>15</v>
      </c>
      <c r="I135" s="241"/>
      <c r="J135" s="242">
        <f>ROUND(I135*H135,2)</f>
        <v>0</v>
      </c>
      <c r="K135" s="238" t="s">
        <v>34</v>
      </c>
      <c r="L135" s="73"/>
      <c r="M135" s="243" t="s">
        <v>34</v>
      </c>
      <c r="N135" s="244" t="s">
        <v>49</v>
      </c>
      <c r="O135" s="48"/>
      <c r="P135" s="245">
        <f>O135*H135</f>
        <v>0</v>
      </c>
      <c r="Q135" s="245">
        <v>0.00078</v>
      </c>
      <c r="R135" s="245">
        <f>Q135*H135</f>
        <v>0.0117</v>
      </c>
      <c r="S135" s="245">
        <v>0</v>
      </c>
      <c r="T135" s="246">
        <f>S135*H135</f>
        <v>0</v>
      </c>
      <c r="AR135" s="24" t="s">
        <v>259</v>
      </c>
      <c r="AT135" s="24" t="s">
        <v>233</v>
      </c>
      <c r="AU135" s="24" t="s">
        <v>91</v>
      </c>
      <c r="AY135" s="24" t="s">
        <v>230</v>
      </c>
      <c r="BE135" s="247">
        <f>IF(N135="základní",J135,0)</f>
        <v>0</v>
      </c>
      <c r="BF135" s="247">
        <f>IF(N135="snížená",J135,0)</f>
        <v>0</v>
      </c>
      <c r="BG135" s="247">
        <f>IF(N135="zákl. přenesená",J135,0)</f>
        <v>0</v>
      </c>
      <c r="BH135" s="247">
        <f>IF(N135="sníž. přenesená",J135,0)</f>
        <v>0</v>
      </c>
      <c r="BI135" s="247">
        <f>IF(N135="nulová",J135,0)</f>
        <v>0</v>
      </c>
      <c r="BJ135" s="24" t="s">
        <v>85</v>
      </c>
      <c r="BK135" s="247">
        <f>ROUND(I135*H135,2)</f>
        <v>0</v>
      </c>
      <c r="BL135" s="24" t="s">
        <v>259</v>
      </c>
      <c r="BM135" s="24" t="s">
        <v>2447</v>
      </c>
    </row>
    <row r="136" spans="2:63" s="11" customFormat="1" ht="29.85" customHeight="1">
      <c r="B136" s="220"/>
      <c r="C136" s="221"/>
      <c r="D136" s="222" t="s">
        <v>77</v>
      </c>
      <c r="E136" s="234" t="s">
        <v>700</v>
      </c>
      <c r="F136" s="234" t="s">
        <v>277</v>
      </c>
      <c r="G136" s="221"/>
      <c r="H136" s="221"/>
      <c r="I136" s="224"/>
      <c r="J136" s="235">
        <f>BK136</f>
        <v>0</v>
      </c>
      <c r="K136" s="221"/>
      <c r="L136" s="226"/>
      <c r="M136" s="227"/>
      <c r="N136" s="228"/>
      <c r="O136" s="228"/>
      <c r="P136" s="229">
        <f>SUM(P137:P152)</f>
        <v>0</v>
      </c>
      <c r="Q136" s="228"/>
      <c r="R136" s="229">
        <f>SUM(R137:R152)</f>
        <v>0.0025599999999999998</v>
      </c>
      <c r="S136" s="228"/>
      <c r="T136" s="230">
        <f>SUM(T137:T152)</f>
        <v>0</v>
      </c>
      <c r="AR136" s="231" t="s">
        <v>91</v>
      </c>
      <c r="AT136" s="232" t="s">
        <v>77</v>
      </c>
      <c r="AU136" s="232" t="s">
        <v>85</v>
      </c>
      <c r="AY136" s="231" t="s">
        <v>230</v>
      </c>
      <c r="BK136" s="233">
        <f>SUM(BK137:BK152)</f>
        <v>0</v>
      </c>
    </row>
    <row r="137" spans="2:65" s="1" customFormat="1" ht="16.5" customHeight="1">
      <c r="B137" s="47"/>
      <c r="C137" s="236" t="s">
        <v>299</v>
      </c>
      <c r="D137" s="236" t="s">
        <v>233</v>
      </c>
      <c r="E137" s="237" t="s">
        <v>702</v>
      </c>
      <c r="F137" s="238" t="s">
        <v>703</v>
      </c>
      <c r="G137" s="239" t="s">
        <v>292</v>
      </c>
      <c r="H137" s="240">
        <v>1</v>
      </c>
      <c r="I137" s="241"/>
      <c r="J137" s="242">
        <f>ROUND(I137*H137,2)</f>
        <v>0</v>
      </c>
      <c r="K137" s="238" t="s">
        <v>34</v>
      </c>
      <c r="L137" s="73"/>
      <c r="M137" s="243" t="s">
        <v>34</v>
      </c>
      <c r="N137" s="244" t="s">
        <v>49</v>
      </c>
      <c r="O137" s="48"/>
      <c r="P137" s="245">
        <f>O137*H137</f>
        <v>0</v>
      </c>
      <c r="Q137" s="245">
        <v>0.00113</v>
      </c>
      <c r="R137" s="245">
        <f>Q137*H137</f>
        <v>0.00113</v>
      </c>
      <c r="S137" s="245">
        <v>0</v>
      </c>
      <c r="T137" s="246">
        <f>S137*H137</f>
        <v>0</v>
      </c>
      <c r="AR137" s="24" t="s">
        <v>259</v>
      </c>
      <c r="AT137" s="24" t="s">
        <v>233</v>
      </c>
      <c r="AU137" s="24" t="s">
        <v>91</v>
      </c>
      <c r="AY137" s="24" t="s">
        <v>230</v>
      </c>
      <c r="BE137" s="247">
        <f>IF(N137="základní",J137,0)</f>
        <v>0</v>
      </c>
      <c r="BF137" s="247">
        <f>IF(N137="snížená",J137,0)</f>
        <v>0</v>
      </c>
      <c r="BG137" s="247">
        <f>IF(N137="zákl. přenesená",J137,0)</f>
        <v>0</v>
      </c>
      <c r="BH137" s="247">
        <f>IF(N137="sníž. přenesená",J137,0)</f>
        <v>0</v>
      </c>
      <c r="BI137" s="247">
        <f>IF(N137="nulová",J137,0)</f>
        <v>0</v>
      </c>
      <c r="BJ137" s="24" t="s">
        <v>85</v>
      </c>
      <c r="BK137" s="247">
        <f>ROUND(I137*H137,2)</f>
        <v>0</v>
      </c>
      <c r="BL137" s="24" t="s">
        <v>259</v>
      </c>
      <c r="BM137" s="24" t="s">
        <v>2448</v>
      </c>
    </row>
    <row r="138" spans="2:65" s="1" customFormat="1" ht="16.5" customHeight="1">
      <c r="B138" s="47"/>
      <c r="C138" s="236" t="s">
        <v>394</v>
      </c>
      <c r="D138" s="236" t="s">
        <v>233</v>
      </c>
      <c r="E138" s="237" t="s">
        <v>710</v>
      </c>
      <c r="F138" s="238" t="s">
        <v>711</v>
      </c>
      <c r="G138" s="239" t="s">
        <v>292</v>
      </c>
      <c r="H138" s="240">
        <v>1</v>
      </c>
      <c r="I138" s="241"/>
      <c r="J138" s="242">
        <f>ROUND(I138*H138,2)</f>
        <v>0</v>
      </c>
      <c r="K138" s="238" t="s">
        <v>34</v>
      </c>
      <c r="L138" s="73"/>
      <c r="M138" s="243" t="s">
        <v>34</v>
      </c>
      <c r="N138" s="244" t="s">
        <v>49</v>
      </c>
      <c r="O138" s="48"/>
      <c r="P138" s="245">
        <f>O138*H138</f>
        <v>0</v>
      </c>
      <c r="Q138" s="245">
        <v>0</v>
      </c>
      <c r="R138" s="245">
        <f>Q138*H138</f>
        <v>0</v>
      </c>
      <c r="S138" s="245">
        <v>0</v>
      </c>
      <c r="T138" s="246">
        <f>S138*H138</f>
        <v>0</v>
      </c>
      <c r="AR138" s="24" t="s">
        <v>259</v>
      </c>
      <c r="AT138" s="24" t="s">
        <v>233</v>
      </c>
      <c r="AU138" s="24" t="s">
        <v>91</v>
      </c>
      <c r="AY138" s="24" t="s">
        <v>230</v>
      </c>
      <c r="BE138" s="247">
        <f>IF(N138="základní",J138,0)</f>
        <v>0</v>
      </c>
      <c r="BF138" s="247">
        <f>IF(N138="snížená",J138,0)</f>
        <v>0</v>
      </c>
      <c r="BG138" s="247">
        <f>IF(N138="zákl. přenesená",J138,0)</f>
        <v>0</v>
      </c>
      <c r="BH138" s="247">
        <f>IF(N138="sníž. přenesená",J138,0)</f>
        <v>0</v>
      </c>
      <c r="BI138" s="247">
        <f>IF(N138="nulová",J138,0)</f>
        <v>0</v>
      </c>
      <c r="BJ138" s="24" t="s">
        <v>85</v>
      </c>
      <c r="BK138" s="247">
        <f>ROUND(I138*H138,2)</f>
        <v>0</v>
      </c>
      <c r="BL138" s="24" t="s">
        <v>259</v>
      </c>
      <c r="BM138" s="24" t="s">
        <v>2449</v>
      </c>
    </row>
    <row r="139" spans="2:65" s="1" customFormat="1" ht="16.5" customHeight="1">
      <c r="B139" s="47"/>
      <c r="C139" s="236" t="s">
        <v>399</v>
      </c>
      <c r="D139" s="236" t="s">
        <v>233</v>
      </c>
      <c r="E139" s="237" t="s">
        <v>714</v>
      </c>
      <c r="F139" s="238" t="s">
        <v>715</v>
      </c>
      <c r="G139" s="239" t="s">
        <v>716</v>
      </c>
      <c r="H139" s="240">
        <v>1</v>
      </c>
      <c r="I139" s="241"/>
      <c r="J139" s="242">
        <f>ROUND(I139*H139,2)</f>
        <v>0</v>
      </c>
      <c r="K139" s="238" t="s">
        <v>34</v>
      </c>
      <c r="L139" s="73"/>
      <c r="M139" s="243" t="s">
        <v>34</v>
      </c>
      <c r="N139" s="244" t="s">
        <v>49</v>
      </c>
      <c r="O139" s="48"/>
      <c r="P139" s="245">
        <f>O139*H139</f>
        <v>0</v>
      </c>
      <c r="Q139" s="245">
        <v>0</v>
      </c>
      <c r="R139" s="245">
        <f>Q139*H139</f>
        <v>0</v>
      </c>
      <c r="S139" s="245">
        <v>0</v>
      </c>
      <c r="T139" s="246">
        <f>S139*H139</f>
        <v>0</v>
      </c>
      <c r="AR139" s="24" t="s">
        <v>259</v>
      </c>
      <c r="AT139" s="24" t="s">
        <v>233</v>
      </c>
      <c r="AU139" s="24" t="s">
        <v>91</v>
      </c>
      <c r="AY139" s="24" t="s">
        <v>230</v>
      </c>
      <c r="BE139" s="247">
        <f>IF(N139="základní",J139,0)</f>
        <v>0</v>
      </c>
      <c r="BF139" s="247">
        <f>IF(N139="snížená",J139,0)</f>
        <v>0</v>
      </c>
      <c r="BG139" s="247">
        <f>IF(N139="zákl. přenesená",J139,0)</f>
        <v>0</v>
      </c>
      <c r="BH139" s="247">
        <f>IF(N139="sníž. přenesená",J139,0)</f>
        <v>0</v>
      </c>
      <c r="BI139" s="247">
        <f>IF(N139="nulová",J139,0)</f>
        <v>0</v>
      </c>
      <c r="BJ139" s="24" t="s">
        <v>85</v>
      </c>
      <c r="BK139" s="247">
        <f>ROUND(I139*H139,2)</f>
        <v>0</v>
      </c>
      <c r="BL139" s="24" t="s">
        <v>259</v>
      </c>
      <c r="BM139" s="24" t="s">
        <v>2450</v>
      </c>
    </row>
    <row r="140" spans="2:65" s="1" customFormat="1" ht="16.5" customHeight="1">
      <c r="B140" s="47"/>
      <c r="C140" s="236" t="s">
        <v>264</v>
      </c>
      <c r="D140" s="236" t="s">
        <v>233</v>
      </c>
      <c r="E140" s="237" t="s">
        <v>719</v>
      </c>
      <c r="F140" s="238" t="s">
        <v>720</v>
      </c>
      <c r="G140" s="239" t="s">
        <v>292</v>
      </c>
      <c r="H140" s="240">
        <v>1</v>
      </c>
      <c r="I140" s="241"/>
      <c r="J140" s="242">
        <f>ROUND(I140*H140,2)</f>
        <v>0</v>
      </c>
      <c r="K140" s="238" t="s">
        <v>34</v>
      </c>
      <c r="L140" s="73"/>
      <c r="M140" s="243" t="s">
        <v>34</v>
      </c>
      <c r="N140" s="244" t="s">
        <v>49</v>
      </c>
      <c r="O140" s="48"/>
      <c r="P140" s="245">
        <f>O140*H140</f>
        <v>0</v>
      </c>
      <c r="Q140" s="245">
        <v>0</v>
      </c>
      <c r="R140" s="245">
        <f>Q140*H140</f>
        <v>0</v>
      </c>
      <c r="S140" s="245">
        <v>0</v>
      </c>
      <c r="T140" s="246">
        <f>S140*H140</f>
        <v>0</v>
      </c>
      <c r="AR140" s="24" t="s">
        <v>259</v>
      </c>
      <c r="AT140" s="24" t="s">
        <v>233</v>
      </c>
      <c r="AU140" s="24" t="s">
        <v>91</v>
      </c>
      <c r="AY140" s="24" t="s">
        <v>230</v>
      </c>
      <c r="BE140" s="247">
        <f>IF(N140="základní",J140,0)</f>
        <v>0</v>
      </c>
      <c r="BF140" s="247">
        <f>IF(N140="snížená",J140,0)</f>
        <v>0</v>
      </c>
      <c r="BG140" s="247">
        <f>IF(N140="zákl. přenesená",J140,0)</f>
        <v>0</v>
      </c>
      <c r="BH140" s="247">
        <f>IF(N140="sníž. přenesená",J140,0)</f>
        <v>0</v>
      </c>
      <c r="BI140" s="247">
        <f>IF(N140="nulová",J140,0)</f>
        <v>0</v>
      </c>
      <c r="BJ140" s="24" t="s">
        <v>85</v>
      </c>
      <c r="BK140" s="247">
        <f>ROUND(I140*H140,2)</f>
        <v>0</v>
      </c>
      <c r="BL140" s="24" t="s">
        <v>259</v>
      </c>
      <c r="BM140" s="24" t="s">
        <v>2451</v>
      </c>
    </row>
    <row r="141" spans="2:65" s="1" customFormat="1" ht="16.5" customHeight="1">
      <c r="B141" s="47"/>
      <c r="C141" s="236" t="s">
        <v>408</v>
      </c>
      <c r="D141" s="236" t="s">
        <v>233</v>
      </c>
      <c r="E141" s="237" t="s">
        <v>727</v>
      </c>
      <c r="F141" s="238" t="s">
        <v>728</v>
      </c>
      <c r="G141" s="239" t="s">
        <v>292</v>
      </c>
      <c r="H141" s="240">
        <v>1</v>
      </c>
      <c r="I141" s="241"/>
      <c r="J141" s="242">
        <f>ROUND(I141*H141,2)</f>
        <v>0</v>
      </c>
      <c r="K141" s="238" t="s">
        <v>34</v>
      </c>
      <c r="L141" s="73"/>
      <c r="M141" s="243" t="s">
        <v>34</v>
      </c>
      <c r="N141" s="244" t="s">
        <v>49</v>
      </c>
      <c r="O141" s="48"/>
      <c r="P141" s="245">
        <f>O141*H141</f>
        <v>0</v>
      </c>
      <c r="Q141" s="245">
        <v>0</v>
      </c>
      <c r="R141" s="245">
        <f>Q141*H141</f>
        <v>0</v>
      </c>
      <c r="S141" s="245">
        <v>0</v>
      </c>
      <c r="T141" s="246">
        <f>S141*H141</f>
        <v>0</v>
      </c>
      <c r="AR141" s="24" t="s">
        <v>259</v>
      </c>
      <c r="AT141" s="24" t="s">
        <v>233</v>
      </c>
      <c r="AU141" s="24" t="s">
        <v>91</v>
      </c>
      <c r="AY141" s="24" t="s">
        <v>230</v>
      </c>
      <c r="BE141" s="247">
        <f>IF(N141="základní",J141,0)</f>
        <v>0</v>
      </c>
      <c r="BF141" s="247">
        <f>IF(N141="snížená",J141,0)</f>
        <v>0</v>
      </c>
      <c r="BG141" s="247">
        <f>IF(N141="zákl. přenesená",J141,0)</f>
        <v>0</v>
      </c>
      <c r="BH141" s="247">
        <f>IF(N141="sníž. přenesená",J141,0)</f>
        <v>0</v>
      </c>
      <c r="BI141" s="247">
        <f>IF(N141="nulová",J141,0)</f>
        <v>0</v>
      </c>
      <c r="BJ141" s="24" t="s">
        <v>85</v>
      </c>
      <c r="BK141" s="247">
        <f>ROUND(I141*H141,2)</f>
        <v>0</v>
      </c>
      <c r="BL141" s="24" t="s">
        <v>259</v>
      </c>
      <c r="BM141" s="24" t="s">
        <v>2452</v>
      </c>
    </row>
    <row r="142" spans="2:65" s="1" customFormat="1" ht="16.5" customHeight="1">
      <c r="B142" s="47"/>
      <c r="C142" s="236" t="s">
        <v>413</v>
      </c>
      <c r="D142" s="236" t="s">
        <v>233</v>
      </c>
      <c r="E142" s="237" t="s">
        <v>731</v>
      </c>
      <c r="F142" s="238" t="s">
        <v>732</v>
      </c>
      <c r="G142" s="239" t="s">
        <v>292</v>
      </c>
      <c r="H142" s="240">
        <v>1</v>
      </c>
      <c r="I142" s="241"/>
      <c r="J142" s="242">
        <f>ROUND(I142*H142,2)</f>
        <v>0</v>
      </c>
      <c r="K142" s="238" t="s">
        <v>34</v>
      </c>
      <c r="L142" s="73"/>
      <c r="M142" s="243" t="s">
        <v>34</v>
      </c>
      <c r="N142" s="244" t="s">
        <v>49</v>
      </c>
      <c r="O142" s="48"/>
      <c r="P142" s="245">
        <f>O142*H142</f>
        <v>0</v>
      </c>
      <c r="Q142" s="245">
        <v>0</v>
      </c>
      <c r="R142" s="245">
        <f>Q142*H142</f>
        <v>0</v>
      </c>
      <c r="S142" s="245">
        <v>0</v>
      </c>
      <c r="T142" s="246">
        <f>S142*H142</f>
        <v>0</v>
      </c>
      <c r="AR142" s="24" t="s">
        <v>259</v>
      </c>
      <c r="AT142" s="24" t="s">
        <v>233</v>
      </c>
      <c r="AU142" s="24" t="s">
        <v>91</v>
      </c>
      <c r="AY142" s="24" t="s">
        <v>230</v>
      </c>
      <c r="BE142" s="247">
        <f>IF(N142="základní",J142,0)</f>
        <v>0</v>
      </c>
      <c r="BF142" s="247">
        <f>IF(N142="snížená",J142,0)</f>
        <v>0</v>
      </c>
      <c r="BG142" s="247">
        <f>IF(N142="zákl. přenesená",J142,0)</f>
        <v>0</v>
      </c>
      <c r="BH142" s="247">
        <f>IF(N142="sníž. přenesená",J142,0)</f>
        <v>0</v>
      </c>
      <c r="BI142" s="247">
        <f>IF(N142="nulová",J142,0)</f>
        <v>0</v>
      </c>
      <c r="BJ142" s="24" t="s">
        <v>85</v>
      </c>
      <c r="BK142" s="247">
        <f>ROUND(I142*H142,2)</f>
        <v>0</v>
      </c>
      <c r="BL142" s="24" t="s">
        <v>259</v>
      </c>
      <c r="BM142" s="24" t="s">
        <v>2453</v>
      </c>
    </row>
    <row r="143" spans="2:65" s="1" customFormat="1" ht="16.5" customHeight="1">
      <c r="B143" s="47"/>
      <c r="C143" s="236" t="s">
        <v>417</v>
      </c>
      <c r="D143" s="236" t="s">
        <v>233</v>
      </c>
      <c r="E143" s="237" t="s">
        <v>735</v>
      </c>
      <c r="F143" s="238" t="s">
        <v>736</v>
      </c>
      <c r="G143" s="239" t="s">
        <v>292</v>
      </c>
      <c r="H143" s="240">
        <v>1</v>
      </c>
      <c r="I143" s="241"/>
      <c r="J143" s="242">
        <f>ROUND(I143*H143,2)</f>
        <v>0</v>
      </c>
      <c r="K143" s="238" t="s">
        <v>34</v>
      </c>
      <c r="L143" s="73"/>
      <c r="M143" s="243" t="s">
        <v>34</v>
      </c>
      <c r="N143" s="244" t="s">
        <v>49</v>
      </c>
      <c r="O143" s="48"/>
      <c r="P143" s="245">
        <f>O143*H143</f>
        <v>0</v>
      </c>
      <c r="Q143" s="245">
        <v>0</v>
      </c>
      <c r="R143" s="245">
        <f>Q143*H143</f>
        <v>0</v>
      </c>
      <c r="S143" s="245">
        <v>0</v>
      </c>
      <c r="T143" s="246">
        <f>S143*H143</f>
        <v>0</v>
      </c>
      <c r="AR143" s="24" t="s">
        <v>259</v>
      </c>
      <c r="AT143" s="24" t="s">
        <v>233</v>
      </c>
      <c r="AU143" s="24" t="s">
        <v>91</v>
      </c>
      <c r="AY143" s="24" t="s">
        <v>230</v>
      </c>
      <c r="BE143" s="247">
        <f>IF(N143="základní",J143,0)</f>
        <v>0</v>
      </c>
      <c r="BF143" s="247">
        <f>IF(N143="snížená",J143,0)</f>
        <v>0</v>
      </c>
      <c r="BG143" s="247">
        <f>IF(N143="zákl. přenesená",J143,0)</f>
        <v>0</v>
      </c>
      <c r="BH143" s="247">
        <f>IF(N143="sníž. přenesená",J143,0)</f>
        <v>0</v>
      </c>
      <c r="BI143" s="247">
        <f>IF(N143="nulová",J143,0)</f>
        <v>0</v>
      </c>
      <c r="BJ143" s="24" t="s">
        <v>85</v>
      </c>
      <c r="BK143" s="247">
        <f>ROUND(I143*H143,2)</f>
        <v>0</v>
      </c>
      <c r="BL143" s="24" t="s">
        <v>259</v>
      </c>
      <c r="BM143" s="24" t="s">
        <v>2454</v>
      </c>
    </row>
    <row r="144" spans="2:65" s="1" customFormat="1" ht="16.5" customHeight="1">
      <c r="B144" s="47"/>
      <c r="C144" s="236" t="s">
        <v>421</v>
      </c>
      <c r="D144" s="236" t="s">
        <v>233</v>
      </c>
      <c r="E144" s="237" t="s">
        <v>739</v>
      </c>
      <c r="F144" s="238" t="s">
        <v>740</v>
      </c>
      <c r="G144" s="239" t="s">
        <v>292</v>
      </c>
      <c r="H144" s="240">
        <v>1</v>
      </c>
      <c r="I144" s="241"/>
      <c r="J144" s="242">
        <f>ROUND(I144*H144,2)</f>
        <v>0</v>
      </c>
      <c r="K144" s="238" t="s">
        <v>34</v>
      </c>
      <c r="L144" s="73"/>
      <c r="M144" s="243" t="s">
        <v>34</v>
      </c>
      <c r="N144" s="244" t="s">
        <v>49</v>
      </c>
      <c r="O144" s="48"/>
      <c r="P144" s="245">
        <f>O144*H144</f>
        <v>0</v>
      </c>
      <c r="Q144" s="245">
        <v>0</v>
      </c>
      <c r="R144" s="245">
        <f>Q144*H144</f>
        <v>0</v>
      </c>
      <c r="S144" s="245">
        <v>0</v>
      </c>
      <c r="T144" s="246">
        <f>S144*H144</f>
        <v>0</v>
      </c>
      <c r="AR144" s="24" t="s">
        <v>259</v>
      </c>
      <c r="AT144" s="24" t="s">
        <v>233</v>
      </c>
      <c r="AU144" s="24" t="s">
        <v>91</v>
      </c>
      <c r="AY144" s="24" t="s">
        <v>230</v>
      </c>
      <c r="BE144" s="247">
        <f>IF(N144="základní",J144,0)</f>
        <v>0</v>
      </c>
      <c r="BF144" s="247">
        <f>IF(N144="snížená",J144,0)</f>
        <v>0</v>
      </c>
      <c r="BG144" s="247">
        <f>IF(N144="zákl. přenesená",J144,0)</f>
        <v>0</v>
      </c>
      <c r="BH144" s="247">
        <f>IF(N144="sníž. přenesená",J144,0)</f>
        <v>0</v>
      </c>
      <c r="BI144" s="247">
        <f>IF(N144="nulová",J144,0)</f>
        <v>0</v>
      </c>
      <c r="BJ144" s="24" t="s">
        <v>85</v>
      </c>
      <c r="BK144" s="247">
        <f>ROUND(I144*H144,2)</f>
        <v>0</v>
      </c>
      <c r="BL144" s="24" t="s">
        <v>259</v>
      </c>
      <c r="BM144" s="24" t="s">
        <v>2455</v>
      </c>
    </row>
    <row r="145" spans="2:65" s="1" customFormat="1" ht="16.5" customHeight="1">
      <c r="B145" s="47"/>
      <c r="C145" s="236" t="s">
        <v>275</v>
      </c>
      <c r="D145" s="236" t="s">
        <v>233</v>
      </c>
      <c r="E145" s="237" t="s">
        <v>743</v>
      </c>
      <c r="F145" s="238" t="s">
        <v>744</v>
      </c>
      <c r="G145" s="239" t="s">
        <v>292</v>
      </c>
      <c r="H145" s="240">
        <v>1</v>
      </c>
      <c r="I145" s="241"/>
      <c r="J145" s="242">
        <f>ROUND(I145*H145,2)</f>
        <v>0</v>
      </c>
      <c r="K145" s="238" t="s">
        <v>34</v>
      </c>
      <c r="L145" s="73"/>
      <c r="M145" s="243" t="s">
        <v>34</v>
      </c>
      <c r="N145" s="244" t="s">
        <v>49</v>
      </c>
      <c r="O145" s="48"/>
      <c r="P145" s="245">
        <f>O145*H145</f>
        <v>0</v>
      </c>
      <c r="Q145" s="245">
        <v>0</v>
      </c>
      <c r="R145" s="245">
        <f>Q145*H145</f>
        <v>0</v>
      </c>
      <c r="S145" s="245">
        <v>0</v>
      </c>
      <c r="T145" s="246">
        <f>S145*H145</f>
        <v>0</v>
      </c>
      <c r="AR145" s="24" t="s">
        <v>259</v>
      </c>
      <c r="AT145" s="24" t="s">
        <v>233</v>
      </c>
      <c r="AU145" s="24" t="s">
        <v>91</v>
      </c>
      <c r="AY145" s="24" t="s">
        <v>230</v>
      </c>
      <c r="BE145" s="247">
        <f>IF(N145="základní",J145,0)</f>
        <v>0</v>
      </c>
      <c r="BF145" s="247">
        <f>IF(N145="snížená",J145,0)</f>
        <v>0</v>
      </c>
      <c r="BG145" s="247">
        <f>IF(N145="zákl. přenesená",J145,0)</f>
        <v>0</v>
      </c>
      <c r="BH145" s="247">
        <f>IF(N145="sníž. přenesená",J145,0)</f>
        <v>0</v>
      </c>
      <c r="BI145" s="247">
        <f>IF(N145="nulová",J145,0)</f>
        <v>0</v>
      </c>
      <c r="BJ145" s="24" t="s">
        <v>85</v>
      </c>
      <c r="BK145" s="247">
        <f>ROUND(I145*H145,2)</f>
        <v>0</v>
      </c>
      <c r="BL145" s="24" t="s">
        <v>259</v>
      </c>
      <c r="BM145" s="24" t="s">
        <v>2456</v>
      </c>
    </row>
    <row r="146" spans="2:65" s="1" customFormat="1" ht="16.5" customHeight="1">
      <c r="B146" s="47"/>
      <c r="C146" s="236" t="s">
        <v>427</v>
      </c>
      <c r="D146" s="236" t="s">
        <v>233</v>
      </c>
      <c r="E146" s="237" t="s">
        <v>751</v>
      </c>
      <c r="F146" s="238" t="s">
        <v>752</v>
      </c>
      <c r="G146" s="239" t="s">
        <v>292</v>
      </c>
      <c r="H146" s="240">
        <v>1</v>
      </c>
      <c r="I146" s="241"/>
      <c r="J146" s="242">
        <f>ROUND(I146*H146,2)</f>
        <v>0</v>
      </c>
      <c r="K146" s="238" t="s">
        <v>34</v>
      </c>
      <c r="L146" s="73"/>
      <c r="M146" s="243" t="s">
        <v>34</v>
      </c>
      <c r="N146" s="244" t="s">
        <v>49</v>
      </c>
      <c r="O146" s="48"/>
      <c r="P146" s="245">
        <f>O146*H146</f>
        <v>0</v>
      </c>
      <c r="Q146" s="245">
        <v>0</v>
      </c>
      <c r="R146" s="245">
        <f>Q146*H146</f>
        <v>0</v>
      </c>
      <c r="S146" s="245">
        <v>0</v>
      </c>
      <c r="T146" s="246">
        <f>S146*H146</f>
        <v>0</v>
      </c>
      <c r="AR146" s="24" t="s">
        <v>259</v>
      </c>
      <c r="AT146" s="24" t="s">
        <v>233</v>
      </c>
      <c r="AU146" s="24" t="s">
        <v>91</v>
      </c>
      <c r="AY146" s="24" t="s">
        <v>230</v>
      </c>
      <c r="BE146" s="247">
        <f>IF(N146="základní",J146,0)</f>
        <v>0</v>
      </c>
      <c r="BF146" s="247">
        <f>IF(N146="snížená",J146,0)</f>
        <v>0</v>
      </c>
      <c r="BG146" s="247">
        <f>IF(N146="zákl. přenesená",J146,0)</f>
        <v>0</v>
      </c>
      <c r="BH146" s="247">
        <f>IF(N146="sníž. přenesená",J146,0)</f>
        <v>0</v>
      </c>
      <c r="BI146" s="247">
        <f>IF(N146="nulová",J146,0)</f>
        <v>0</v>
      </c>
      <c r="BJ146" s="24" t="s">
        <v>85</v>
      </c>
      <c r="BK146" s="247">
        <f>ROUND(I146*H146,2)</f>
        <v>0</v>
      </c>
      <c r="BL146" s="24" t="s">
        <v>259</v>
      </c>
      <c r="BM146" s="24" t="s">
        <v>2457</v>
      </c>
    </row>
    <row r="147" spans="2:65" s="1" customFormat="1" ht="25.5" customHeight="1">
      <c r="B147" s="47"/>
      <c r="C147" s="236" t="s">
        <v>432</v>
      </c>
      <c r="D147" s="236" t="s">
        <v>233</v>
      </c>
      <c r="E147" s="237" t="s">
        <v>755</v>
      </c>
      <c r="F147" s="238" t="s">
        <v>756</v>
      </c>
      <c r="G147" s="239" t="s">
        <v>292</v>
      </c>
      <c r="H147" s="240">
        <v>1</v>
      </c>
      <c r="I147" s="241"/>
      <c r="J147" s="242">
        <f>ROUND(I147*H147,2)</f>
        <v>0</v>
      </c>
      <c r="K147" s="238" t="s">
        <v>34</v>
      </c>
      <c r="L147" s="73"/>
      <c r="M147" s="243" t="s">
        <v>34</v>
      </c>
      <c r="N147" s="244" t="s">
        <v>49</v>
      </c>
      <c r="O147" s="48"/>
      <c r="P147" s="245">
        <f>O147*H147</f>
        <v>0</v>
      </c>
      <c r="Q147" s="245">
        <v>0</v>
      </c>
      <c r="R147" s="245">
        <f>Q147*H147</f>
        <v>0</v>
      </c>
      <c r="S147" s="245">
        <v>0</v>
      </c>
      <c r="T147" s="246">
        <f>S147*H147</f>
        <v>0</v>
      </c>
      <c r="AR147" s="24" t="s">
        <v>259</v>
      </c>
      <c r="AT147" s="24" t="s">
        <v>233</v>
      </c>
      <c r="AU147" s="24" t="s">
        <v>91</v>
      </c>
      <c r="AY147" s="24" t="s">
        <v>230</v>
      </c>
      <c r="BE147" s="247">
        <f>IF(N147="základní",J147,0)</f>
        <v>0</v>
      </c>
      <c r="BF147" s="247">
        <f>IF(N147="snížená",J147,0)</f>
        <v>0</v>
      </c>
      <c r="BG147" s="247">
        <f>IF(N147="zákl. přenesená",J147,0)</f>
        <v>0</v>
      </c>
      <c r="BH147" s="247">
        <f>IF(N147="sníž. přenesená",J147,0)</f>
        <v>0</v>
      </c>
      <c r="BI147" s="247">
        <f>IF(N147="nulová",J147,0)</f>
        <v>0</v>
      </c>
      <c r="BJ147" s="24" t="s">
        <v>85</v>
      </c>
      <c r="BK147" s="247">
        <f>ROUND(I147*H147,2)</f>
        <v>0</v>
      </c>
      <c r="BL147" s="24" t="s">
        <v>259</v>
      </c>
      <c r="BM147" s="24" t="s">
        <v>2458</v>
      </c>
    </row>
    <row r="148" spans="2:65" s="1" customFormat="1" ht="25.5" customHeight="1">
      <c r="B148" s="47"/>
      <c r="C148" s="236" t="s">
        <v>436</v>
      </c>
      <c r="D148" s="236" t="s">
        <v>233</v>
      </c>
      <c r="E148" s="237" t="s">
        <v>2087</v>
      </c>
      <c r="F148" s="238" t="s">
        <v>2088</v>
      </c>
      <c r="G148" s="239" t="s">
        <v>292</v>
      </c>
      <c r="H148" s="240">
        <v>1</v>
      </c>
      <c r="I148" s="241"/>
      <c r="J148" s="242">
        <f>ROUND(I148*H148,2)</f>
        <v>0</v>
      </c>
      <c r="K148" s="238" t="s">
        <v>34</v>
      </c>
      <c r="L148" s="73"/>
      <c r="M148" s="243" t="s">
        <v>34</v>
      </c>
      <c r="N148" s="244" t="s">
        <v>49</v>
      </c>
      <c r="O148" s="48"/>
      <c r="P148" s="245">
        <f>O148*H148</f>
        <v>0</v>
      </c>
      <c r="Q148" s="245">
        <v>0</v>
      </c>
      <c r="R148" s="245">
        <f>Q148*H148</f>
        <v>0</v>
      </c>
      <c r="S148" s="245">
        <v>0</v>
      </c>
      <c r="T148" s="246">
        <f>S148*H148</f>
        <v>0</v>
      </c>
      <c r="AR148" s="24" t="s">
        <v>259</v>
      </c>
      <c r="AT148" s="24" t="s">
        <v>233</v>
      </c>
      <c r="AU148" s="24" t="s">
        <v>91</v>
      </c>
      <c r="AY148" s="24" t="s">
        <v>230</v>
      </c>
      <c r="BE148" s="247">
        <f>IF(N148="základní",J148,0)</f>
        <v>0</v>
      </c>
      <c r="BF148" s="247">
        <f>IF(N148="snížená",J148,0)</f>
        <v>0</v>
      </c>
      <c r="BG148" s="247">
        <f>IF(N148="zákl. přenesená",J148,0)</f>
        <v>0</v>
      </c>
      <c r="BH148" s="247">
        <f>IF(N148="sníž. přenesená",J148,0)</f>
        <v>0</v>
      </c>
      <c r="BI148" s="247">
        <f>IF(N148="nulová",J148,0)</f>
        <v>0</v>
      </c>
      <c r="BJ148" s="24" t="s">
        <v>85</v>
      </c>
      <c r="BK148" s="247">
        <f>ROUND(I148*H148,2)</f>
        <v>0</v>
      </c>
      <c r="BL148" s="24" t="s">
        <v>259</v>
      </c>
      <c r="BM148" s="24" t="s">
        <v>2459</v>
      </c>
    </row>
    <row r="149" spans="2:65" s="1" customFormat="1" ht="25.5" customHeight="1">
      <c r="B149" s="47"/>
      <c r="C149" s="236" t="s">
        <v>440</v>
      </c>
      <c r="D149" s="236" t="s">
        <v>233</v>
      </c>
      <c r="E149" s="237" t="s">
        <v>759</v>
      </c>
      <c r="F149" s="238" t="s">
        <v>760</v>
      </c>
      <c r="G149" s="239" t="s">
        <v>292</v>
      </c>
      <c r="H149" s="240">
        <v>1</v>
      </c>
      <c r="I149" s="241"/>
      <c r="J149" s="242">
        <f>ROUND(I149*H149,2)</f>
        <v>0</v>
      </c>
      <c r="K149" s="238" t="s">
        <v>34</v>
      </c>
      <c r="L149" s="73"/>
      <c r="M149" s="243" t="s">
        <v>34</v>
      </c>
      <c r="N149" s="244" t="s">
        <v>49</v>
      </c>
      <c r="O149" s="48"/>
      <c r="P149" s="245">
        <f>O149*H149</f>
        <v>0</v>
      </c>
      <c r="Q149" s="245">
        <v>0</v>
      </c>
      <c r="R149" s="245">
        <f>Q149*H149</f>
        <v>0</v>
      </c>
      <c r="S149" s="245">
        <v>0</v>
      </c>
      <c r="T149" s="246">
        <f>S149*H149</f>
        <v>0</v>
      </c>
      <c r="AR149" s="24" t="s">
        <v>259</v>
      </c>
      <c r="AT149" s="24" t="s">
        <v>233</v>
      </c>
      <c r="AU149" s="24" t="s">
        <v>91</v>
      </c>
      <c r="AY149" s="24" t="s">
        <v>230</v>
      </c>
      <c r="BE149" s="247">
        <f>IF(N149="základní",J149,0)</f>
        <v>0</v>
      </c>
      <c r="BF149" s="247">
        <f>IF(N149="snížená",J149,0)</f>
        <v>0</v>
      </c>
      <c r="BG149" s="247">
        <f>IF(N149="zákl. přenesená",J149,0)</f>
        <v>0</v>
      </c>
      <c r="BH149" s="247">
        <f>IF(N149="sníž. přenesená",J149,0)</f>
        <v>0</v>
      </c>
      <c r="BI149" s="247">
        <f>IF(N149="nulová",J149,0)</f>
        <v>0</v>
      </c>
      <c r="BJ149" s="24" t="s">
        <v>85</v>
      </c>
      <c r="BK149" s="247">
        <f>ROUND(I149*H149,2)</f>
        <v>0</v>
      </c>
      <c r="BL149" s="24" t="s">
        <v>259</v>
      </c>
      <c r="BM149" s="24" t="s">
        <v>2460</v>
      </c>
    </row>
    <row r="150" spans="2:65" s="1" customFormat="1" ht="16.5" customHeight="1">
      <c r="B150" s="47"/>
      <c r="C150" s="236" t="s">
        <v>446</v>
      </c>
      <c r="D150" s="236" t="s">
        <v>233</v>
      </c>
      <c r="E150" s="237" t="s">
        <v>706</v>
      </c>
      <c r="F150" s="238" t="s">
        <v>707</v>
      </c>
      <c r="G150" s="239" t="s">
        <v>292</v>
      </c>
      <c r="H150" s="240">
        <v>1</v>
      </c>
      <c r="I150" s="241"/>
      <c r="J150" s="242">
        <f>ROUND(I150*H150,2)</f>
        <v>0</v>
      </c>
      <c r="K150" s="238" t="s">
        <v>34</v>
      </c>
      <c r="L150" s="73"/>
      <c r="M150" s="243" t="s">
        <v>34</v>
      </c>
      <c r="N150" s="244" t="s">
        <v>49</v>
      </c>
      <c r="O150" s="48"/>
      <c r="P150" s="245">
        <f>O150*H150</f>
        <v>0</v>
      </c>
      <c r="Q150" s="245">
        <v>0.00113</v>
      </c>
      <c r="R150" s="245">
        <f>Q150*H150</f>
        <v>0.00113</v>
      </c>
      <c r="S150" s="245">
        <v>0</v>
      </c>
      <c r="T150" s="246">
        <f>S150*H150</f>
        <v>0</v>
      </c>
      <c r="AR150" s="24" t="s">
        <v>259</v>
      </c>
      <c r="AT150" s="24" t="s">
        <v>233</v>
      </c>
      <c r="AU150" s="24" t="s">
        <v>91</v>
      </c>
      <c r="AY150" s="24" t="s">
        <v>230</v>
      </c>
      <c r="BE150" s="247">
        <f>IF(N150="základní",J150,0)</f>
        <v>0</v>
      </c>
      <c r="BF150" s="247">
        <f>IF(N150="snížená",J150,0)</f>
        <v>0</v>
      </c>
      <c r="BG150" s="247">
        <f>IF(N150="zákl. přenesená",J150,0)</f>
        <v>0</v>
      </c>
      <c r="BH150" s="247">
        <f>IF(N150="sníž. přenesená",J150,0)</f>
        <v>0</v>
      </c>
      <c r="BI150" s="247">
        <f>IF(N150="nulová",J150,0)</f>
        <v>0</v>
      </c>
      <c r="BJ150" s="24" t="s">
        <v>85</v>
      </c>
      <c r="BK150" s="247">
        <f>ROUND(I150*H150,2)</f>
        <v>0</v>
      </c>
      <c r="BL150" s="24" t="s">
        <v>259</v>
      </c>
      <c r="BM150" s="24" t="s">
        <v>2461</v>
      </c>
    </row>
    <row r="151" spans="2:65" s="1" customFormat="1" ht="16.5" customHeight="1">
      <c r="B151" s="47"/>
      <c r="C151" s="236" t="s">
        <v>452</v>
      </c>
      <c r="D151" s="236" t="s">
        <v>233</v>
      </c>
      <c r="E151" s="237" t="s">
        <v>1959</v>
      </c>
      <c r="F151" s="238" t="s">
        <v>1960</v>
      </c>
      <c r="G151" s="239" t="s">
        <v>292</v>
      </c>
      <c r="H151" s="240">
        <v>1</v>
      </c>
      <c r="I151" s="241"/>
      <c r="J151" s="242">
        <f>ROUND(I151*H151,2)</f>
        <v>0</v>
      </c>
      <c r="K151" s="238" t="s">
        <v>34</v>
      </c>
      <c r="L151" s="73"/>
      <c r="M151" s="243" t="s">
        <v>34</v>
      </c>
      <c r="N151" s="244" t="s">
        <v>49</v>
      </c>
      <c r="O151" s="48"/>
      <c r="P151" s="245">
        <f>O151*H151</f>
        <v>0</v>
      </c>
      <c r="Q151" s="245">
        <v>0.00015</v>
      </c>
      <c r="R151" s="245">
        <f>Q151*H151</f>
        <v>0.00015</v>
      </c>
      <c r="S151" s="245">
        <v>0</v>
      </c>
      <c r="T151" s="246">
        <f>S151*H151</f>
        <v>0</v>
      </c>
      <c r="AR151" s="24" t="s">
        <v>259</v>
      </c>
      <c r="AT151" s="24" t="s">
        <v>233</v>
      </c>
      <c r="AU151" s="24" t="s">
        <v>91</v>
      </c>
      <c r="AY151" s="24" t="s">
        <v>230</v>
      </c>
      <c r="BE151" s="247">
        <f>IF(N151="základní",J151,0)</f>
        <v>0</v>
      </c>
      <c r="BF151" s="247">
        <f>IF(N151="snížená",J151,0)</f>
        <v>0</v>
      </c>
      <c r="BG151" s="247">
        <f>IF(N151="zákl. přenesená",J151,0)</f>
        <v>0</v>
      </c>
      <c r="BH151" s="247">
        <f>IF(N151="sníž. přenesená",J151,0)</f>
        <v>0</v>
      </c>
      <c r="BI151" s="247">
        <f>IF(N151="nulová",J151,0)</f>
        <v>0</v>
      </c>
      <c r="BJ151" s="24" t="s">
        <v>85</v>
      </c>
      <c r="BK151" s="247">
        <f>ROUND(I151*H151,2)</f>
        <v>0</v>
      </c>
      <c r="BL151" s="24" t="s">
        <v>259</v>
      </c>
      <c r="BM151" s="24" t="s">
        <v>2462</v>
      </c>
    </row>
    <row r="152" spans="2:65" s="1" customFormat="1" ht="16.5" customHeight="1">
      <c r="B152" s="47"/>
      <c r="C152" s="236" t="s">
        <v>459</v>
      </c>
      <c r="D152" s="236" t="s">
        <v>233</v>
      </c>
      <c r="E152" s="237" t="s">
        <v>1962</v>
      </c>
      <c r="F152" s="238" t="s">
        <v>1963</v>
      </c>
      <c r="G152" s="239" t="s">
        <v>292</v>
      </c>
      <c r="H152" s="240">
        <v>1</v>
      </c>
      <c r="I152" s="241"/>
      <c r="J152" s="242">
        <f>ROUND(I152*H152,2)</f>
        <v>0</v>
      </c>
      <c r="K152" s="238" t="s">
        <v>34</v>
      </c>
      <c r="L152" s="73"/>
      <c r="M152" s="243" t="s">
        <v>34</v>
      </c>
      <c r="N152" s="244" t="s">
        <v>49</v>
      </c>
      <c r="O152" s="48"/>
      <c r="P152" s="245">
        <f>O152*H152</f>
        <v>0</v>
      </c>
      <c r="Q152" s="245">
        <v>0.00015</v>
      </c>
      <c r="R152" s="245">
        <f>Q152*H152</f>
        <v>0.00015</v>
      </c>
      <c r="S152" s="245">
        <v>0</v>
      </c>
      <c r="T152" s="246">
        <f>S152*H152</f>
        <v>0</v>
      </c>
      <c r="AR152" s="24" t="s">
        <v>259</v>
      </c>
      <c r="AT152" s="24" t="s">
        <v>233</v>
      </c>
      <c r="AU152" s="24" t="s">
        <v>91</v>
      </c>
      <c r="AY152" s="24" t="s">
        <v>230</v>
      </c>
      <c r="BE152" s="247">
        <f>IF(N152="základní",J152,0)</f>
        <v>0</v>
      </c>
      <c r="BF152" s="247">
        <f>IF(N152="snížená",J152,0)</f>
        <v>0</v>
      </c>
      <c r="BG152" s="247">
        <f>IF(N152="zákl. přenesená",J152,0)</f>
        <v>0</v>
      </c>
      <c r="BH152" s="247">
        <f>IF(N152="sníž. přenesená",J152,0)</f>
        <v>0</v>
      </c>
      <c r="BI152" s="247">
        <f>IF(N152="nulová",J152,0)</f>
        <v>0</v>
      </c>
      <c r="BJ152" s="24" t="s">
        <v>85</v>
      </c>
      <c r="BK152" s="247">
        <f>ROUND(I152*H152,2)</f>
        <v>0</v>
      </c>
      <c r="BL152" s="24" t="s">
        <v>259</v>
      </c>
      <c r="BM152" s="24" t="s">
        <v>2463</v>
      </c>
    </row>
    <row r="153" spans="2:63" s="11" customFormat="1" ht="37.4" customHeight="1">
      <c r="B153" s="220"/>
      <c r="C153" s="221"/>
      <c r="D153" s="222" t="s">
        <v>77</v>
      </c>
      <c r="E153" s="223" t="s">
        <v>772</v>
      </c>
      <c r="F153" s="223" t="s">
        <v>773</v>
      </c>
      <c r="G153" s="221"/>
      <c r="H153" s="221"/>
      <c r="I153" s="224"/>
      <c r="J153" s="225">
        <f>BK153</f>
        <v>0</v>
      </c>
      <c r="K153" s="221"/>
      <c r="L153" s="226"/>
      <c r="M153" s="227"/>
      <c r="N153" s="228"/>
      <c r="O153" s="228"/>
      <c r="P153" s="229">
        <f>P154+P156+P158+P160</f>
        <v>0</v>
      </c>
      <c r="Q153" s="228"/>
      <c r="R153" s="229">
        <f>R154+R156+R158+R160</f>
        <v>0</v>
      </c>
      <c r="S153" s="228"/>
      <c r="T153" s="230">
        <f>T154+T156+T158+T160</f>
        <v>0</v>
      </c>
      <c r="AR153" s="231" t="s">
        <v>255</v>
      </c>
      <c r="AT153" s="232" t="s">
        <v>77</v>
      </c>
      <c r="AU153" s="232" t="s">
        <v>78</v>
      </c>
      <c r="AY153" s="231" t="s">
        <v>230</v>
      </c>
      <c r="BK153" s="233">
        <f>BK154+BK156+BK158+BK160</f>
        <v>0</v>
      </c>
    </row>
    <row r="154" spans="2:63" s="11" customFormat="1" ht="19.9" customHeight="1">
      <c r="B154" s="220"/>
      <c r="C154" s="221"/>
      <c r="D154" s="222" t="s">
        <v>77</v>
      </c>
      <c r="E154" s="234" t="s">
        <v>774</v>
      </c>
      <c r="F154" s="234" t="s">
        <v>775</v>
      </c>
      <c r="G154" s="221"/>
      <c r="H154" s="221"/>
      <c r="I154" s="224"/>
      <c r="J154" s="235">
        <f>BK154</f>
        <v>0</v>
      </c>
      <c r="K154" s="221"/>
      <c r="L154" s="226"/>
      <c r="M154" s="227"/>
      <c r="N154" s="228"/>
      <c r="O154" s="228"/>
      <c r="P154" s="229">
        <f>P155</f>
        <v>0</v>
      </c>
      <c r="Q154" s="228"/>
      <c r="R154" s="229">
        <f>R155</f>
        <v>0</v>
      </c>
      <c r="S154" s="228"/>
      <c r="T154" s="230">
        <f>T155</f>
        <v>0</v>
      </c>
      <c r="AR154" s="231" t="s">
        <v>255</v>
      </c>
      <c r="AT154" s="232" t="s">
        <v>77</v>
      </c>
      <c r="AU154" s="232" t="s">
        <v>85</v>
      </c>
      <c r="AY154" s="231" t="s">
        <v>230</v>
      </c>
      <c r="BK154" s="233">
        <f>BK155</f>
        <v>0</v>
      </c>
    </row>
    <row r="155" spans="2:65" s="1" customFormat="1" ht="16.5" customHeight="1">
      <c r="B155" s="47"/>
      <c r="C155" s="236" t="s">
        <v>463</v>
      </c>
      <c r="D155" s="236" t="s">
        <v>233</v>
      </c>
      <c r="E155" s="237" t="s">
        <v>777</v>
      </c>
      <c r="F155" s="238" t="s">
        <v>778</v>
      </c>
      <c r="G155" s="239" t="s">
        <v>292</v>
      </c>
      <c r="H155" s="240">
        <v>1</v>
      </c>
      <c r="I155" s="241"/>
      <c r="J155" s="242">
        <f>ROUND(I155*H155,2)</f>
        <v>0</v>
      </c>
      <c r="K155" s="238" t="s">
        <v>34</v>
      </c>
      <c r="L155" s="73"/>
      <c r="M155" s="243" t="s">
        <v>34</v>
      </c>
      <c r="N155" s="244" t="s">
        <v>49</v>
      </c>
      <c r="O155" s="48"/>
      <c r="P155" s="245">
        <f>O155*H155</f>
        <v>0</v>
      </c>
      <c r="Q155" s="245">
        <v>0</v>
      </c>
      <c r="R155" s="245">
        <f>Q155*H155</f>
        <v>0</v>
      </c>
      <c r="S155" s="245">
        <v>0</v>
      </c>
      <c r="T155" s="246">
        <f>S155*H155</f>
        <v>0</v>
      </c>
      <c r="AR155" s="24" t="s">
        <v>779</v>
      </c>
      <c r="AT155" s="24" t="s">
        <v>233</v>
      </c>
      <c r="AU155" s="24" t="s">
        <v>91</v>
      </c>
      <c r="AY155" s="24" t="s">
        <v>230</v>
      </c>
      <c r="BE155" s="247">
        <f>IF(N155="základní",J155,0)</f>
        <v>0</v>
      </c>
      <c r="BF155" s="247">
        <f>IF(N155="snížená",J155,0)</f>
        <v>0</v>
      </c>
      <c r="BG155" s="247">
        <f>IF(N155="zákl. přenesená",J155,0)</f>
        <v>0</v>
      </c>
      <c r="BH155" s="247">
        <f>IF(N155="sníž. přenesená",J155,0)</f>
        <v>0</v>
      </c>
      <c r="BI155" s="247">
        <f>IF(N155="nulová",J155,0)</f>
        <v>0</v>
      </c>
      <c r="BJ155" s="24" t="s">
        <v>85</v>
      </c>
      <c r="BK155" s="247">
        <f>ROUND(I155*H155,2)</f>
        <v>0</v>
      </c>
      <c r="BL155" s="24" t="s">
        <v>779</v>
      </c>
      <c r="BM155" s="24" t="s">
        <v>2464</v>
      </c>
    </row>
    <row r="156" spans="2:63" s="11" customFormat="1" ht="29.85" customHeight="1">
      <c r="B156" s="220"/>
      <c r="C156" s="221"/>
      <c r="D156" s="222" t="s">
        <v>77</v>
      </c>
      <c r="E156" s="234" t="s">
        <v>781</v>
      </c>
      <c r="F156" s="234" t="s">
        <v>782</v>
      </c>
      <c r="G156" s="221"/>
      <c r="H156" s="221"/>
      <c r="I156" s="224"/>
      <c r="J156" s="235">
        <f>BK156</f>
        <v>0</v>
      </c>
      <c r="K156" s="221"/>
      <c r="L156" s="226"/>
      <c r="M156" s="227"/>
      <c r="N156" s="228"/>
      <c r="O156" s="228"/>
      <c r="P156" s="229">
        <f>P157</f>
        <v>0</v>
      </c>
      <c r="Q156" s="228"/>
      <c r="R156" s="229">
        <f>R157</f>
        <v>0</v>
      </c>
      <c r="S156" s="228"/>
      <c r="T156" s="230">
        <f>T157</f>
        <v>0</v>
      </c>
      <c r="AR156" s="231" t="s">
        <v>255</v>
      </c>
      <c r="AT156" s="232" t="s">
        <v>77</v>
      </c>
      <c r="AU156" s="232" t="s">
        <v>85</v>
      </c>
      <c r="AY156" s="231" t="s">
        <v>230</v>
      </c>
      <c r="BK156" s="233">
        <f>BK157</f>
        <v>0</v>
      </c>
    </row>
    <row r="157" spans="2:65" s="1" customFormat="1" ht="16.5" customHeight="1">
      <c r="B157" s="47"/>
      <c r="C157" s="236" t="s">
        <v>468</v>
      </c>
      <c r="D157" s="236" t="s">
        <v>233</v>
      </c>
      <c r="E157" s="237" t="s">
        <v>784</v>
      </c>
      <c r="F157" s="238" t="s">
        <v>785</v>
      </c>
      <c r="G157" s="239" t="s">
        <v>292</v>
      </c>
      <c r="H157" s="240">
        <v>1</v>
      </c>
      <c r="I157" s="241"/>
      <c r="J157" s="242">
        <f>ROUND(I157*H157,2)</f>
        <v>0</v>
      </c>
      <c r="K157" s="238" t="s">
        <v>34</v>
      </c>
      <c r="L157" s="73"/>
      <c r="M157" s="243" t="s">
        <v>34</v>
      </c>
      <c r="N157" s="244" t="s">
        <v>49</v>
      </c>
      <c r="O157" s="48"/>
      <c r="P157" s="245">
        <f>O157*H157</f>
        <v>0</v>
      </c>
      <c r="Q157" s="245">
        <v>0</v>
      </c>
      <c r="R157" s="245">
        <f>Q157*H157</f>
        <v>0</v>
      </c>
      <c r="S157" s="245">
        <v>0</v>
      </c>
      <c r="T157" s="246">
        <f>S157*H157</f>
        <v>0</v>
      </c>
      <c r="AR157" s="24" t="s">
        <v>779</v>
      </c>
      <c r="AT157" s="24" t="s">
        <v>233</v>
      </c>
      <c r="AU157" s="24" t="s">
        <v>91</v>
      </c>
      <c r="AY157" s="24" t="s">
        <v>230</v>
      </c>
      <c r="BE157" s="247">
        <f>IF(N157="základní",J157,0)</f>
        <v>0</v>
      </c>
      <c r="BF157" s="247">
        <f>IF(N157="snížená",J157,0)</f>
        <v>0</v>
      </c>
      <c r="BG157" s="247">
        <f>IF(N157="zákl. přenesená",J157,0)</f>
        <v>0</v>
      </c>
      <c r="BH157" s="247">
        <f>IF(N157="sníž. přenesená",J157,0)</f>
        <v>0</v>
      </c>
      <c r="BI157" s="247">
        <f>IF(N157="nulová",J157,0)</f>
        <v>0</v>
      </c>
      <c r="BJ157" s="24" t="s">
        <v>85</v>
      </c>
      <c r="BK157" s="247">
        <f>ROUND(I157*H157,2)</f>
        <v>0</v>
      </c>
      <c r="BL157" s="24" t="s">
        <v>779</v>
      </c>
      <c r="BM157" s="24" t="s">
        <v>2465</v>
      </c>
    </row>
    <row r="158" spans="2:63" s="11" customFormat="1" ht="29.85" customHeight="1">
      <c r="B158" s="220"/>
      <c r="C158" s="221"/>
      <c r="D158" s="222" t="s">
        <v>77</v>
      </c>
      <c r="E158" s="234" t="s">
        <v>787</v>
      </c>
      <c r="F158" s="234" t="s">
        <v>788</v>
      </c>
      <c r="G158" s="221"/>
      <c r="H158" s="221"/>
      <c r="I158" s="224"/>
      <c r="J158" s="235">
        <f>BK158</f>
        <v>0</v>
      </c>
      <c r="K158" s="221"/>
      <c r="L158" s="226"/>
      <c r="M158" s="227"/>
      <c r="N158" s="228"/>
      <c r="O158" s="228"/>
      <c r="P158" s="229">
        <f>P159</f>
        <v>0</v>
      </c>
      <c r="Q158" s="228"/>
      <c r="R158" s="229">
        <f>R159</f>
        <v>0</v>
      </c>
      <c r="S158" s="228"/>
      <c r="T158" s="230">
        <f>T159</f>
        <v>0</v>
      </c>
      <c r="AR158" s="231" t="s">
        <v>255</v>
      </c>
      <c r="AT158" s="232" t="s">
        <v>77</v>
      </c>
      <c r="AU158" s="232" t="s">
        <v>85</v>
      </c>
      <c r="AY158" s="231" t="s">
        <v>230</v>
      </c>
      <c r="BK158" s="233">
        <f>BK159</f>
        <v>0</v>
      </c>
    </row>
    <row r="159" spans="2:65" s="1" customFormat="1" ht="16.5" customHeight="1">
      <c r="B159" s="47"/>
      <c r="C159" s="236" t="s">
        <v>473</v>
      </c>
      <c r="D159" s="236" t="s">
        <v>233</v>
      </c>
      <c r="E159" s="237" t="s">
        <v>790</v>
      </c>
      <c r="F159" s="238" t="s">
        <v>791</v>
      </c>
      <c r="G159" s="239" t="s">
        <v>292</v>
      </c>
      <c r="H159" s="240">
        <v>1</v>
      </c>
      <c r="I159" s="241"/>
      <c r="J159" s="242">
        <f>ROUND(I159*H159,2)</f>
        <v>0</v>
      </c>
      <c r="K159" s="238" t="s">
        <v>34</v>
      </c>
      <c r="L159" s="73"/>
      <c r="M159" s="243" t="s">
        <v>34</v>
      </c>
      <c r="N159" s="244" t="s">
        <v>49</v>
      </c>
      <c r="O159" s="48"/>
      <c r="P159" s="245">
        <f>O159*H159</f>
        <v>0</v>
      </c>
      <c r="Q159" s="245">
        <v>0</v>
      </c>
      <c r="R159" s="245">
        <f>Q159*H159</f>
        <v>0</v>
      </c>
      <c r="S159" s="245">
        <v>0</v>
      </c>
      <c r="T159" s="246">
        <f>S159*H159</f>
        <v>0</v>
      </c>
      <c r="AR159" s="24" t="s">
        <v>779</v>
      </c>
      <c r="AT159" s="24" t="s">
        <v>233</v>
      </c>
      <c r="AU159" s="24" t="s">
        <v>91</v>
      </c>
      <c r="AY159" s="24" t="s">
        <v>230</v>
      </c>
      <c r="BE159" s="247">
        <f>IF(N159="základní",J159,0)</f>
        <v>0</v>
      </c>
      <c r="BF159" s="247">
        <f>IF(N159="snížená",J159,0)</f>
        <v>0</v>
      </c>
      <c r="BG159" s="247">
        <f>IF(N159="zákl. přenesená",J159,0)</f>
        <v>0</v>
      </c>
      <c r="BH159" s="247">
        <f>IF(N159="sníž. přenesená",J159,0)</f>
        <v>0</v>
      </c>
      <c r="BI159" s="247">
        <f>IF(N159="nulová",J159,0)</f>
        <v>0</v>
      </c>
      <c r="BJ159" s="24" t="s">
        <v>85</v>
      </c>
      <c r="BK159" s="247">
        <f>ROUND(I159*H159,2)</f>
        <v>0</v>
      </c>
      <c r="BL159" s="24" t="s">
        <v>779</v>
      </c>
      <c r="BM159" s="24" t="s">
        <v>2466</v>
      </c>
    </row>
    <row r="160" spans="2:63" s="11" customFormat="1" ht="29.85" customHeight="1">
      <c r="B160" s="220"/>
      <c r="C160" s="221"/>
      <c r="D160" s="222" t="s">
        <v>77</v>
      </c>
      <c r="E160" s="234" t="s">
        <v>793</v>
      </c>
      <c r="F160" s="234" t="s">
        <v>794</v>
      </c>
      <c r="G160" s="221"/>
      <c r="H160" s="221"/>
      <c r="I160" s="224"/>
      <c r="J160" s="235">
        <f>BK160</f>
        <v>0</v>
      </c>
      <c r="K160" s="221"/>
      <c r="L160" s="226"/>
      <c r="M160" s="227"/>
      <c r="N160" s="228"/>
      <c r="O160" s="228"/>
      <c r="P160" s="229">
        <f>P161</f>
        <v>0</v>
      </c>
      <c r="Q160" s="228"/>
      <c r="R160" s="229">
        <f>R161</f>
        <v>0</v>
      </c>
      <c r="S160" s="228"/>
      <c r="T160" s="230">
        <f>T161</f>
        <v>0</v>
      </c>
      <c r="AR160" s="231" t="s">
        <v>255</v>
      </c>
      <c r="AT160" s="232" t="s">
        <v>77</v>
      </c>
      <c r="AU160" s="232" t="s">
        <v>85</v>
      </c>
      <c r="AY160" s="231" t="s">
        <v>230</v>
      </c>
      <c r="BK160" s="233">
        <f>BK161</f>
        <v>0</v>
      </c>
    </row>
    <row r="161" spans="2:65" s="1" customFormat="1" ht="16.5" customHeight="1">
      <c r="B161" s="47"/>
      <c r="C161" s="236" t="s">
        <v>478</v>
      </c>
      <c r="D161" s="236" t="s">
        <v>233</v>
      </c>
      <c r="E161" s="237" t="s">
        <v>796</v>
      </c>
      <c r="F161" s="238" t="s">
        <v>797</v>
      </c>
      <c r="G161" s="239" t="s">
        <v>292</v>
      </c>
      <c r="H161" s="240">
        <v>1</v>
      </c>
      <c r="I161" s="241"/>
      <c r="J161" s="242">
        <f>ROUND(I161*H161,2)</f>
        <v>0</v>
      </c>
      <c r="K161" s="238" t="s">
        <v>34</v>
      </c>
      <c r="L161" s="73"/>
      <c r="M161" s="243" t="s">
        <v>34</v>
      </c>
      <c r="N161" s="294" t="s">
        <v>49</v>
      </c>
      <c r="O161" s="295"/>
      <c r="P161" s="296">
        <f>O161*H161</f>
        <v>0</v>
      </c>
      <c r="Q161" s="296">
        <v>0</v>
      </c>
      <c r="R161" s="296">
        <f>Q161*H161</f>
        <v>0</v>
      </c>
      <c r="S161" s="296">
        <v>0</v>
      </c>
      <c r="T161" s="297">
        <f>S161*H161</f>
        <v>0</v>
      </c>
      <c r="AR161" s="24" t="s">
        <v>779</v>
      </c>
      <c r="AT161" s="24" t="s">
        <v>233</v>
      </c>
      <c r="AU161" s="24" t="s">
        <v>91</v>
      </c>
      <c r="AY161" s="24" t="s">
        <v>230</v>
      </c>
      <c r="BE161" s="247">
        <f>IF(N161="základní",J161,0)</f>
        <v>0</v>
      </c>
      <c r="BF161" s="247">
        <f>IF(N161="snížená",J161,0)</f>
        <v>0</v>
      </c>
      <c r="BG161" s="247">
        <f>IF(N161="zákl. přenesená",J161,0)</f>
        <v>0</v>
      </c>
      <c r="BH161" s="247">
        <f>IF(N161="sníž. přenesená",J161,0)</f>
        <v>0</v>
      </c>
      <c r="BI161" s="247">
        <f>IF(N161="nulová",J161,0)</f>
        <v>0</v>
      </c>
      <c r="BJ161" s="24" t="s">
        <v>85</v>
      </c>
      <c r="BK161" s="247">
        <f>ROUND(I161*H161,2)</f>
        <v>0</v>
      </c>
      <c r="BL161" s="24" t="s">
        <v>779</v>
      </c>
      <c r="BM161" s="24" t="s">
        <v>2467</v>
      </c>
    </row>
    <row r="162" spans="2:12" s="1" customFormat="1" ht="6.95" customHeight="1">
      <c r="B162" s="68"/>
      <c r="C162" s="69"/>
      <c r="D162" s="69"/>
      <c r="E162" s="69"/>
      <c r="F162" s="69"/>
      <c r="G162" s="69"/>
      <c r="H162" s="69"/>
      <c r="I162" s="179"/>
      <c r="J162" s="69"/>
      <c r="K162" s="69"/>
      <c r="L162" s="73"/>
    </row>
  </sheetData>
  <sheetProtection password="CC35" sheet="1" objects="1" scenarios="1" formatColumns="0" formatRows="0" autoFilter="0"/>
  <autoFilter ref="C93:K161"/>
  <mergeCells count="13">
    <mergeCell ref="E7:H7"/>
    <mergeCell ref="E9:H9"/>
    <mergeCell ref="E11:H11"/>
    <mergeCell ref="E26:H26"/>
    <mergeCell ref="E47:H47"/>
    <mergeCell ref="E49:H49"/>
    <mergeCell ref="E51:H51"/>
    <mergeCell ref="J55:J56"/>
    <mergeCell ref="E82:H82"/>
    <mergeCell ref="E84:H84"/>
    <mergeCell ref="E86:H86"/>
    <mergeCell ref="G1:H1"/>
    <mergeCell ref="L2:V2"/>
  </mergeCells>
  <hyperlinks>
    <hyperlink ref="F1:G1" location="C2" display="1) Krycí list soupisu"/>
    <hyperlink ref="G1:H1" location="C58"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BR9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147</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2346</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2468</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ROUND(J84,2)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ROUND(SUM(BE84:BE97),2)</f>
        <v>0</v>
      </c>
      <c r="G32" s="48"/>
      <c r="H32" s="48"/>
      <c r="I32" s="171">
        <v>0.21</v>
      </c>
      <c r="J32" s="170">
        <f>ROUND(ROUND((SUM(BE84:BE97)),2)*I32,2)</f>
        <v>0</v>
      </c>
      <c r="K32" s="52"/>
    </row>
    <row r="33" spans="2:11" s="1" customFormat="1" ht="14.4" customHeight="1">
      <c r="B33" s="47"/>
      <c r="C33" s="48"/>
      <c r="D33" s="48"/>
      <c r="E33" s="56" t="s">
        <v>50</v>
      </c>
      <c r="F33" s="170">
        <f>ROUND(SUM(BF84:BF97),2)</f>
        <v>0</v>
      </c>
      <c r="G33" s="48"/>
      <c r="H33" s="48"/>
      <c r="I33" s="171">
        <v>0.15</v>
      </c>
      <c r="J33" s="170">
        <f>ROUND(ROUND((SUM(BF84:BF97)),2)*I33,2)</f>
        <v>0</v>
      </c>
      <c r="K33" s="52"/>
    </row>
    <row r="34" spans="2:11" s="1" customFormat="1" ht="14.4" customHeight="1" hidden="1">
      <c r="B34" s="47"/>
      <c r="C34" s="48"/>
      <c r="D34" s="48"/>
      <c r="E34" s="56" t="s">
        <v>51</v>
      </c>
      <c r="F34" s="170">
        <f>ROUND(SUM(BG84:BG97),2)</f>
        <v>0</v>
      </c>
      <c r="G34" s="48"/>
      <c r="H34" s="48"/>
      <c r="I34" s="171">
        <v>0.21</v>
      </c>
      <c r="J34" s="170">
        <v>0</v>
      </c>
      <c r="K34" s="52"/>
    </row>
    <row r="35" spans="2:11" s="1" customFormat="1" ht="14.4" customHeight="1" hidden="1">
      <c r="B35" s="47"/>
      <c r="C35" s="48"/>
      <c r="D35" s="48"/>
      <c r="E35" s="56" t="s">
        <v>52</v>
      </c>
      <c r="F35" s="170">
        <f>ROUND(SUM(BH84:BH97),2)</f>
        <v>0</v>
      </c>
      <c r="G35" s="48"/>
      <c r="H35" s="48"/>
      <c r="I35" s="171">
        <v>0.15</v>
      </c>
      <c r="J35" s="170">
        <v>0</v>
      </c>
      <c r="K35" s="52"/>
    </row>
    <row r="36" spans="2:11" s="1" customFormat="1" ht="14.4" customHeight="1" hidden="1">
      <c r="B36" s="47"/>
      <c r="C36" s="48"/>
      <c r="D36" s="48"/>
      <c r="E36" s="56" t="s">
        <v>53</v>
      </c>
      <c r="F36" s="170">
        <f>ROUND(SUM(BI84:BI97),2)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2346</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A3 - OBJEKT C - PŘEDÁVACÍ STANICE SILNOPROUD</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J84</f>
        <v>0</v>
      </c>
      <c r="K60" s="52"/>
      <c r="AU60" s="24" t="s">
        <v>198</v>
      </c>
    </row>
    <row r="61" spans="2:11" s="8" customFormat="1" ht="24.95" customHeight="1">
      <c r="B61" s="190"/>
      <c r="C61" s="191"/>
      <c r="D61" s="192" t="s">
        <v>1235</v>
      </c>
      <c r="E61" s="193"/>
      <c r="F61" s="193"/>
      <c r="G61" s="193"/>
      <c r="H61" s="193"/>
      <c r="I61" s="194"/>
      <c r="J61" s="195">
        <f>J85</f>
        <v>0</v>
      </c>
      <c r="K61" s="196"/>
    </row>
    <row r="62" spans="2:11" s="9" customFormat="1" ht="19.9" customHeight="1">
      <c r="B62" s="197"/>
      <c r="C62" s="198"/>
      <c r="D62" s="199" t="s">
        <v>2469</v>
      </c>
      <c r="E62" s="200"/>
      <c r="F62" s="200"/>
      <c r="G62" s="200"/>
      <c r="H62" s="200"/>
      <c r="I62" s="201"/>
      <c r="J62" s="202">
        <f>J86</f>
        <v>0</v>
      </c>
      <c r="K62" s="203"/>
    </row>
    <row r="63" spans="2:11" s="1" customFormat="1" ht="21.8" customHeight="1">
      <c r="B63" s="47"/>
      <c r="C63" s="48"/>
      <c r="D63" s="48"/>
      <c r="E63" s="48"/>
      <c r="F63" s="48"/>
      <c r="G63" s="48"/>
      <c r="H63" s="48"/>
      <c r="I63" s="157"/>
      <c r="J63" s="48"/>
      <c r="K63" s="52"/>
    </row>
    <row r="64" spans="2:11" s="1" customFormat="1" ht="6.95" customHeight="1">
      <c r="B64" s="68"/>
      <c r="C64" s="69"/>
      <c r="D64" s="69"/>
      <c r="E64" s="69"/>
      <c r="F64" s="69"/>
      <c r="G64" s="69"/>
      <c r="H64" s="69"/>
      <c r="I64" s="179"/>
      <c r="J64" s="69"/>
      <c r="K64" s="70"/>
    </row>
    <row r="68" spans="2:12" s="1" customFormat="1" ht="6.95" customHeight="1">
      <c r="B68" s="71"/>
      <c r="C68" s="72"/>
      <c r="D68" s="72"/>
      <c r="E68" s="72"/>
      <c r="F68" s="72"/>
      <c r="G68" s="72"/>
      <c r="H68" s="72"/>
      <c r="I68" s="182"/>
      <c r="J68" s="72"/>
      <c r="K68" s="72"/>
      <c r="L68" s="73"/>
    </row>
    <row r="69" spans="2:12" s="1" customFormat="1" ht="36.95" customHeight="1">
      <c r="B69" s="47"/>
      <c r="C69" s="74" t="s">
        <v>214</v>
      </c>
      <c r="D69" s="75"/>
      <c r="E69" s="75"/>
      <c r="F69" s="75"/>
      <c r="G69" s="75"/>
      <c r="H69" s="75"/>
      <c r="I69" s="204"/>
      <c r="J69" s="75"/>
      <c r="K69" s="75"/>
      <c r="L69" s="73"/>
    </row>
    <row r="70" spans="2:12" s="1" customFormat="1" ht="6.95" customHeight="1">
      <c r="B70" s="47"/>
      <c r="C70" s="75"/>
      <c r="D70" s="75"/>
      <c r="E70" s="75"/>
      <c r="F70" s="75"/>
      <c r="G70" s="75"/>
      <c r="H70" s="75"/>
      <c r="I70" s="204"/>
      <c r="J70" s="75"/>
      <c r="K70" s="75"/>
      <c r="L70" s="73"/>
    </row>
    <row r="71" spans="2:12" s="1" customFormat="1" ht="14.4" customHeight="1">
      <c r="B71" s="47"/>
      <c r="C71" s="77" t="s">
        <v>18</v>
      </c>
      <c r="D71" s="75"/>
      <c r="E71" s="75"/>
      <c r="F71" s="75"/>
      <c r="G71" s="75"/>
      <c r="H71" s="75"/>
      <c r="I71" s="204"/>
      <c r="J71" s="75"/>
      <c r="K71" s="75"/>
      <c r="L71" s="73"/>
    </row>
    <row r="72" spans="2:12" s="1" customFormat="1" ht="16.5" customHeight="1">
      <c r="B72" s="47"/>
      <c r="C72" s="75"/>
      <c r="D72" s="75"/>
      <c r="E72" s="205" t="str">
        <f>E7</f>
        <v>REKONSTRUKCE PLYNOVÉ KOTELNY JAROV I.- OBJEKTY A-E</v>
      </c>
      <c r="F72" s="77"/>
      <c r="G72" s="77"/>
      <c r="H72" s="77"/>
      <c r="I72" s="204"/>
      <c r="J72" s="75"/>
      <c r="K72" s="75"/>
      <c r="L72" s="73"/>
    </row>
    <row r="73" spans="2:12" ht="13.5">
      <c r="B73" s="28"/>
      <c r="C73" s="77" t="s">
        <v>190</v>
      </c>
      <c r="D73" s="206"/>
      <c r="E73" s="206"/>
      <c r="F73" s="206"/>
      <c r="G73" s="206"/>
      <c r="H73" s="206"/>
      <c r="I73" s="149"/>
      <c r="J73" s="206"/>
      <c r="K73" s="206"/>
      <c r="L73" s="207"/>
    </row>
    <row r="74" spans="2:12" s="1" customFormat="1" ht="16.5" customHeight="1">
      <c r="B74" s="47"/>
      <c r="C74" s="75"/>
      <c r="D74" s="75"/>
      <c r="E74" s="205" t="s">
        <v>2346</v>
      </c>
      <c r="F74" s="75"/>
      <c r="G74" s="75"/>
      <c r="H74" s="75"/>
      <c r="I74" s="204"/>
      <c r="J74" s="75"/>
      <c r="K74" s="75"/>
      <c r="L74" s="73"/>
    </row>
    <row r="75" spans="2:12" s="1" customFormat="1" ht="14.4" customHeight="1">
      <c r="B75" s="47"/>
      <c r="C75" s="77" t="s">
        <v>192</v>
      </c>
      <c r="D75" s="75"/>
      <c r="E75" s="75"/>
      <c r="F75" s="75"/>
      <c r="G75" s="75"/>
      <c r="H75" s="75"/>
      <c r="I75" s="204"/>
      <c r="J75" s="75"/>
      <c r="K75" s="75"/>
      <c r="L75" s="73"/>
    </row>
    <row r="76" spans="2:12" s="1" customFormat="1" ht="17.25" customHeight="1">
      <c r="B76" s="47"/>
      <c r="C76" s="75"/>
      <c r="D76" s="75"/>
      <c r="E76" s="83" t="str">
        <f>E11</f>
        <v>A3 - OBJEKT C - PŘEDÁVACÍ STANICE SILNOPROUD</v>
      </c>
      <c r="F76" s="75"/>
      <c r="G76" s="75"/>
      <c r="H76" s="75"/>
      <c r="I76" s="204"/>
      <c r="J76" s="75"/>
      <c r="K76" s="75"/>
      <c r="L76" s="73"/>
    </row>
    <row r="77" spans="2:12" s="1" customFormat="1" ht="6.95" customHeight="1">
      <c r="B77" s="47"/>
      <c r="C77" s="75"/>
      <c r="D77" s="75"/>
      <c r="E77" s="75"/>
      <c r="F77" s="75"/>
      <c r="G77" s="75"/>
      <c r="H77" s="75"/>
      <c r="I77" s="204"/>
      <c r="J77" s="75"/>
      <c r="K77" s="75"/>
      <c r="L77" s="73"/>
    </row>
    <row r="78" spans="2:12" s="1" customFormat="1" ht="18" customHeight="1">
      <c r="B78" s="47"/>
      <c r="C78" s="77" t="s">
        <v>24</v>
      </c>
      <c r="D78" s="75"/>
      <c r="E78" s="75"/>
      <c r="F78" s="208" t="str">
        <f>F14</f>
        <v xml:space="preserve"> 130 00 Praha 3</v>
      </c>
      <c r="G78" s="75"/>
      <c r="H78" s="75"/>
      <c r="I78" s="209" t="s">
        <v>26</v>
      </c>
      <c r="J78" s="86" t="str">
        <f>IF(J14="","",J14)</f>
        <v>24. 9. 2018</v>
      </c>
      <c r="K78" s="75"/>
      <c r="L78" s="73"/>
    </row>
    <row r="79" spans="2:12" s="1" customFormat="1" ht="6.95" customHeight="1">
      <c r="B79" s="47"/>
      <c r="C79" s="75"/>
      <c r="D79" s="75"/>
      <c r="E79" s="75"/>
      <c r="F79" s="75"/>
      <c r="G79" s="75"/>
      <c r="H79" s="75"/>
      <c r="I79" s="204"/>
      <c r="J79" s="75"/>
      <c r="K79" s="75"/>
      <c r="L79" s="73"/>
    </row>
    <row r="80" spans="2:12" s="1" customFormat="1" ht="13.5">
      <c r="B80" s="47"/>
      <c r="C80" s="77" t="s">
        <v>32</v>
      </c>
      <c r="D80" s="75"/>
      <c r="E80" s="75"/>
      <c r="F80" s="208" t="str">
        <f>E17</f>
        <v>VYSOKÁ ŠKOLA EKONOMICKÁ V PRAZE</v>
      </c>
      <c r="G80" s="75"/>
      <c r="H80" s="75"/>
      <c r="I80" s="209" t="s">
        <v>39</v>
      </c>
      <c r="J80" s="208" t="str">
        <f>E23</f>
        <v>ING.VÁCLAV PILÁT</v>
      </c>
      <c r="K80" s="75"/>
      <c r="L80" s="73"/>
    </row>
    <row r="81" spans="2:12" s="1" customFormat="1" ht="14.4" customHeight="1">
      <c r="B81" s="47"/>
      <c r="C81" s="77" t="s">
        <v>37</v>
      </c>
      <c r="D81" s="75"/>
      <c r="E81" s="75"/>
      <c r="F81" s="208" t="str">
        <f>IF(E20="","",E20)</f>
        <v/>
      </c>
      <c r="G81" s="75"/>
      <c r="H81" s="75"/>
      <c r="I81" s="204"/>
      <c r="J81" s="75"/>
      <c r="K81" s="75"/>
      <c r="L81" s="73"/>
    </row>
    <row r="82" spans="2:12" s="1" customFormat="1" ht="10.3" customHeight="1">
      <c r="B82" s="47"/>
      <c r="C82" s="75"/>
      <c r="D82" s="75"/>
      <c r="E82" s="75"/>
      <c r="F82" s="75"/>
      <c r="G82" s="75"/>
      <c r="H82" s="75"/>
      <c r="I82" s="204"/>
      <c r="J82" s="75"/>
      <c r="K82" s="75"/>
      <c r="L82" s="73"/>
    </row>
    <row r="83" spans="2:20" s="10" customFormat="1" ht="29.25" customHeight="1">
      <c r="B83" s="210"/>
      <c r="C83" s="211" t="s">
        <v>215</v>
      </c>
      <c r="D83" s="212" t="s">
        <v>63</v>
      </c>
      <c r="E83" s="212" t="s">
        <v>59</v>
      </c>
      <c r="F83" s="212" t="s">
        <v>216</v>
      </c>
      <c r="G83" s="212" t="s">
        <v>217</v>
      </c>
      <c r="H83" s="212" t="s">
        <v>218</v>
      </c>
      <c r="I83" s="213" t="s">
        <v>219</v>
      </c>
      <c r="J83" s="212" t="s">
        <v>196</v>
      </c>
      <c r="K83" s="214" t="s">
        <v>220</v>
      </c>
      <c r="L83" s="215"/>
      <c r="M83" s="103" t="s">
        <v>221</v>
      </c>
      <c r="N83" s="104" t="s">
        <v>48</v>
      </c>
      <c r="O83" s="104" t="s">
        <v>222</v>
      </c>
      <c r="P83" s="104" t="s">
        <v>223</v>
      </c>
      <c r="Q83" s="104" t="s">
        <v>224</v>
      </c>
      <c r="R83" s="104" t="s">
        <v>225</v>
      </c>
      <c r="S83" s="104" t="s">
        <v>226</v>
      </c>
      <c r="T83" s="105" t="s">
        <v>227</v>
      </c>
    </row>
    <row r="84" spans="2:63" s="1" customFormat="1" ht="29.25" customHeight="1">
      <c r="B84" s="47"/>
      <c r="C84" s="109" t="s">
        <v>197</v>
      </c>
      <c r="D84" s="75"/>
      <c r="E84" s="75"/>
      <c r="F84" s="75"/>
      <c r="G84" s="75"/>
      <c r="H84" s="75"/>
      <c r="I84" s="204"/>
      <c r="J84" s="216">
        <f>BK84</f>
        <v>0</v>
      </c>
      <c r="K84" s="75"/>
      <c r="L84" s="73"/>
      <c r="M84" s="106"/>
      <c r="N84" s="107"/>
      <c r="O84" s="107"/>
      <c r="P84" s="217">
        <f>P85</f>
        <v>0</v>
      </c>
      <c r="Q84" s="107"/>
      <c r="R84" s="217">
        <f>R85</f>
        <v>0</v>
      </c>
      <c r="S84" s="107"/>
      <c r="T84" s="218">
        <f>T85</f>
        <v>0</v>
      </c>
      <c r="AT84" s="24" t="s">
        <v>77</v>
      </c>
      <c r="AU84" s="24" t="s">
        <v>198</v>
      </c>
      <c r="BK84" s="219">
        <f>BK85</f>
        <v>0</v>
      </c>
    </row>
    <row r="85" spans="2:63" s="11" customFormat="1" ht="37.4" customHeight="1">
      <c r="B85" s="220"/>
      <c r="C85" s="221"/>
      <c r="D85" s="222" t="s">
        <v>77</v>
      </c>
      <c r="E85" s="223" t="s">
        <v>1236</v>
      </c>
      <c r="F85" s="223" t="s">
        <v>1237</v>
      </c>
      <c r="G85" s="221"/>
      <c r="H85" s="221"/>
      <c r="I85" s="224"/>
      <c r="J85" s="225">
        <f>BK85</f>
        <v>0</v>
      </c>
      <c r="K85" s="221"/>
      <c r="L85" s="226"/>
      <c r="M85" s="227"/>
      <c r="N85" s="228"/>
      <c r="O85" s="228"/>
      <c r="P85" s="229">
        <f>P86</f>
        <v>0</v>
      </c>
      <c r="Q85" s="228"/>
      <c r="R85" s="229">
        <f>R86</f>
        <v>0</v>
      </c>
      <c r="S85" s="228"/>
      <c r="T85" s="230">
        <f>T86</f>
        <v>0</v>
      </c>
      <c r="AR85" s="231" t="s">
        <v>85</v>
      </c>
      <c r="AT85" s="232" t="s">
        <v>77</v>
      </c>
      <c r="AU85" s="232" t="s">
        <v>78</v>
      </c>
      <c r="AY85" s="231" t="s">
        <v>230</v>
      </c>
      <c r="BK85" s="233">
        <f>BK86</f>
        <v>0</v>
      </c>
    </row>
    <row r="86" spans="2:63" s="11" customFormat="1" ht="19.9" customHeight="1">
      <c r="B86" s="220"/>
      <c r="C86" s="221"/>
      <c r="D86" s="222" t="s">
        <v>77</v>
      </c>
      <c r="E86" s="234" t="s">
        <v>2100</v>
      </c>
      <c r="F86" s="234" t="s">
        <v>2470</v>
      </c>
      <c r="G86" s="221"/>
      <c r="H86" s="221"/>
      <c r="I86" s="224"/>
      <c r="J86" s="235">
        <f>BK86</f>
        <v>0</v>
      </c>
      <c r="K86" s="221"/>
      <c r="L86" s="226"/>
      <c r="M86" s="227"/>
      <c r="N86" s="228"/>
      <c r="O86" s="228"/>
      <c r="P86" s="229">
        <f>SUM(P87:P97)</f>
        <v>0</v>
      </c>
      <c r="Q86" s="228"/>
      <c r="R86" s="229">
        <f>SUM(R87:R97)</f>
        <v>0</v>
      </c>
      <c r="S86" s="228"/>
      <c r="T86" s="230">
        <f>SUM(T87:T97)</f>
        <v>0</v>
      </c>
      <c r="AR86" s="231" t="s">
        <v>85</v>
      </c>
      <c r="AT86" s="232" t="s">
        <v>77</v>
      </c>
      <c r="AU86" s="232" t="s">
        <v>85</v>
      </c>
      <c r="AY86" s="231" t="s">
        <v>230</v>
      </c>
      <c r="BK86" s="233">
        <f>SUM(BK87:BK97)</f>
        <v>0</v>
      </c>
    </row>
    <row r="87" spans="2:65" s="1" customFormat="1" ht="25.5" customHeight="1">
      <c r="B87" s="47"/>
      <c r="C87" s="236" t="s">
        <v>85</v>
      </c>
      <c r="D87" s="236" t="s">
        <v>233</v>
      </c>
      <c r="E87" s="237" t="s">
        <v>2471</v>
      </c>
      <c r="F87" s="238" t="s">
        <v>1239</v>
      </c>
      <c r="G87" s="239" t="s">
        <v>258</v>
      </c>
      <c r="H87" s="240">
        <v>80</v>
      </c>
      <c r="I87" s="241"/>
      <c r="J87" s="242">
        <f>ROUND(I87*H87,2)</f>
        <v>0</v>
      </c>
      <c r="K87" s="238" t="s">
        <v>34</v>
      </c>
      <c r="L87" s="73"/>
      <c r="M87" s="243" t="s">
        <v>34</v>
      </c>
      <c r="N87" s="244" t="s">
        <v>49</v>
      </c>
      <c r="O87" s="48"/>
      <c r="P87" s="245">
        <f>O87*H87</f>
        <v>0</v>
      </c>
      <c r="Q87" s="245">
        <v>0</v>
      </c>
      <c r="R87" s="245">
        <f>Q87*H87</f>
        <v>0</v>
      </c>
      <c r="S87" s="245">
        <v>0</v>
      </c>
      <c r="T87" s="246">
        <f>S87*H87</f>
        <v>0</v>
      </c>
      <c r="AR87" s="24" t="s">
        <v>259</v>
      </c>
      <c r="AT87" s="24" t="s">
        <v>233</v>
      </c>
      <c r="AU87" s="24" t="s">
        <v>91</v>
      </c>
      <c r="AY87" s="24" t="s">
        <v>230</v>
      </c>
      <c r="BE87" s="247">
        <f>IF(N87="základní",J87,0)</f>
        <v>0</v>
      </c>
      <c r="BF87" s="247">
        <f>IF(N87="snížená",J87,0)</f>
        <v>0</v>
      </c>
      <c r="BG87" s="247">
        <f>IF(N87="zákl. přenesená",J87,0)</f>
        <v>0</v>
      </c>
      <c r="BH87" s="247">
        <f>IF(N87="sníž. přenesená",J87,0)</f>
        <v>0</v>
      </c>
      <c r="BI87" s="247">
        <f>IF(N87="nulová",J87,0)</f>
        <v>0</v>
      </c>
      <c r="BJ87" s="24" t="s">
        <v>85</v>
      </c>
      <c r="BK87" s="247">
        <f>ROUND(I87*H87,2)</f>
        <v>0</v>
      </c>
      <c r="BL87" s="24" t="s">
        <v>259</v>
      </c>
      <c r="BM87" s="24" t="s">
        <v>2472</v>
      </c>
    </row>
    <row r="88" spans="2:65" s="1" customFormat="1" ht="25.5" customHeight="1">
      <c r="B88" s="47"/>
      <c r="C88" s="236" t="s">
        <v>91</v>
      </c>
      <c r="D88" s="236" t="s">
        <v>233</v>
      </c>
      <c r="E88" s="237" t="s">
        <v>2473</v>
      </c>
      <c r="F88" s="238" t="s">
        <v>1242</v>
      </c>
      <c r="G88" s="239" t="s">
        <v>258</v>
      </c>
      <c r="H88" s="240">
        <v>80</v>
      </c>
      <c r="I88" s="241"/>
      <c r="J88" s="242">
        <f>ROUND(I88*H88,2)</f>
        <v>0</v>
      </c>
      <c r="K88" s="238" t="s">
        <v>34</v>
      </c>
      <c r="L88" s="73"/>
      <c r="M88" s="243" t="s">
        <v>34</v>
      </c>
      <c r="N88" s="244" t="s">
        <v>49</v>
      </c>
      <c r="O88" s="48"/>
      <c r="P88" s="245">
        <f>O88*H88</f>
        <v>0</v>
      </c>
      <c r="Q88" s="245">
        <v>0</v>
      </c>
      <c r="R88" s="245">
        <f>Q88*H88</f>
        <v>0</v>
      </c>
      <c r="S88" s="245">
        <v>0</v>
      </c>
      <c r="T88" s="246">
        <f>S88*H88</f>
        <v>0</v>
      </c>
      <c r="AR88" s="24" t="s">
        <v>259</v>
      </c>
      <c r="AT88" s="24" t="s">
        <v>233</v>
      </c>
      <c r="AU88" s="24" t="s">
        <v>91</v>
      </c>
      <c r="AY88" s="24" t="s">
        <v>230</v>
      </c>
      <c r="BE88" s="247">
        <f>IF(N88="základní",J88,0)</f>
        <v>0</v>
      </c>
      <c r="BF88" s="247">
        <f>IF(N88="snížená",J88,0)</f>
        <v>0</v>
      </c>
      <c r="BG88" s="247">
        <f>IF(N88="zákl. přenesená",J88,0)</f>
        <v>0</v>
      </c>
      <c r="BH88" s="247">
        <f>IF(N88="sníž. přenesená",J88,0)</f>
        <v>0</v>
      </c>
      <c r="BI88" s="247">
        <f>IF(N88="nulová",J88,0)</f>
        <v>0</v>
      </c>
      <c r="BJ88" s="24" t="s">
        <v>85</v>
      </c>
      <c r="BK88" s="247">
        <f>ROUND(I88*H88,2)</f>
        <v>0</v>
      </c>
      <c r="BL88" s="24" t="s">
        <v>259</v>
      </c>
      <c r="BM88" s="24" t="s">
        <v>2474</v>
      </c>
    </row>
    <row r="89" spans="2:65" s="1" customFormat="1" ht="16.5" customHeight="1">
      <c r="B89" s="47"/>
      <c r="C89" s="236" t="s">
        <v>242</v>
      </c>
      <c r="D89" s="236" t="s">
        <v>233</v>
      </c>
      <c r="E89" s="237" t="s">
        <v>1335</v>
      </c>
      <c r="F89" s="238" t="s">
        <v>1336</v>
      </c>
      <c r="G89" s="239" t="s">
        <v>1267</v>
      </c>
      <c r="H89" s="240">
        <v>30</v>
      </c>
      <c r="I89" s="241"/>
      <c r="J89" s="242">
        <f>ROUND(I89*H89,2)</f>
        <v>0</v>
      </c>
      <c r="K89" s="238" t="s">
        <v>34</v>
      </c>
      <c r="L89" s="73"/>
      <c r="M89" s="243" t="s">
        <v>34</v>
      </c>
      <c r="N89" s="244" t="s">
        <v>49</v>
      </c>
      <c r="O89" s="48"/>
      <c r="P89" s="245">
        <f>O89*H89</f>
        <v>0</v>
      </c>
      <c r="Q89" s="245">
        <v>0</v>
      </c>
      <c r="R89" s="245">
        <f>Q89*H89</f>
        <v>0</v>
      </c>
      <c r="S89" s="245">
        <v>0</v>
      </c>
      <c r="T89" s="246">
        <f>S89*H89</f>
        <v>0</v>
      </c>
      <c r="AR89" s="24" t="s">
        <v>259</v>
      </c>
      <c r="AT89" s="24" t="s">
        <v>233</v>
      </c>
      <c r="AU89" s="24" t="s">
        <v>91</v>
      </c>
      <c r="AY89" s="24" t="s">
        <v>230</v>
      </c>
      <c r="BE89" s="247">
        <f>IF(N89="základní",J89,0)</f>
        <v>0</v>
      </c>
      <c r="BF89" s="247">
        <f>IF(N89="snížená",J89,0)</f>
        <v>0</v>
      </c>
      <c r="BG89" s="247">
        <f>IF(N89="zákl. přenesená",J89,0)</f>
        <v>0</v>
      </c>
      <c r="BH89" s="247">
        <f>IF(N89="sníž. přenesená",J89,0)</f>
        <v>0</v>
      </c>
      <c r="BI89" s="247">
        <f>IF(N89="nulová",J89,0)</f>
        <v>0</v>
      </c>
      <c r="BJ89" s="24" t="s">
        <v>85</v>
      </c>
      <c r="BK89" s="247">
        <f>ROUND(I89*H89,2)</f>
        <v>0</v>
      </c>
      <c r="BL89" s="24" t="s">
        <v>259</v>
      </c>
      <c r="BM89" s="24" t="s">
        <v>2475</v>
      </c>
    </row>
    <row r="90" spans="2:65" s="1" customFormat="1" ht="16.5" customHeight="1">
      <c r="B90" s="47"/>
      <c r="C90" s="236" t="s">
        <v>237</v>
      </c>
      <c r="D90" s="236" t="s">
        <v>233</v>
      </c>
      <c r="E90" s="237" t="s">
        <v>1338</v>
      </c>
      <c r="F90" s="238" t="s">
        <v>1339</v>
      </c>
      <c r="G90" s="239" t="s">
        <v>1267</v>
      </c>
      <c r="H90" s="240">
        <v>90</v>
      </c>
      <c r="I90" s="241"/>
      <c r="J90" s="242">
        <f>ROUND(I90*H90,2)</f>
        <v>0</v>
      </c>
      <c r="K90" s="238" t="s">
        <v>34</v>
      </c>
      <c r="L90" s="73"/>
      <c r="M90" s="243" t="s">
        <v>34</v>
      </c>
      <c r="N90" s="244" t="s">
        <v>49</v>
      </c>
      <c r="O90" s="48"/>
      <c r="P90" s="245">
        <f>O90*H90</f>
        <v>0</v>
      </c>
      <c r="Q90" s="245">
        <v>0</v>
      </c>
      <c r="R90" s="245">
        <f>Q90*H90</f>
        <v>0</v>
      </c>
      <c r="S90" s="245">
        <v>0</v>
      </c>
      <c r="T90" s="246">
        <f>S90*H90</f>
        <v>0</v>
      </c>
      <c r="AR90" s="24" t="s">
        <v>259</v>
      </c>
      <c r="AT90" s="24" t="s">
        <v>233</v>
      </c>
      <c r="AU90" s="24" t="s">
        <v>91</v>
      </c>
      <c r="AY90" s="24" t="s">
        <v>230</v>
      </c>
      <c r="BE90" s="247">
        <f>IF(N90="základní",J90,0)</f>
        <v>0</v>
      </c>
      <c r="BF90" s="247">
        <f>IF(N90="snížená",J90,0)</f>
        <v>0</v>
      </c>
      <c r="BG90" s="247">
        <f>IF(N90="zákl. přenesená",J90,0)</f>
        <v>0</v>
      </c>
      <c r="BH90" s="247">
        <f>IF(N90="sníž. přenesená",J90,0)</f>
        <v>0</v>
      </c>
      <c r="BI90" s="247">
        <f>IF(N90="nulová",J90,0)</f>
        <v>0</v>
      </c>
      <c r="BJ90" s="24" t="s">
        <v>85</v>
      </c>
      <c r="BK90" s="247">
        <f>ROUND(I90*H90,2)</f>
        <v>0</v>
      </c>
      <c r="BL90" s="24" t="s">
        <v>259</v>
      </c>
      <c r="BM90" s="24" t="s">
        <v>2476</v>
      </c>
    </row>
    <row r="91" spans="2:65" s="1" customFormat="1" ht="16.5" customHeight="1">
      <c r="B91" s="47"/>
      <c r="C91" s="236" t="s">
        <v>255</v>
      </c>
      <c r="D91" s="236" t="s">
        <v>233</v>
      </c>
      <c r="E91" s="237" t="s">
        <v>1350</v>
      </c>
      <c r="F91" s="238" t="s">
        <v>1351</v>
      </c>
      <c r="G91" s="239" t="s">
        <v>1267</v>
      </c>
      <c r="H91" s="240">
        <v>4</v>
      </c>
      <c r="I91" s="241"/>
      <c r="J91" s="242">
        <f>ROUND(I91*H91,2)</f>
        <v>0</v>
      </c>
      <c r="K91" s="238" t="s">
        <v>34</v>
      </c>
      <c r="L91" s="73"/>
      <c r="M91" s="243" t="s">
        <v>34</v>
      </c>
      <c r="N91" s="244" t="s">
        <v>49</v>
      </c>
      <c r="O91" s="48"/>
      <c r="P91" s="245">
        <f>O91*H91</f>
        <v>0</v>
      </c>
      <c r="Q91" s="245">
        <v>0</v>
      </c>
      <c r="R91" s="245">
        <f>Q91*H91</f>
        <v>0</v>
      </c>
      <c r="S91" s="245">
        <v>0</v>
      </c>
      <c r="T91" s="246">
        <f>S91*H91</f>
        <v>0</v>
      </c>
      <c r="AR91" s="24" t="s">
        <v>259</v>
      </c>
      <c r="AT91" s="24" t="s">
        <v>233</v>
      </c>
      <c r="AU91" s="24" t="s">
        <v>91</v>
      </c>
      <c r="AY91" s="24" t="s">
        <v>230</v>
      </c>
      <c r="BE91" s="247">
        <f>IF(N91="základní",J91,0)</f>
        <v>0</v>
      </c>
      <c r="BF91" s="247">
        <f>IF(N91="snížená",J91,0)</f>
        <v>0</v>
      </c>
      <c r="BG91" s="247">
        <f>IF(N91="zákl. přenesená",J91,0)</f>
        <v>0</v>
      </c>
      <c r="BH91" s="247">
        <f>IF(N91="sníž. přenesená",J91,0)</f>
        <v>0</v>
      </c>
      <c r="BI91" s="247">
        <f>IF(N91="nulová",J91,0)</f>
        <v>0</v>
      </c>
      <c r="BJ91" s="24" t="s">
        <v>85</v>
      </c>
      <c r="BK91" s="247">
        <f>ROUND(I91*H91,2)</f>
        <v>0</v>
      </c>
      <c r="BL91" s="24" t="s">
        <v>259</v>
      </c>
      <c r="BM91" s="24" t="s">
        <v>2477</v>
      </c>
    </row>
    <row r="92" spans="2:65" s="1" customFormat="1" ht="16.5" customHeight="1">
      <c r="B92" s="47"/>
      <c r="C92" s="236" t="s">
        <v>266</v>
      </c>
      <c r="D92" s="236" t="s">
        <v>233</v>
      </c>
      <c r="E92" s="237" t="s">
        <v>1311</v>
      </c>
      <c r="F92" s="238" t="s">
        <v>1312</v>
      </c>
      <c r="G92" s="239" t="s">
        <v>1267</v>
      </c>
      <c r="H92" s="240">
        <v>24</v>
      </c>
      <c r="I92" s="241"/>
      <c r="J92" s="242">
        <f>ROUND(I92*H92,2)</f>
        <v>0</v>
      </c>
      <c r="K92" s="238" t="s">
        <v>34</v>
      </c>
      <c r="L92" s="73"/>
      <c r="M92" s="243" t="s">
        <v>34</v>
      </c>
      <c r="N92" s="244" t="s">
        <v>49</v>
      </c>
      <c r="O92" s="48"/>
      <c r="P92" s="245">
        <f>O92*H92</f>
        <v>0</v>
      </c>
      <c r="Q92" s="245">
        <v>0</v>
      </c>
      <c r="R92" s="245">
        <f>Q92*H92</f>
        <v>0</v>
      </c>
      <c r="S92" s="245">
        <v>0</v>
      </c>
      <c r="T92" s="246">
        <f>S92*H92</f>
        <v>0</v>
      </c>
      <c r="AR92" s="24" t="s">
        <v>259</v>
      </c>
      <c r="AT92" s="24" t="s">
        <v>233</v>
      </c>
      <c r="AU92" s="24" t="s">
        <v>91</v>
      </c>
      <c r="AY92" s="24" t="s">
        <v>230</v>
      </c>
      <c r="BE92" s="247">
        <f>IF(N92="základní",J92,0)</f>
        <v>0</v>
      </c>
      <c r="BF92" s="247">
        <f>IF(N92="snížená",J92,0)</f>
        <v>0</v>
      </c>
      <c r="BG92" s="247">
        <f>IF(N92="zákl. přenesená",J92,0)</f>
        <v>0</v>
      </c>
      <c r="BH92" s="247">
        <f>IF(N92="sníž. přenesená",J92,0)</f>
        <v>0</v>
      </c>
      <c r="BI92" s="247">
        <f>IF(N92="nulová",J92,0)</f>
        <v>0</v>
      </c>
      <c r="BJ92" s="24" t="s">
        <v>85</v>
      </c>
      <c r="BK92" s="247">
        <f>ROUND(I92*H92,2)</f>
        <v>0</v>
      </c>
      <c r="BL92" s="24" t="s">
        <v>259</v>
      </c>
      <c r="BM92" s="24" t="s">
        <v>2478</v>
      </c>
    </row>
    <row r="93" spans="2:65" s="1" customFormat="1" ht="16.5" customHeight="1">
      <c r="B93" s="47"/>
      <c r="C93" s="236" t="s">
        <v>278</v>
      </c>
      <c r="D93" s="236" t="s">
        <v>233</v>
      </c>
      <c r="E93" s="237" t="s">
        <v>1323</v>
      </c>
      <c r="F93" s="238" t="s">
        <v>1324</v>
      </c>
      <c r="G93" s="239" t="s">
        <v>1267</v>
      </c>
      <c r="H93" s="240">
        <v>300</v>
      </c>
      <c r="I93" s="241"/>
      <c r="J93" s="242">
        <f>ROUND(I93*H93,2)</f>
        <v>0</v>
      </c>
      <c r="K93" s="238" t="s">
        <v>34</v>
      </c>
      <c r="L93" s="73"/>
      <c r="M93" s="243" t="s">
        <v>34</v>
      </c>
      <c r="N93" s="244" t="s">
        <v>49</v>
      </c>
      <c r="O93" s="48"/>
      <c r="P93" s="245">
        <f>O93*H93</f>
        <v>0</v>
      </c>
      <c r="Q93" s="245">
        <v>0</v>
      </c>
      <c r="R93" s="245">
        <f>Q93*H93</f>
        <v>0</v>
      </c>
      <c r="S93" s="245">
        <v>0</v>
      </c>
      <c r="T93" s="246">
        <f>S93*H93</f>
        <v>0</v>
      </c>
      <c r="AR93" s="24" t="s">
        <v>259</v>
      </c>
      <c r="AT93" s="24" t="s">
        <v>233</v>
      </c>
      <c r="AU93" s="24" t="s">
        <v>91</v>
      </c>
      <c r="AY93" s="24" t="s">
        <v>230</v>
      </c>
      <c r="BE93" s="247">
        <f>IF(N93="základní",J93,0)</f>
        <v>0</v>
      </c>
      <c r="BF93" s="247">
        <f>IF(N93="snížená",J93,0)</f>
        <v>0</v>
      </c>
      <c r="BG93" s="247">
        <f>IF(N93="zákl. přenesená",J93,0)</f>
        <v>0</v>
      </c>
      <c r="BH93" s="247">
        <f>IF(N93="sníž. přenesená",J93,0)</f>
        <v>0</v>
      </c>
      <c r="BI93" s="247">
        <f>IF(N93="nulová",J93,0)</f>
        <v>0</v>
      </c>
      <c r="BJ93" s="24" t="s">
        <v>85</v>
      </c>
      <c r="BK93" s="247">
        <f>ROUND(I93*H93,2)</f>
        <v>0</v>
      </c>
      <c r="BL93" s="24" t="s">
        <v>259</v>
      </c>
      <c r="BM93" s="24" t="s">
        <v>2479</v>
      </c>
    </row>
    <row r="94" spans="2:65" s="1" customFormat="1" ht="16.5" customHeight="1">
      <c r="B94" s="47"/>
      <c r="C94" s="236" t="s">
        <v>285</v>
      </c>
      <c r="D94" s="236" t="s">
        <v>233</v>
      </c>
      <c r="E94" s="237" t="s">
        <v>1326</v>
      </c>
      <c r="F94" s="238" t="s">
        <v>1327</v>
      </c>
      <c r="G94" s="239" t="s">
        <v>258</v>
      </c>
      <c r="H94" s="240">
        <v>125</v>
      </c>
      <c r="I94" s="241"/>
      <c r="J94" s="242">
        <f>ROUND(I94*H94,2)</f>
        <v>0</v>
      </c>
      <c r="K94" s="238" t="s">
        <v>34</v>
      </c>
      <c r="L94" s="73"/>
      <c r="M94" s="243" t="s">
        <v>34</v>
      </c>
      <c r="N94" s="244" t="s">
        <v>49</v>
      </c>
      <c r="O94" s="48"/>
      <c r="P94" s="245">
        <f>O94*H94</f>
        <v>0</v>
      </c>
      <c r="Q94" s="245">
        <v>0</v>
      </c>
      <c r="R94" s="245">
        <f>Q94*H94</f>
        <v>0</v>
      </c>
      <c r="S94" s="245">
        <v>0</v>
      </c>
      <c r="T94" s="246">
        <f>S94*H94</f>
        <v>0</v>
      </c>
      <c r="AR94" s="24" t="s">
        <v>259</v>
      </c>
      <c r="AT94" s="24" t="s">
        <v>233</v>
      </c>
      <c r="AU94" s="24" t="s">
        <v>91</v>
      </c>
      <c r="AY94" s="24" t="s">
        <v>230</v>
      </c>
      <c r="BE94" s="247">
        <f>IF(N94="základní",J94,0)</f>
        <v>0</v>
      </c>
      <c r="BF94" s="247">
        <f>IF(N94="snížená",J94,0)</f>
        <v>0</v>
      </c>
      <c r="BG94" s="247">
        <f>IF(N94="zákl. přenesená",J94,0)</f>
        <v>0</v>
      </c>
      <c r="BH94" s="247">
        <f>IF(N94="sníž. přenesená",J94,0)</f>
        <v>0</v>
      </c>
      <c r="BI94" s="247">
        <f>IF(N94="nulová",J94,0)</f>
        <v>0</v>
      </c>
      <c r="BJ94" s="24" t="s">
        <v>85</v>
      </c>
      <c r="BK94" s="247">
        <f>ROUND(I94*H94,2)</f>
        <v>0</v>
      </c>
      <c r="BL94" s="24" t="s">
        <v>259</v>
      </c>
      <c r="BM94" s="24" t="s">
        <v>2480</v>
      </c>
    </row>
    <row r="95" spans="2:65" s="1" customFormat="1" ht="16.5" customHeight="1">
      <c r="B95" s="47"/>
      <c r="C95" s="236" t="s">
        <v>289</v>
      </c>
      <c r="D95" s="236" t="s">
        <v>233</v>
      </c>
      <c r="E95" s="237" t="s">
        <v>2108</v>
      </c>
      <c r="F95" s="238" t="s">
        <v>2109</v>
      </c>
      <c r="G95" s="239" t="s">
        <v>292</v>
      </c>
      <c r="H95" s="240">
        <v>1</v>
      </c>
      <c r="I95" s="241"/>
      <c r="J95" s="242">
        <f>ROUND(I95*H95,2)</f>
        <v>0</v>
      </c>
      <c r="K95" s="238" t="s">
        <v>34</v>
      </c>
      <c r="L95" s="73"/>
      <c r="M95" s="243" t="s">
        <v>34</v>
      </c>
      <c r="N95" s="244" t="s">
        <v>49</v>
      </c>
      <c r="O95" s="48"/>
      <c r="P95" s="245">
        <f>O95*H95</f>
        <v>0</v>
      </c>
      <c r="Q95" s="245">
        <v>0</v>
      </c>
      <c r="R95" s="245">
        <f>Q95*H95</f>
        <v>0</v>
      </c>
      <c r="S95" s="245">
        <v>0</v>
      </c>
      <c r="T95" s="246">
        <f>S95*H95</f>
        <v>0</v>
      </c>
      <c r="AR95" s="24" t="s">
        <v>259</v>
      </c>
      <c r="AT95" s="24" t="s">
        <v>233</v>
      </c>
      <c r="AU95" s="24" t="s">
        <v>91</v>
      </c>
      <c r="AY95" s="24" t="s">
        <v>230</v>
      </c>
      <c r="BE95" s="247">
        <f>IF(N95="základní",J95,0)</f>
        <v>0</v>
      </c>
      <c r="BF95" s="247">
        <f>IF(N95="snížená",J95,0)</f>
        <v>0</v>
      </c>
      <c r="BG95" s="247">
        <f>IF(N95="zákl. přenesená",J95,0)</f>
        <v>0</v>
      </c>
      <c r="BH95" s="247">
        <f>IF(N95="sníž. přenesená",J95,0)</f>
        <v>0</v>
      </c>
      <c r="BI95" s="247">
        <f>IF(N95="nulová",J95,0)</f>
        <v>0</v>
      </c>
      <c r="BJ95" s="24" t="s">
        <v>85</v>
      </c>
      <c r="BK95" s="247">
        <f>ROUND(I95*H95,2)</f>
        <v>0</v>
      </c>
      <c r="BL95" s="24" t="s">
        <v>259</v>
      </c>
      <c r="BM95" s="24" t="s">
        <v>2481</v>
      </c>
    </row>
    <row r="96" spans="2:65" s="1" customFormat="1" ht="16.5" customHeight="1">
      <c r="B96" s="47"/>
      <c r="C96" s="236" t="s">
        <v>295</v>
      </c>
      <c r="D96" s="236" t="s">
        <v>233</v>
      </c>
      <c r="E96" s="237" t="s">
        <v>2111</v>
      </c>
      <c r="F96" s="238" t="s">
        <v>2112</v>
      </c>
      <c r="G96" s="239" t="s">
        <v>281</v>
      </c>
      <c r="H96" s="240">
        <v>1</v>
      </c>
      <c r="I96" s="241"/>
      <c r="J96" s="242">
        <f>ROUND(I96*H96,2)</f>
        <v>0</v>
      </c>
      <c r="K96" s="238" t="s">
        <v>34</v>
      </c>
      <c r="L96" s="73"/>
      <c r="M96" s="243" t="s">
        <v>34</v>
      </c>
      <c r="N96" s="244" t="s">
        <v>49</v>
      </c>
      <c r="O96" s="48"/>
      <c r="P96" s="245">
        <f>O96*H96</f>
        <v>0</v>
      </c>
      <c r="Q96" s="245">
        <v>0</v>
      </c>
      <c r="R96" s="245">
        <f>Q96*H96</f>
        <v>0</v>
      </c>
      <c r="S96" s="245">
        <v>0</v>
      </c>
      <c r="T96" s="246">
        <f>S96*H96</f>
        <v>0</v>
      </c>
      <c r="AR96" s="24" t="s">
        <v>259</v>
      </c>
      <c r="AT96" s="24" t="s">
        <v>233</v>
      </c>
      <c r="AU96" s="24" t="s">
        <v>91</v>
      </c>
      <c r="AY96" s="24" t="s">
        <v>230</v>
      </c>
      <c r="BE96" s="247">
        <f>IF(N96="základní",J96,0)</f>
        <v>0</v>
      </c>
      <c r="BF96" s="247">
        <f>IF(N96="snížená",J96,0)</f>
        <v>0</v>
      </c>
      <c r="BG96" s="247">
        <f>IF(N96="zákl. přenesená",J96,0)</f>
        <v>0</v>
      </c>
      <c r="BH96" s="247">
        <f>IF(N96="sníž. přenesená",J96,0)</f>
        <v>0</v>
      </c>
      <c r="BI96" s="247">
        <f>IF(N96="nulová",J96,0)</f>
        <v>0</v>
      </c>
      <c r="BJ96" s="24" t="s">
        <v>85</v>
      </c>
      <c r="BK96" s="247">
        <f>ROUND(I96*H96,2)</f>
        <v>0</v>
      </c>
      <c r="BL96" s="24" t="s">
        <v>259</v>
      </c>
      <c r="BM96" s="24" t="s">
        <v>2482</v>
      </c>
    </row>
    <row r="97" spans="2:65" s="1" customFormat="1" ht="16.5" customHeight="1">
      <c r="B97" s="47"/>
      <c r="C97" s="236" t="s">
        <v>301</v>
      </c>
      <c r="D97" s="236" t="s">
        <v>233</v>
      </c>
      <c r="E97" s="237" t="s">
        <v>1383</v>
      </c>
      <c r="F97" s="238" t="s">
        <v>1384</v>
      </c>
      <c r="G97" s="239" t="s">
        <v>304</v>
      </c>
      <c r="H97" s="293"/>
      <c r="I97" s="241"/>
      <c r="J97" s="242">
        <f>ROUND(I97*H97,2)</f>
        <v>0</v>
      </c>
      <c r="K97" s="238" t="s">
        <v>34</v>
      </c>
      <c r="L97" s="73"/>
      <c r="M97" s="243" t="s">
        <v>34</v>
      </c>
      <c r="N97" s="294" t="s">
        <v>49</v>
      </c>
      <c r="O97" s="295"/>
      <c r="P97" s="296">
        <f>O97*H97</f>
        <v>0</v>
      </c>
      <c r="Q97" s="296">
        <v>0</v>
      </c>
      <c r="R97" s="296">
        <f>Q97*H97</f>
        <v>0</v>
      </c>
      <c r="S97" s="296">
        <v>0</v>
      </c>
      <c r="T97" s="297">
        <f>S97*H97</f>
        <v>0</v>
      </c>
      <c r="AR97" s="24" t="s">
        <v>259</v>
      </c>
      <c r="AT97" s="24" t="s">
        <v>233</v>
      </c>
      <c r="AU97" s="24" t="s">
        <v>91</v>
      </c>
      <c r="AY97" s="24" t="s">
        <v>230</v>
      </c>
      <c r="BE97" s="247">
        <f>IF(N97="základní",J97,0)</f>
        <v>0</v>
      </c>
      <c r="BF97" s="247">
        <f>IF(N97="snížená",J97,0)</f>
        <v>0</v>
      </c>
      <c r="BG97" s="247">
        <f>IF(N97="zákl. přenesená",J97,0)</f>
        <v>0</v>
      </c>
      <c r="BH97" s="247">
        <f>IF(N97="sníž. přenesená",J97,0)</f>
        <v>0</v>
      </c>
      <c r="BI97" s="247">
        <f>IF(N97="nulová",J97,0)</f>
        <v>0</v>
      </c>
      <c r="BJ97" s="24" t="s">
        <v>85</v>
      </c>
      <c r="BK97" s="247">
        <f>ROUND(I97*H97,2)</f>
        <v>0</v>
      </c>
      <c r="BL97" s="24" t="s">
        <v>259</v>
      </c>
      <c r="BM97" s="24" t="s">
        <v>2483</v>
      </c>
    </row>
    <row r="98" spans="2:12" s="1" customFormat="1" ht="6.95" customHeight="1">
      <c r="B98" s="68"/>
      <c r="C98" s="69"/>
      <c r="D98" s="69"/>
      <c r="E98" s="69"/>
      <c r="F98" s="69"/>
      <c r="G98" s="69"/>
      <c r="H98" s="69"/>
      <c r="I98" s="179"/>
      <c r="J98" s="69"/>
      <c r="K98" s="69"/>
      <c r="L98" s="73"/>
    </row>
  </sheetData>
  <sheetProtection password="CC35" sheet="1" objects="1" scenarios="1" formatColumns="0" formatRows="0" autoFilter="0"/>
  <autoFilter ref="C83:K97"/>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BR9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149</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2346</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2484</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ROUND(J84,2)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ROUND(SUM(BE84:BE90),2)</f>
        <v>0</v>
      </c>
      <c r="G32" s="48"/>
      <c r="H32" s="48"/>
      <c r="I32" s="171">
        <v>0.21</v>
      </c>
      <c r="J32" s="170">
        <f>ROUND(ROUND((SUM(BE84:BE90)),2)*I32,2)</f>
        <v>0</v>
      </c>
      <c r="K32" s="52"/>
    </row>
    <row r="33" spans="2:11" s="1" customFormat="1" ht="14.4" customHeight="1">
      <c r="B33" s="47"/>
      <c r="C33" s="48"/>
      <c r="D33" s="48"/>
      <c r="E33" s="56" t="s">
        <v>50</v>
      </c>
      <c r="F33" s="170">
        <f>ROUND(SUM(BF84:BF90),2)</f>
        <v>0</v>
      </c>
      <c r="G33" s="48"/>
      <c r="H33" s="48"/>
      <c r="I33" s="171">
        <v>0.15</v>
      </c>
      <c r="J33" s="170">
        <f>ROUND(ROUND((SUM(BF84:BF90)),2)*I33,2)</f>
        <v>0</v>
      </c>
      <c r="K33" s="52"/>
    </row>
    <row r="34" spans="2:11" s="1" customFormat="1" ht="14.4" customHeight="1" hidden="1">
      <c r="B34" s="47"/>
      <c r="C34" s="48"/>
      <c r="D34" s="48"/>
      <c r="E34" s="56" t="s">
        <v>51</v>
      </c>
      <c r="F34" s="170">
        <f>ROUND(SUM(BG84:BG90),2)</f>
        <v>0</v>
      </c>
      <c r="G34" s="48"/>
      <c r="H34" s="48"/>
      <c r="I34" s="171">
        <v>0.21</v>
      </c>
      <c r="J34" s="170">
        <v>0</v>
      </c>
      <c r="K34" s="52"/>
    </row>
    <row r="35" spans="2:11" s="1" customFormat="1" ht="14.4" customHeight="1" hidden="1">
      <c r="B35" s="47"/>
      <c r="C35" s="48"/>
      <c r="D35" s="48"/>
      <c r="E35" s="56" t="s">
        <v>52</v>
      </c>
      <c r="F35" s="170">
        <f>ROUND(SUM(BH84:BH90),2)</f>
        <v>0</v>
      </c>
      <c r="G35" s="48"/>
      <c r="H35" s="48"/>
      <c r="I35" s="171">
        <v>0.15</v>
      </c>
      <c r="J35" s="170">
        <v>0</v>
      </c>
      <c r="K35" s="52"/>
    </row>
    <row r="36" spans="2:11" s="1" customFormat="1" ht="14.4" customHeight="1" hidden="1">
      <c r="B36" s="47"/>
      <c r="C36" s="48"/>
      <c r="D36" s="48"/>
      <c r="E36" s="56" t="s">
        <v>53</v>
      </c>
      <c r="F36" s="170">
        <f>ROUND(SUM(BI84:BI90),2)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2346</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A4 - OBJEKT C - PŘEDÁVACÍ STANICE MaR</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J84</f>
        <v>0</v>
      </c>
      <c r="K60" s="52"/>
      <c r="AU60" s="24" t="s">
        <v>198</v>
      </c>
    </row>
    <row r="61" spans="2:11" s="8" customFormat="1" ht="24.95" customHeight="1">
      <c r="B61" s="190"/>
      <c r="C61" s="191"/>
      <c r="D61" s="192" t="s">
        <v>1444</v>
      </c>
      <c r="E61" s="193"/>
      <c r="F61" s="193"/>
      <c r="G61" s="193"/>
      <c r="H61" s="193"/>
      <c r="I61" s="194"/>
      <c r="J61" s="195">
        <f>J85</f>
        <v>0</v>
      </c>
      <c r="K61" s="196"/>
    </row>
    <row r="62" spans="2:11" s="9" customFormat="1" ht="19.9" customHeight="1">
      <c r="B62" s="197"/>
      <c r="C62" s="198"/>
      <c r="D62" s="199" t="s">
        <v>2485</v>
      </c>
      <c r="E62" s="200"/>
      <c r="F62" s="200"/>
      <c r="G62" s="200"/>
      <c r="H62" s="200"/>
      <c r="I62" s="201"/>
      <c r="J62" s="202">
        <f>J86</f>
        <v>0</v>
      </c>
      <c r="K62" s="203"/>
    </row>
    <row r="63" spans="2:11" s="1" customFormat="1" ht="21.8" customHeight="1">
      <c r="B63" s="47"/>
      <c r="C63" s="48"/>
      <c r="D63" s="48"/>
      <c r="E63" s="48"/>
      <c r="F63" s="48"/>
      <c r="G63" s="48"/>
      <c r="H63" s="48"/>
      <c r="I63" s="157"/>
      <c r="J63" s="48"/>
      <c r="K63" s="52"/>
    </row>
    <row r="64" spans="2:11" s="1" customFormat="1" ht="6.95" customHeight="1">
      <c r="B64" s="68"/>
      <c r="C64" s="69"/>
      <c r="D64" s="69"/>
      <c r="E64" s="69"/>
      <c r="F64" s="69"/>
      <c r="G64" s="69"/>
      <c r="H64" s="69"/>
      <c r="I64" s="179"/>
      <c r="J64" s="69"/>
      <c r="K64" s="70"/>
    </row>
    <row r="68" spans="2:12" s="1" customFormat="1" ht="6.95" customHeight="1">
      <c r="B68" s="71"/>
      <c r="C68" s="72"/>
      <c r="D68" s="72"/>
      <c r="E68" s="72"/>
      <c r="F68" s="72"/>
      <c r="G68" s="72"/>
      <c r="H68" s="72"/>
      <c r="I68" s="182"/>
      <c r="J68" s="72"/>
      <c r="K68" s="72"/>
      <c r="L68" s="73"/>
    </row>
    <row r="69" spans="2:12" s="1" customFormat="1" ht="36.95" customHeight="1">
      <c r="B69" s="47"/>
      <c r="C69" s="74" t="s">
        <v>214</v>
      </c>
      <c r="D69" s="75"/>
      <c r="E69" s="75"/>
      <c r="F69" s="75"/>
      <c r="G69" s="75"/>
      <c r="H69" s="75"/>
      <c r="I69" s="204"/>
      <c r="J69" s="75"/>
      <c r="K69" s="75"/>
      <c r="L69" s="73"/>
    </row>
    <row r="70" spans="2:12" s="1" customFormat="1" ht="6.95" customHeight="1">
      <c r="B70" s="47"/>
      <c r="C70" s="75"/>
      <c r="D70" s="75"/>
      <c r="E70" s="75"/>
      <c r="F70" s="75"/>
      <c r="G70" s="75"/>
      <c r="H70" s="75"/>
      <c r="I70" s="204"/>
      <c r="J70" s="75"/>
      <c r="K70" s="75"/>
      <c r="L70" s="73"/>
    </row>
    <row r="71" spans="2:12" s="1" customFormat="1" ht="14.4" customHeight="1">
      <c r="B71" s="47"/>
      <c r="C71" s="77" t="s">
        <v>18</v>
      </c>
      <c r="D71" s="75"/>
      <c r="E71" s="75"/>
      <c r="F71" s="75"/>
      <c r="G71" s="75"/>
      <c r="H71" s="75"/>
      <c r="I71" s="204"/>
      <c r="J71" s="75"/>
      <c r="K71" s="75"/>
      <c r="L71" s="73"/>
    </row>
    <row r="72" spans="2:12" s="1" customFormat="1" ht="16.5" customHeight="1">
      <c r="B72" s="47"/>
      <c r="C72" s="75"/>
      <c r="D72" s="75"/>
      <c r="E72" s="205" t="str">
        <f>E7</f>
        <v>REKONSTRUKCE PLYNOVÉ KOTELNY JAROV I.- OBJEKTY A-E</v>
      </c>
      <c r="F72" s="77"/>
      <c r="G72" s="77"/>
      <c r="H72" s="77"/>
      <c r="I72" s="204"/>
      <c r="J72" s="75"/>
      <c r="K72" s="75"/>
      <c r="L72" s="73"/>
    </row>
    <row r="73" spans="2:12" ht="13.5">
      <c r="B73" s="28"/>
      <c r="C73" s="77" t="s">
        <v>190</v>
      </c>
      <c r="D73" s="206"/>
      <c r="E73" s="206"/>
      <c r="F73" s="206"/>
      <c r="G73" s="206"/>
      <c r="H73" s="206"/>
      <c r="I73" s="149"/>
      <c r="J73" s="206"/>
      <c r="K73" s="206"/>
      <c r="L73" s="207"/>
    </row>
    <row r="74" spans="2:12" s="1" customFormat="1" ht="16.5" customHeight="1">
      <c r="B74" s="47"/>
      <c r="C74" s="75"/>
      <c r="D74" s="75"/>
      <c r="E74" s="205" t="s">
        <v>2346</v>
      </c>
      <c r="F74" s="75"/>
      <c r="G74" s="75"/>
      <c r="H74" s="75"/>
      <c r="I74" s="204"/>
      <c r="J74" s="75"/>
      <c r="K74" s="75"/>
      <c r="L74" s="73"/>
    </row>
    <row r="75" spans="2:12" s="1" customFormat="1" ht="14.4" customHeight="1">
      <c r="B75" s="47"/>
      <c r="C75" s="77" t="s">
        <v>192</v>
      </c>
      <c r="D75" s="75"/>
      <c r="E75" s="75"/>
      <c r="F75" s="75"/>
      <c r="G75" s="75"/>
      <c r="H75" s="75"/>
      <c r="I75" s="204"/>
      <c r="J75" s="75"/>
      <c r="K75" s="75"/>
      <c r="L75" s="73"/>
    </row>
    <row r="76" spans="2:12" s="1" customFormat="1" ht="17.25" customHeight="1">
      <c r="B76" s="47"/>
      <c r="C76" s="75"/>
      <c r="D76" s="75"/>
      <c r="E76" s="83" t="str">
        <f>E11</f>
        <v>A4 - OBJEKT C - PŘEDÁVACÍ STANICE MaR</v>
      </c>
      <c r="F76" s="75"/>
      <c r="G76" s="75"/>
      <c r="H76" s="75"/>
      <c r="I76" s="204"/>
      <c r="J76" s="75"/>
      <c r="K76" s="75"/>
      <c r="L76" s="73"/>
    </row>
    <row r="77" spans="2:12" s="1" customFormat="1" ht="6.95" customHeight="1">
      <c r="B77" s="47"/>
      <c r="C77" s="75"/>
      <c r="D77" s="75"/>
      <c r="E77" s="75"/>
      <c r="F77" s="75"/>
      <c r="G77" s="75"/>
      <c r="H77" s="75"/>
      <c r="I77" s="204"/>
      <c r="J77" s="75"/>
      <c r="K77" s="75"/>
      <c r="L77" s="73"/>
    </row>
    <row r="78" spans="2:12" s="1" customFormat="1" ht="18" customHeight="1">
      <c r="B78" s="47"/>
      <c r="C78" s="77" t="s">
        <v>24</v>
      </c>
      <c r="D78" s="75"/>
      <c r="E78" s="75"/>
      <c r="F78" s="208" t="str">
        <f>F14</f>
        <v xml:space="preserve"> 130 00 Praha 3</v>
      </c>
      <c r="G78" s="75"/>
      <c r="H78" s="75"/>
      <c r="I78" s="209" t="s">
        <v>26</v>
      </c>
      <c r="J78" s="86" t="str">
        <f>IF(J14="","",J14)</f>
        <v>24. 9. 2018</v>
      </c>
      <c r="K78" s="75"/>
      <c r="L78" s="73"/>
    </row>
    <row r="79" spans="2:12" s="1" customFormat="1" ht="6.95" customHeight="1">
      <c r="B79" s="47"/>
      <c r="C79" s="75"/>
      <c r="D79" s="75"/>
      <c r="E79" s="75"/>
      <c r="F79" s="75"/>
      <c r="G79" s="75"/>
      <c r="H79" s="75"/>
      <c r="I79" s="204"/>
      <c r="J79" s="75"/>
      <c r="K79" s="75"/>
      <c r="L79" s="73"/>
    </row>
    <row r="80" spans="2:12" s="1" customFormat="1" ht="13.5">
      <c r="B80" s="47"/>
      <c r="C80" s="77" t="s">
        <v>32</v>
      </c>
      <c r="D80" s="75"/>
      <c r="E80" s="75"/>
      <c r="F80" s="208" t="str">
        <f>E17</f>
        <v>VYSOKÁ ŠKOLA EKONOMICKÁ V PRAZE</v>
      </c>
      <c r="G80" s="75"/>
      <c r="H80" s="75"/>
      <c r="I80" s="209" t="s">
        <v>39</v>
      </c>
      <c r="J80" s="208" t="str">
        <f>E23</f>
        <v>ING.VÁCLAV PILÁT</v>
      </c>
      <c r="K80" s="75"/>
      <c r="L80" s="73"/>
    </row>
    <row r="81" spans="2:12" s="1" customFormat="1" ht="14.4" customHeight="1">
      <c r="B81" s="47"/>
      <c r="C81" s="77" t="s">
        <v>37</v>
      </c>
      <c r="D81" s="75"/>
      <c r="E81" s="75"/>
      <c r="F81" s="208" t="str">
        <f>IF(E20="","",E20)</f>
        <v/>
      </c>
      <c r="G81" s="75"/>
      <c r="H81" s="75"/>
      <c r="I81" s="204"/>
      <c r="J81" s="75"/>
      <c r="K81" s="75"/>
      <c r="L81" s="73"/>
    </row>
    <row r="82" spans="2:12" s="1" customFormat="1" ht="10.3" customHeight="1">
      <c r="B82" s="47"/>
      <c r="C82" s="75"/>
      <c r="D82" s="75"/>
      <c r="E82" s="75"/>
      <c r="F82" s="75"/>
      <c r="G82" s="75"/>
      <c r="H82" s="75"/>
      <c r="I82" s="204"/>
      <c r="J82" s="75"/>
      <c r="K82" s="75"/>
      <c r="L82" s="73"/>
    </row>
    <row r="83" spans="2:20" s="10" customFormat="1" ht="29.25" customHeight="1">
      <c r="B83" s="210"/>
      <c r="C83" s="211" t="s">
        <v>215</v>
      </c>
      <c r="D83" s="212" t="s">
        <v>63</v>
      </c>
      <c r="E83" s="212" t="s">
        <v>59</v>
      </c>
      <c r="F83" s="212" t="s">
        <v>216</v>
      </c>
      <c r="G83" s="212" t="s">
        <v>217</v>
      </c>
      <c r="H83" s="212" t="s">
        <v>218</v>
      </c>
      <c r="I83" s="213" t="s">
        <v>219</v>
      </c>
      <c r="J83" s="212" t="s">
        <v>196</v>
      </c>
      <c r="K83" s="214" t="s">
        <v>220</v>
      </c>
      <c r="L83" s="215"/>
      <c r="M83" s="103" t="s">
        <v>221</v>
      </c>
      <c r="N83" s="104" t="s">
        <v>48</v>
      </c>
      <c r="O83" s="104" t="s">
        <v>222</v>
      </c>
      <c r="P83" s="104" t="s">
        <v>223</v>
      </c>
      <c r="Q83" s="104" t="s">
        <v>224</v>
      </c>
      <c r="R83" s="104" t="s">
        <v>225</v>
      </c>
      <c r="S83" s="104" t="s">
        <v>226</v>
      </c>
      <c r="T83" s="105" t="s">
        <v>227</v>
      </c>
    </row>
    <row r="84" spans="2:63" s="1" customFormat="1" ht="29.25" customHeight="1">
      <c r="B84" s="47"/>
      <c r="C84" s="109" t="s">
        <v>197</v>
      </c>
      <c r="D84" s="75"/>
      <c r="E84" s="75"/>
      <c r="F84" s="75"/>
      <c r="G84" s="75"/>
      <c r="H84" s="75"/>
      <c r="I84" s="204"/>
      <c r="J84" s="216">
        <f>BK84</f>
        <v>0</v>
      </c>
      <c r="K84" s="75"/>
      <c r="L84" s="73"/>
      <c r="M84" s="106"/>
      <c r="N84" s="107"/>
      <c r="O84" s="107"/>
      <c r="P84" s="217">
        <f>P85</f>
        <v>0</v>
      </c>
      <c r="Q84" s="107"/>
      <c r="R84" s="217">
        <f>R85</f>
        <v>0</v>
      </c>
      <c r="S84" s="107"/>
      <c r="T84" s="218">
        <f>T85</f>
        <v>0</v>
      </c>
      <c r="AT84" s="24" t="s">
        <v>77</v>
      </c>
      <c r="AU84" s="24" t="s">
        <v>198</v>
      </c>
      <c r="BK84" s="219">
        <f>BK85</f>
        <v>0</v>
      </c>
    </row>
    <row r="85" spans="2:63" s="11" customFormat="1" ht="37.4" customHeight="1">
      <c r="B85" s="220"/>
      <c r="C85" s="221"/>
      <c r="D85" s="222" t="s">
        <v>77</v>
      </c>
      <c r="E85" s="223" t="s">
        <v>1236</v>
      </c>
      <c r="F85" s="223" t="s">
        <v>1445</v>
      </c>
      <c r="G85" s="221"/>
      <c r="H85" s="221"/>
      <c r="I85" s="224"/>
      <c r="J85" s="225">
        <f>BK85</f>
        <v>0</v>
      </c>
      <c r="K85" s="221"/>
      <c r="L85" s="226"/>
      <c r="M85" s="227"/>
      <c r="N85" s="228"/>
      <c r="O85" s="228"/>
      <c r="P85" s="229">
        <f>P86</f>
        <v>0</v>
      </c>
      <c r="Q85" s="228"/>
      <c r="R85" s="229">
        <f>R86</f>
        <v>0</v>
      </c>
      <c r="S85" s="228"/>
      <c r="T85" s="230">
        <f>T86</f>
        <v>0</v>
      </c>
      <c r="AR85" s="231" t="s">
        <v>91</v>
      </c>
      <c r="AT85" s="232" t="s">
        <v>77</v>
      </c>
      <c r="AU85" s="232" t="s">
        <v>78</v>
      </c>
      <c r="AY85" s="231" t="s">
        <v>230</v>
      </c>
      <c r="BK85" s="233">
        <f>BK86</f>
        <v>0</v>
      </c>
    </row>
    <row r="86" spans="2:63" s="11" customFormat="1" ht="19.9" customHeight="1">
      <c r="B86" s="220"/>
      <c r="C86" s="221"/>
      <c r="D86" s="222" t="s">
        <v>77</v>
      </c>
      <c r="E86" s="234" t="s">
        <v>2117</v>
      </c>
      <c r="F86" s="234" t="s">
        <v>2486</v>
      </c>
      <c r="G86" s="221"/>
      <c r="H86" s="221"/>
      <c r="I86" s="224"/>
      <c r="J86" s="235">
        <f>BK86</f>
        <v>0</v>
      </c>
      <c r="K86" s="221"/>
      <c r="L86" s="226"/>
      <c r="M86" s="227"/>
      <c r="N86" s="228"/>
      <c r="O86" s="228"/>
      <c r="P86" s="229">
        <f>SUM(P87:P90)</f>
        <v>0</v>
      </c>
      <c r="Q86" s="228"/>
      <c r="R86" s="229">
        <f>SUM(R87:R90)</f>
        <v>0</v>
      </c>
      <c r="S86" s="228"/>
      <c r="T86" s="230">
        <f>SUM(T87:T90)</f>
        <v>0</v>
      </c>
      <c r="AR86" s="231" t="s">
        <v>91</v>
      </c>
      <c r="AT86" s="232" t="s">
        <v>77</v>
      </c>
      <c r="AU86" s="232" t="s">
        <v>85</v>
      </c>
      <c r="AY86" s="231" t="s">
        <v>230</v>
      </c>
      <c r="BK86" s="233">
        <f>SUM(BK87:BK90)</f>
        <v>0</v>
      </c>
    </row>
    <row r="87" spans="2:65" s="1" customFormat="1" ht="16.5" customHeight="1">
      <c r="B87" s="47"/>
      <c r="C87" s="236" t="s">
        <v>85</v>
      </c>
      <c r="D87" s="236" t="s">
        <v>233</v>
      </c>
      <c r="E87" s="237" t="s">
        <v>2487</v>
      </c>
      <c r="F87" s="238" t="s">
        <v>1515</v>
      </c>
      <c r="G87" s="239" t="s">
        <v>1267</v>
      </c>
      <c r="H87" s="240">
        <v>1</v>
      </c>
      <c r="I87" s="241"/>
      <c r="J87" s="242">
        <f>ROUND(I87*H87,2)</f>
        <v>0</v>
      </c>
      <c r="K87" s="238" t="s">
        <v>34</v>
      </c>
      <c r="L87" s="73"/>
      <c r="M87" s="243" t="s">
        <v>34</v>
      </c>
      <c r="N87" s="244" t="s">
        <v>49</v>
      </c>
      <c r="O87" s="48"/>
      <c r="P87" s="245">
        <f>O87*H87</f>
        <v>0</v>
      </c>
      <c r="Q87" s="245">
        <v>0</v>
      </c>
      <c r="R87" s="245">
        <f>Q87*H87</f>
        <v>0</v>
      </c>
      <c r="S87" s="245">
        <v>0</v>
      </c>
      <c r="T87" s="246">
        <f>S87*H87</f>
        <v>0</v>
      </c>
      <c r="AR87" s="24" t="s">
        <v>259</v>
      </c>
      <c r="AT87" s="24" t="s">
        <v>233</v>
      </c>
      <c r="AU87" s="24" t="s">
        <v>91</v>
      </c>
      <c r="AY87" s="24" t="s">
        <v>230</v>
      </c>
      <c r="BE87" s="247">
        <f>IF(N87="základní",J87,0)</f>
        <v>0</v>
      </c>
      <c r="BF87" s="247">
        <f>IF(N87="snížená",J87,0)</f>
        <v>0</v>
      </c>
      <c r="BG87" s="247">
        <f>IF(N87="zákl. přenesená",J87,0)</f>
        <v>0</v>
      </c>
      <c r="BH87" s="247">
        <f>IF(N87="sníž. přenesená",J87,0)</f>
        <v>0</v>
      </c>
      <c r="BI87" s="247">
        <f>IF(N87="nulová",J87,0)</f>
        <v>0</v>
      </c>
      <c r="BJ87" s="24" t="s">
        <v>85</v>
      </c>
      <c r="BK87" s="247">
        <f>ROUND(I87*H87,2)</f>
        <v>0</v>
      </c>
      <c r="BL87" s="24" t="s">
        <v>259</v>
      </c>
      <c r="BM87" s="24" t="s">
        <v>2488</v>
      </c>
    </row>
    <row r="88" spans="2:65" s="1" customFormat="1" ht="25.5" customHeight="1">
      <c r="B88" s="47"/>
      <c r="C88" s="236" t="s">
        <v>91</v>
      </c>
      <c r="D88" s="236" t="s">
        <v>233</v>
      </c>
      <c r="E88" s="237" t="s">
        <v>2489</v>
      </c>
      <c r="F88" s="238" t="s">
        <v>1448</v>
      </c>
      <c r="G88" s="239" t="s">
        <v>258</v>
      </c>
      <c r="H88" s="240">
        <v>80</v>
      </c>
      <c r="I88" s="241"/>
      <c r="J88" s="242">
        <f>ROUND(I88*H88,2)</f>
        <v>0</v>
      </c>
      <c r="K88" s="238" t="s">
        <v>34</v>
      </c>
      <c r="L88" s="73"/>
      <c r="M88" s="243" t="s">
        <v>34</v>
      </c>
      <c r="N88" s="244" t="s">
        <v>49</v>
      </c>
      <c r="O88" s="48"/>
      <c r="P88" s="245">
        <f>O88*H88</f>
        <v>0</v>
      </c>
      <c r="Q88" s="245">
        <v>0</v>
      </c>
      <c r="R88" s="245">
        <f>Q88*H88</f>
        <v>0</v>
      </c>
      <c r="S88" s="245">
        <v>0</v>
      </c>
      <c r="T88" s="246">
        <f>S88*H88</f>
        <v>0</v>
      </c>
      <c r="AR88" s="24" t="s">
        <v>259</v>
      </c>
      <c r="AT88" s="24" t="s">
        <v>233</v>
      </c>
      <c r="AU88" s="24" t="s">
        <v>91</v>
      </c>
      <c r="AY88" s="24" t="s">
        <v>230</v>
      </c>
      <c r="BE88" s="247">
        <f>IF(N88="základní",J88,0)</f>
        <v>0</v>
      </c>
      <c r="BF88" s="247">
        <f>IF(N88="snížená",J88,0)</f>
        <v>0</v>
      </c>
      <c r="BG88" s="247">
        <f>IF(N88="zákl. přenesená",J88,0)</f>
        <v>0</v>
      </c>
      <c r="BH88" s="247">
        <f>IF(N88="sníž. přenesená",J88,0)</f>
        <v>0</v>
      </c>
      <c r="BI88" s="247">
        <f>IF(N88="nulová",J88,0)</f>
        <v>0</v>
      </c>
      <c r="BJ88" s="24" t="s">
        <v>85</v>
      </c>
      <c r="BK88" s="247">
        <f>ROUND(I88*H88,2)</f>
        <v>0</v>
      </c>
      <c r="BL88" s="24" t="s">
        <v>259</v>
      </c>
      <c r="BM88" s="24" t="s">
        <v>2490</v>
      </c>
    </row>
    <row r="89" spans="2:65" s="1" customFormat="1" ht="25.5" customHeight="1">
      <c r="B89" s="47"/>
      <c r="C89" s="236" t="s">
        <v>242</v>
      </c>
      <c r="D89" s="236" t="s">
        <v>233</v>
      </c>
      <c r="E89" s="237" t="s">
        <v>2491</v>
      </c>
      <c r="F89" s="238" t="s">
        <v>1448</v>
      </c>
      <c r="G89" s="239" t="s">
        <v>258</v>
      </c>
      <c r="H89" s="240">
        <v>80</v>
      </c>
      <c r="I89" s="241"/>
      <c r="J89" s="242">
        <f>ROUND(I89*H89,2)</f>
        <v>0</v>
      </c>
      <c r="K89" s="238" t="s">
        <v>34</v>
      </c>
      <c r="L89" s="73"/>
      <c r="M89" s="243" t="s">
        <v>34</v>
      </c>
      <c r="N89" s="244" t="s">
        <v>49</v>
      </c>
      <c r="O89" s="48"/>
      <c r="P89" s="245">
        <f>O89*H89</f>
        <v>0</v>
      </c>
      <c r="Q89" s="245">
        <v>0</v>
      </c>
      <c r="R89" s="245">
        <f>Q89*H89</f>
        <v>0</v>
      </c>
      <c r="S89" s="245">
        <v>0</v>
      </c>
      <c r="T89" s="246">
        <f>S89*H89</f>
        <v>0</v>
      </c>
      <c r="AR89" s="24" t="s">
        <v>259</v>
      </c>
      <c r="AT89" s="24" t="s">
        <v>233</v>
      </c>
      <c r="AU89" s="24" t="s">
        <v>91</v>
      </c>
      <c r="AY89" s="24" t="s">
        <v>230</v>
      </c>
      <c r="BE89" s="247">
        <f>IF(N89="základní",J89,0)</f>
        <v>0</v>
      </c>
      <c r="BF89" s="247">
        <f>IF(N89="snížená",J89,0)</f>
        <v>0</v>
      </c>
      <c r="BG89" s="247">
        <f>IF(N89="zákl. přenesená",J89,0)</f>
        <v>0</v>
      </c>
      <c r="BH89" s="247">
        <f>IF(N89="sníž. přenesená",J89,0)</f>
        <v>0</v>
      </c>
      <c r="BI89" s="247">
        <f>IF(N89="nulová",J89,0)</f>
        <v>0</v>
      </c>
      <c r="BJ89" s="24" t="s">
        <v>85</v>
      </c>
      <c r="BK89" s="247">
        <f>ROUND(I89*H89,2)</f>
        <v>0</v>
      </c>
      <c r="BL89" s="24" t="s">
        <v>259</v>
      </c>
      <c r="BM89" s="24" t="s">
        <v>2492</v>
      </c>
    </row>
    <row r="90" spans="2:65" s="1" customFormat="1" ht="16.5" customHeight="1">
      <c r="B90" s="47"/>
      <c r="C90" s="236" t="s">
        <v>237</v>
      </c>
      <c r="D90" s="236" t="s">
        <v>233</v>
      </c>
      <c r="E90" s="237" t="s">
        <v>1541</v>
      </c>
      <c r="F90" s="238" t="s">
        <v>1542</v>
      </c>
      <c r="G90" s="239" t="s">
        <v>304</v>
      </c>
      <c r="H90" s="293"/>
      <c r="I90" s="241"/>
      <c r="J90" s="242">
        <f>ROUND(I90*H90,2)</f>
        <v>0</v>
      </c>
      <c r="K90" s="238" t="s">
        <v>34</v>
      </c>
      <c r="L90" s="73"/>
      <c r="M90" s="243" t="s">
        <v>34</v>
      </c>
      <c r="N90" s="294" t="s">
        <v>49</v>
      </c>
      <c r="O90" s="295"/>
      <c r="P90" s="296">
        <f>O90*H90</f>
        <v>0</v>
      </c>
      <c r="Q90" s="296">
        <v>0</v>
      </c>
      <c r="R90" s="296">
        <f>Q90*H90</f>
        <v>0</v>
      </c>
      <c r="S90" s="296">
        <v>0</v>
      </c>
      <c r="T90" s="297">
        <f>S90*H90</f>
        <v>0</v>
      </c>
      <c r="AR90" s="24" t="s">
        <v>259</v>
      </c>
      <c r="AT90" s="24" t="s">
        <v>233</v>
      </c>
      <c r="AU90" s="24" t="s">
        <v>91</v>
      </c>
      <c r="AY90" s="24" t="s">
        <v>230</v>
      </c>
      <c r="BE90" s="247">
        <f>IF(N90="základní",J90,0)</f>
        <v>0</v>
      </c>
      <c r="BF90" s="247">
        <f>IF(N90="snížená",J90,0)</f>
        <v>0</v>
      </c>
      <c r="BG90" s="247">
        <f>IF(N90="zákl. přenesená",J90,0)</f>
        <v>0</v>
      </c>
      <c r="BH90" s="247">
        <f>IF(N90="sníž. přenesená",J90,0)</f>
        <v>0</v>
      </c>
      <c r="BI90" s="247">
        <f>IF(N90="nulová",J90,0)</f>
        <v>0</v>
      </c>
      <c r="BJ90" s="24" t="s">
        <v>85</v>
      </c>
      <c r="BK90" s="247">
        <f>ROUND(I90*H90,2)</f>
        <v>0</v>
      </c>
      <c r="BL90" s="24" t="s">
        <v>259</v>
      </c>
      <c r="BM90" s="24" t="s">
        <v>2493</v>
      </c>
    </row>
    <row r="91" spans="2:12" s="1" customFormat="1" ht="6.95" customHeight="1">
      <c r="B91" s="68"/>
      <c r="C91" s="69"/>
      <c r="D91" s="69"/>
      <c r="E91" s="69"/>
      <c r="F91" s="69"/>
      <c r="G91" s="69"/>
      <c r="H91" s="69"/>
      <c r="I91" s="179"/>
      <c r="J91" s="69"/>
      <c r="K91" s="69"/>
      <c r="L91" s="73"/>
    </row>
  </sheetData>
  <sheetProtection password="CC35" sheet="1" objects="1" scenarios="1" formatColumns="0" formatRows="0" autoFilter="0"/>
  <autoFilter ref="C83:K90"/>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BR9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151</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2346</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2494</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ROUND(J85,2)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ROUND(SUM(BE85:BE98),2)</f>
        <v>0</v>
      </c>
      <c r="G32" s="48"/>
      <c r="H32" s="48"/>
      <c r="I32" s="171">
        <v>0.21</v>
      </c>
      <c r="J32" s="170">
        <f>ROUND(ROUND((SUM(BE85:BE98)),2)*I32,2)</f>
        <v>0</v>
      </c>
      <c r="K32" s="52"/>
    </row>
    <row r="33" spans="2:11" s="1" customFormat="1" ht="14.4" customHeight="1">
      <c r="B33" s="47"/>
      <c r="C33" s="48"/>
      <c r="D33" s="48"/>
      <c r="E33" s="56" t="s">
        <v>50</v>
      </c>
      <c r="F33" s="170">
        <f>ROUND(SUM(BF85:BF98),2)</f>
        <v>0</v>
      </c>
      <c r="G33" s="48"/>
      <c r="H33" s="48"/>
      <c r="I33" s="171">
        <v>0.15</v>
      </c>
      <c r="J33" s="170">
        <f>ROUND(ROUND((SUM(BF85:BF98)),2)*I33,2)</f>
        <v>0</v>
      </c>
      <c r="K33" s="52"/>
    </row>
    <row r="34" spans="2:11" s="1" customFormat="1" ht="14.4" customHeight="1" hidden="1">
      <c r="B34" s="47"/>
      <c r="C34" s="48"/>
      <c r="D34" s="48"/>
      <c r="E34" s="56" t="s">
        <v>51</v>
      </c>
      <c r="F34" s="170">
        <f>ROUND(SUM(BG85:BG98),2)</f>
        <v>0</v>
      </c>
      <c r="G34" s="48"/>
      <c r="H34" s="48"/>
      <c r="I34" s="171">
        <v>0.21</v>
      </c>
      <c r="J34" s="170">
        <v>0</v>
      </c>
      <c r="K34" s="52"/>
    </row>
    <row r="35" spans="2:11" s="1" customFormat="1" ht="14.4" customHeight="1" hidden="1">
      <c r="B35" s="47"/>
      <c r="C35" s="48"/>
      <c r="D35" s="48"/>
      <c r="E35" s="56" t="s">
        <v>52</v>
      </c>
      <c r="F35" s="170">
        <f>ROUND(SUM(BH85:BH98),2)</f>
        <v>0</v>
      </c>
      <c r="G35" s="48"/>
      <c r="H35" s="48"/>
      <c r="I35" s="171">
        <v>0.15</v>
      </c>
      <c r="J35" s="170">
        <v>0</v>
      </c>
      <c r="K35" s="52"/>
    </row>
    <row r="36" spans="2:11" s="1" customFormat="1" ht="14.4" customHeight="1" hidden="1">
      <c r="B36" s="47"/>
      <c r="C36" s="48"/>
      <c r="D36" s="48"/>
      <c r="E36" s="56" t="s">
        <v>53</v>
      </c>
      <c r="F36" s="170">
        <f>ROUND(SUM(BI85:BI98),2)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2346</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A6 - OBJEKT C - REGULACE ÚT STAVEBNÍ PRÁCE</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J85</f>
        <v>0</v>
      </c>
      <c r="K60" s="52"/>
      <c r="AU60" s="24" t="s">
        <v>198</v>
      </c>
    </row>
    <row r="61" spans="2:11" s="8" customFormat="1" ht="24.95" customHeight="1">
      <c r="B61" s="190"/>
      <c r="C61" s="191"/>
      <c r="D61" s="192" t="s">
        <v>1622</v>
      </c>
      <c r="E61" s="193"/>
      <c r="F61" s="193"/>
      <c r="G61" s="193"/>
      <c r="H61" s="193"/>
      <c r="I61" s="194"/>
      <c r="J61" s="195">
        <f>J86</f>
        <v>0</v>
      </c>
      <c r="K61" s="196"/>
    </row>
    <row r="62" spans="2:11" s="8" customFormat="1" ht="24.95" customHeight="1">
      <c r="B62" s="190"/>
      <c r="C62" s="191"/>
      <c r="D62" s="192" t="s">
        <v>1623</v>
      </c>
      <c r="E62" s="193"/>
      <c r="F62" s="193"/>
      <c r="G62" s="193"/>
      <c r="H62" s="193"/>
      <c r="I62" s="194"/>
      <c r="J62" s="195">
        <f>J88</f>
        <v>0</v>
      </c>
      <c r="K62" s="196"/>
    </row>
    <row r="63" spans="2:11" s="8" customFormat="1" ht="24.95" customHeight="1">
      <c r="B63" s="190"/>
      <c r="C63" s="191"/>
      <c r="D63" s="192" t="s">
        <v>1628</v>
      </c>
      <c r="E63" s="193"/>
      <c r="F63" s="193"/>
      <c r="G63" s="193"/>
      <c r="H63" s="193"/>
      <c r="I63" s="194"/>
      <c r="J63" s="195">
        <f>J90</f>
        <v>0</v>
      </c>
      <c r="K63" s="196"/>
    </row>
    <row r="64" spans="2:11" s="1" customFormat="1" ht="21.8" customHeight="1">
      <c r="B64" s="47"/>
      <c r="C64" s="48"/>
      <c r="D64" s="48"/>
      <c r="E64" s="48"/>
      <c r="F64" s="48"/>
      <c r="G64" s="48"/>
      <c r="H64" s="48"/>
      <c r="I64" s="157"/>
      <c r="J64" s="48"/>
      <c r="K64" s="52"/>
    </row>
    <row r="65" spans="2:11" s="1" customFormat="1" ht="6.95" customHeight="1">
      <c r="B65" s="68"/>
      <c r="C65" s="69"/>
      <c r="D65" s="69"/>
      <c r="E65" s="69"/>
      <c r="F65" s="69"/>
      <c r="G65" s="69"/>
      <c r="H65" s="69"/>
      <c r="I65" s="179"/>
      <c r="J65" s="69"/>
      <c r="K65" s="70"/>
    </row>
    <row r="69" spans="2:12" s="1" customFormat="1" ht="6.95" customHeight="1">
      <c r="B69" s="71"/>
      <c r="C69" s="72"/>
      <c r="D69" s="72"/>
      <c r="E69" s="72"/>
      <c r="F69" s="72"/>
      <c r="G69" s="72"/>
      <c r="H69" s="72"/>
      <c r="I69" s="182"/>
      <c r="J69" s="72"/>
      <c r="K69" s="72"/>
      <c r="L69" s="73"/>
    </row>
    <row r="70" spans="2:12" s="1" customFormat="1" ht="36.95" customHeight="1">
      <c r="B70" s="47"/>
      <c r="C70" s="74" t="s">
        <v>214</v>
      </c>
      <c r="D70" s="75"/>
      <c r="E70" s="75"/>
      <c r="F70" s="75"/>
      <c r="G70" s="75"/>
      <c r="H70" s="75"/>
      <c r="I70" s="204"/>
      <c r="J70" s="75"/>
      <c r="K70" s="75"/>
      <c r="L70" s="73"/>
    </row>
    <row r="71" spans="2:12" s="1" customFormat="1" ht="6.95" customHeight="1">
      <c r="B71" s="47"/>
      <c r="C71" s="75"/>
      <c r="D71" s="75"/>
      <c r="E71" s="75"/>
      <c r="F71" s="75"/>
      <c r="G71" s="75"/>
      <c r="H71" s="75"/>
      <c r="I71" s="204"/>
      <c r="J71" s="75"/>
      <c r="K71" s="75"/>
      <c r="L71" s="73"/>
    </row>
    <row r="72" spans="2:12" s="1" customFormat="1" ht="14.4" customHeight="1">
      <c r="B72" s="47"/>
      <c r="C72" s="77" t="s">
        <v>18</v>
      </c>
      <c r="D72" s="75"/>
      <c r="E72" s="75"/>
      <c r="F72" s="75"/>
      <c r="G72" s="75"/>
      <c r="H72" s="75"/>
      <c r="I72" s="204"/>
      <c r="J72" s="75"/>
      <c r="K72" s="75"/>
      <c r="L72" s="73"/>
    </row>
    <row r="73" spans="2:12" s="1" customFormat="1" ht="16.5" customHeight="1">
      <c r="B73" s="47"/>
      <c r="C73" s="75"/>
      <c r="D73" s="75"/>
      <c r="E73" s="205" t="str">
        <f>E7</f>
        <v>REKONSTRUKCE PLYNOVÉ KOTELNY JAROV I.- OBJEKTY A-E</v>
      </c>
      <c r="F73" s="77"/>
      <c r="G73" s="77"/>
      <c r="H73" s="77"/>
      <c r="I73" s="204"/>
      <c r="J73" s="75"/>
      <c r="K73" s="75"/>
      <c r="L73" s="73"/>
    </row>
    <row r="74" spans="2:12" ht="13.5">
      <c r="B74" s="28"/>
      <c r="C74" s="77" t="s">
        <v>190</v>
      </c>
      <c r="D74" s="206"/>
      <c r="E74" s="206"/>
      <c r="F74" s="206"/>
      <c r="G74" s="206"/>
      <c r="H74" s="206"/>
      <c r="I74" s="149"/>
      <c r="J74" s="206"/>
      <c r="K74" s="206"/>
      <c r="L74" s="207"/>
    </row>
    <row r="75" spans="2:12" s="1" customFormat="1" ht="16.5" customHeight="1">
      <c r="B75" s="47"/>
      <c r="C75" s="75"/>
      <c r="D75" s="75"/>
      <c r="E75" s="205" t="s">
        <v>2346</v>
      </c>
      <c r="F75" s="75"/>
      <c r="G75" s="75"/>
      <c r="H75" s="75"/>
      <c r="I75" s="204"/>
      <c r="J75" s="75"/>
      <c r="K75" s="75"/>
      <c r="L75" s="73"/>
    </row>
    <row r="76" spans="2:12" s="1" customFormat="1" ht="14.4" customHeight="1">
      <c r="B76" s="47"/>
      <c r="C76" s="77" t="s">
        <v>192</v>
      </c>
      <c r="D76" s="75"/>
      <c r="E76" s="75"/>
      <c r="F76" s="75"/>
      <c r="G76" s="75"/>
      <c r="H76" s="75"/>
      <c r="I76" s="204"/>
      <c r="J76" s="75"/>
      <c r="K76" s="75"/>
      <c r="L76" s="73"/>
    </row>
    <row r="77" spans="2:12" s="1" customFormat="1" ht="17.25" customHeight="1">
      <c r="B77" s="47"/>
      <c r="C77" s="75"/>
      <c r="D77" s="75"/>
      <c r="E77" s="83" t="str">
        <f>E11</f>
        <v>A6 - OBJEKT C - REGULACE ÚT STAVEBNÍ PRÁCE</v>
      </c>
      <c r="F77" s="75"/>
      <c r="G77" s="75"/>
      <c r="H77" s="75"/>
      <c r="I77" s="204"/>
      <c r="J77" s="75"/>
      <c r="K77" s="75"/>
      <c r="L77" s="73"/>
    </row>
    <row r="78" spans="2:12" s="1" customFormat="1" ht="6.95" customHeight="1">
      <c r="B78" s="47"/>
      <c r="C78" s="75"/>
      <c r="D78" s="75"/>
      <c r="E78" s="75"/>
      <c r="F78" s="75"/>
      <c r="G78" s="75"/>
      <c r="H78" s="75"/>
      <c r="I78" s="204"/>
      <c r="J78" s="75"/>
      <c r="K78" s="75"/>
      <c r="L78" s="73"/>
    </row>
    <row r="79" spans="2:12" s="1" customFormat="1" ht="18" customHeight="1">
      <c r="B79" s="47"/>
      <c r="C79" s="77" t="s">
        <v>24</v>
      </c>
      <c r="D79" s="75"/>
      <c r="E79" s="75"/>
      <c r="F79" s="208" t="str">
        <f>F14</f>
        <v xml:space="preserve"> 130 00 Praha 3</v>
      </c>
      <c r="G79" s="75"/>
      <c r="H79" s="75"/>
      <c r="I79" s="209" t="s">
        <v>26</v>
      </c>
      <c r="J79" s="86" t="str">
        <f>IF(J14="","",J14)</f>
        <v>24. 9. 2018</v>
      </c>
      <c r="K79" s="75"/>
      <c r="L79" s="73"/>
    </row>
    <row r="80" spans="2:12" s="1" customFormat="1" ht="6.95" customHeight="1">
      <c r="B80" s="47"/>
      <c r="C80" s="75"/>
      <c r="D80" s="75"/>
      <c r="E80" s="75"/>
      <c r="F80" s="75"/>
      <c r="G80" s="75"/>
      <c r="H80" s="75"/>
      <c r="I80" s="204"/>
      <c r="J80" s="75"/>
      <c r="K80" s="75"/>
      <c r="L80" s="73"/>
    </row>
    <row r="81" spans="2:12" s="1" customFormat="1" ht="13.5">
      <c r="B81" s="47"/>
      <c r="C81" s="77" t="s">
        <v>32</v>
      </c>
      <c r="D81" s="75"/>
      <c r="E81" s="75"/>
      <c r="F81" s="208" t="str">
        <f>E17</f>
        <v>VYSOKÁ ŠKOLA EKONOMICKÁ V PRAZE</v>
      </c>
      <c r="G81" s="75"/>
      <c r="H81" s="75"/>
      <c r="I81" s="209" t="s">
        <v>39</v>
      </c>
      <c r="J81" s="208" t="str">
        <f>E23</f>
        <v>ING.VÁCLAV PILÁT</v>
      </c>
      <c r="K81" s="75"/>
      <c r="L81" s="73"/>
    </row>
    <row r="82" spans="2:12" s="1" customFormat="1" ht="14.4" customHeight="1">
      <c r="B82" s="47"/>
      <c r="C82" s="77" t="s">
        <v>37</v>
      </c>
      <c r="D82" s="75"/>
      <c r="E82" s="75"/>
      <c r="F82" s="208" t="str">
        <f>IF(E20="","",E20)</f>
        <v/>
      </c>
      <c r="G82" s="75"/>
      <c r="H82" s="75"/>
      <c r="I82" s="204"/>
      <c r="J82" s="75"/>
      <c r="K82" s="75"/>
      <c r="L82" s="73"/>
    </row>
    <row r="83" spans="2:12" s="1" customFormat="1" ht="10.3" customHeight="1">
      <c r="B83" s="47"/>
      <c r="C83" s="75"/>
      <c r="D83" s="75"/>
      <c r="E83" s="75"/>
      <c r="F83" s="75"/>
      <c r="G83" s="75"/>
      <c r="H83" s="75"/>
      <c r="I83" s="204"/>
      <c r="J83" s="75"/>
      <c r="K83" s="75"/>
      <c r="L83" s="73"/>
    </row>
    <row r="84" spans="2:20" s="10" customFormat="1" ht="29.25" customHeight="1">
      <c r="B84" s="210"/>
      <c r="C84" s="211" t="s">
        <v>215</v>
      </c>
      <c r="D84" s="212" t="s">
        <v>63</v>
      </c>
      <c r="E84" s="212" t="s">
        <v>59</v>
      </c>
      <c r="F84" s="212" t="s">
        <v>216</v>
      </c>
      <c r="G84" s="212" t="s">
        <v>217</v>
      </c>
      <c r="H84" s="212" t="s">
        <v>218</v>
      </c>
      <c r="I84" s="213" t="s">
        <v>219</v>
      </c>
      <c r="J84" s="212" t="s">
        <v>196</v>
      </c>
      <c r="K84" s="214" t="s">
        <v>220</v>
      </c>
      <c r="L84" s="215"/>
      <c r="M84" s="103" t="s">
        <v>221</v>
      </c>
      <c r="N84" s="104" t="s">
        <v>48</v>
      </c>
      <c r="O84" s="104" t="s">
        <v>222</v>
      </c>
      <c r="P84" s="104" t="s">
        <v>223</v>
      </c>
      <c r="Q84" s="104" t="s">
        <v>224</v>
      </c>
      <c r="R84" s="104" t="s">
        <v>225</v>
      </c>
      <c r="S84" s="104" t="s">
        <v>226</v>
      </c>
      <c r="T84" s="105" t="s">
        <v>227</v>
      </c>
    </row>
    <row r="85" spans="2:63" s="1" customFormat="1" ht="29.25" customHeight="1">
      <c r="B85" s="47"/>
      <c r="C85" s="109" t="s">
        <v>197</v>
      </c>
      <c r="D85" s="75"/>
      <c r="E85" s="75"/>
      <c r="F85" s="75"/>
      <c r="G85" s="75"/>
      <c r="H85" s="75"/>
      <c r="I85" s="204"/>
      <c r="J85" s="216">
        <f>BK85</f>
        <v>0</v>
      </c>
      <c r="K85" s="75"/>
      <c r="L85" s="73"/>
      <c r="M85" s="106"/>
      <c r="N85" s="107"/>
      <c r="O85" s="107"/>
      <c r="P85" s="217">
        <f>P86+P88+P90</f>
        <v>0</v>
      </c>
      <c r="Q85" s="107"/>
      <c r="R85" s="217">
        <f>R86+R88+R90</f>
        <v>0.00256</v>
      </c>
      <c r="S85" s="107"/>
      <c r="T85" s="218">
        <f>T86+T88+T90</f>
        <v>0</v>
      </c>
      <c r="AT85" s="24" t="s">
        <v>77</v>
      </c>
      <c r="AU85" s="24" t="s">
        <v>198</v>
      </c>
      <c r="BK85" s="219">
        <f>BK86+BK88+BK90</f>
        <v>0</v>
      </c>
    </row>
    <row r="86" spans="2:63" s="11" customFormat="1" ht="37.4" customHeight="1">
      <c r="B86" s="220"/>
      <c r="C86" s="221"/>
      <c r="D86" s="222" t="s">
        <v>77</v>
      </c>
      <c r="E86" s="223" t="s">
        <v>655</v>
      </c>
      <c r="F86" s="223" t="s">
        <v>1685</v>
      </c>
      <c r="G86" s="221"/>
      <c r="H86" s="221"/>
      <c r="I86" s="224"/>
      <c r="J86" s="225">
        <f>BK86</f>
        <v>0</v>
      </c>
      <c r="K86" s="221"/>
      <c r="L86" s="226"/>
      <c r="M86" s="227"/>
      <c r="N86" s="228"/>
      <c r="O86" s="228"/>
      <c r="P86" s="229">
        <f>P87</f>
        <v>0</v>
      </c>
      <c r="Q86" s="228"/>
      <c r="R86" s="229">
        <f>R87</f>
        <v>0</v>
      </c>
      <c r="S86" s="228"/>
      <c r="T86" s="230">
        <f>T87</f>
        <v>0</v>
      </c>
      <c r="AR86" s="231" t="s">
        <v>85</v>
      </c>
      <c r="AT86" s="232" t="s">
        <v>77</v>
      </c>
      <c r="AU86" s="232" t="s">
        <v>78</v>
      </c>
      <c r="AY86" s="231" t="s">
        <v>230</v>
      </c>
      <c r="BK86" s="233">
        <f>BK87</f>
        <v>0</v>
      </c>
    </row>
    <row r="87" spans="2:65" s="1" customFormat="1" ht="16.5" customHeight="1">
      <c r="B87" s="47"/>
      <c r="C87" s="236" t="s">
        <v>85</v>
      </c>
      <c r="D87" s="236" t="s">
        <v>233</v>
      </c>
      <c r="E87" s="237" t="s">
        <v>1686</v>
      </c>
      <c r="F87" s="238" t="s">
        <v>1687</v>
      </c>
      <c r="G87" s="239" t="s">
        <v>1594</v>
      </c>
      <c r="H87" s="240">
        <v>160</v>
      </c>
      <c r="I87" s="241"/>
      <c r="J87" s="242">
        <f>ROUND(I87*H87,2)</f>
        <v>0</v>
      </c>
      <c r="K87" s="238" t="s">
        <v>34</v>
      </c>
      <c r="L87" s="73"/>
      <c r="M87" s="243" t="s">
        <v>34</v>
      </c>
      <c r="N87" s="244" t="s">
        <v>49</v>
      </c>
      <c r="O87" s="48"/>
      <c r="P87" s="245">
        <f>O87*H87</f>
        <v>0</v>
      </c>
      <c r="Q87" s="245">
        <v>0</v>
      </c>
      <c r="R87" s="245">
        <f>Q87*H87</f>
        <v>0</v>
      </c>
      <c r="S87" s="245">
        <v>0</v>
      </c>
      <c r="T87" s="246">
        <f>S87*H87</f>
        <v>0</v>
      </c>
      <c r="AR87" s="24" t="s">
        <v>237</v>
      </c>
      <c r="AT87" s="24" t="s">
        <v>233</v>
      </c>
      <c r="AU87" s="24" t="s">
        <v>85</v>
      </c>
      <c r="AY87" s="24" t="s">
        <v>230</v>
      </c>
      <c r="BE87" s="247">
        <f>IF(N87="základní",J87,0)</f>
        <v>0</v>
      </c>
      <c r="BF87" s="247">
        <f>IF(N87="snížená",J87,0)</f>
        <v>0</v>
      </c>
      <c r="BG87" s="247">
        <f>IF(N87="zákl. přenesená",J87,0)</f>
        <v>0</v>
      </c>
      <c r="BH87" s="247">
        <f>IF(N87="sníž. přenesená",J87,0)</f>
        <v>0</v>
      </c>
      <c r="BI87" s="247">
        <f>IF(N87="nulová",J87,0)</f>
        <v>0</v>
      </c>
      <c r="BJ87" s="24" t="s">
        <v>85</v>
      </c>
      <c r="BK87" s="247">
        <f>ROUND(I87*H87,2)</f>
        <v>0</v>
      </c>
      <c r="BL87" s="24" t="s">
        <v>237</v>
      </c>
      <c r="BM87" s="24" t="s">
        <v>2495</v>
      </c>
    </row>
    <row r="88" spans="2:63" s="11" customFormat="1" ht="37.4" customHeight="1">
      <c r="B88" s="220"/>
      <c r="C88" s="221"/>
      <c r="D88" s="222" t="s">
        <v>77</v>
      </c>
      <c r="E88" s="223" t="s">
        <v>659</v>
      </c>
      <c r="F88" s="223" t="s">
        <v>1692</v>
      </c>
      <c r="G88" s="221"/>
      <c r="H88" s="221"/>
      <c r="I88" s="224"/>
      <c r="J88" s="225">
        <f>BK88</f>
        <v>0</v>
      </c>
      <c r="K88" s="221"/>
      <c r="L88" s="226"/>
      <c r="M88" s="227"/>
      <c r="N88" s="228"/>
      <c r="O88" s="228"/>
      <c r="P88" s="229">
        <f>P89</f>
        <v>0</v>
      </c>
      <c r="Q88" s="228"/>
      <c r="R88" s="229">
        <f>R89</f>
        <v>0</v>
      </c>
      <c r="S88" s="228"/>
      <c r="T88" s="230">
        <f>T89</f>
        <v>0</v>
      </c>
      <c r="AR88" s="231" t="s">
        <v>85</v>
      </c>
      <c r="AT88" s="232" t="s">
        <v>77</v>
      </c>
      <c r="AU88" s="232" t="s">
        <v>78</v>
      </c>
      <c r="AY88" s="231" t="s">
        <v>230</v>
      </c>
      <c r="BK88" s="233">
        <f>BK89</f>
        <v>0</v>
      </c>
    </row>
    <row r="89" spans="2:65" s="1" customFormat="1" ht="16.5" customHeight="1">
      <c r="B89" s="47"/>
      <c r="C89" s="236" t="s">
        <v>91</v>
      </c>
      <c r="D89" s="236" t="s">
        <v>233</v>
      </c>
      <c r="E89" s="237" t="s">
        <v>2331</v>
      </c>
      <c r="F89" s="238" t="s">
        <v>2332</v>
      </c>
      <c r="G89" s="239" t="s">
        <v>1594</v>
      </c>
      <c r="H89" s="240">
        <v>160</v>
      </c>
      <c r="I89" s="241"/>
      <c r="J89" s="242">
        <f>ROUND(I89*H89,2)</f>
        <v>0</v>
      </c>
      <c r="K89" s="238" t="s">
        <v>34</v>
      </c>
      <c r="L89" s="73"/>
      <c r="M89" s="243" t="s">
        <v>34</v>
      </c>
      <c r="N89" s="244" t="s">
        <v>49</v>
      </c>
      <c r="O89" s="48"/>
      <c r="P89" s="245">
        <f>O89*H89</f>
        <v>0</v>
      </c>
      <c r="Q89" s="245">
        <v>0</v>
      </c>
      <c r="R89" s="245">
        <f>Q89*H89</f>
        <v>0</v>
      </c>
      <c r="S89" s="245">
        <v>0</v>
      </c>
      <c r="T89" s="246">
        <f>S89*H89</f>
        <v>0</v>
      </c>
      <c r="AR89" s="24" t="s">
        <v>237</v>
      </c>
      <c r="AT89" s="24" t="s">
        <v>233</v>
      </c>
      <c r="AU89" s="24" t="s">
        <v>85</v>
      </c>
      <c r="AY89" s="24" t="s">
        <v>230</v>
      </c>
      <c r="BE89" s="247">
        <f>IF(N89="základní",J89,0)</f>
        <v>0</v>
      </c>
      <c r="BF89" s="247">
        <f>IF(N89="snížená",J89,0)</f>
        <v>0</v>
      </c>
      <c r="BG89" s="247">
        <f>IF(N89="zákl. přenesená",J89,0)</f>
        <v>0</v>
      </c>
      <c r="BH89" s="247">
        <f>IF(N89="sníž. přenesená",J89,0)</f>
        <v>0</v>
      </c>
      <c r="BI89" s="247">
        <f>IF(N89="nulová",J89,0)</f>
        <v>0</v>
      </c>
      <c r="BJ89" s="24" t="s">
        <v>85</v>
      </c>
      <c r="BK89" s="247">
        <f>ROUND(I89*H89,2)</f>
        <v>0</v>
      </c>
      <c r="BL89" s="24" t="s">
        <v>237</v>
      </c>
      <c r="BM89" s="24" t="s">
        <v>2496</v>
      </c>
    </row>
    <row r="90" spans="2:63" s="11" customFormat="1" ht="37.4" customHeight="1">
      <c r="B90" s="220"/>
      <c r="C90" s="221"/>
      <c r="D90" s="222" t="s">
        <v>77</v>
      </c>
      <c r="E90" s="223" t="s">
        <v>762</v>
      </c>
      <c r="F90" s="223" t="s">
        <v>763</v>
      </c>
      <c r="G90" s="221"/>
      <c r="H90" s="221"/>
      <c r="I90" s="224"/>
      <c r="J90" s="225">
        <f>BK90</f>
        <v>0</v>
      </c>
      <c r="K90" s="221"/>
      <c r="L90" s="226"/>
      <c r="M90" s="227"/>
      <c r="N90" s="228"/>
      <c r="O90" s="228"/>
      <c r="P90" s="229">
        <f>SUM(P91:P98)</f>
        <v>0</v>
      </c>
      <c r="Q90" s="228"/>
      <c r="R90" s="229">
        <f>SUM(R91:R98)</f>
        <v>0.00256</v>
      </c>
      <c r="S90" s="228"/>
      <c r="T90" s="230">
        <f>SUM(T91:T98)</f>
        <v>0</v>
      </c>
      <c r="AR90" s="231" t="s">
        <v>91</v>
      </c>
      <c r="AT90" s="232" t="s">
        <v>77</v>
      </c>
      <c r="AU90" s="232" t="s">
        <v>78</v>
      </c>
      <c r="AY90" s="231" t="s">
        <v>230</v>
      </c>
      <c r="BK90" s="233">
        <f>SUM(BK91:BK98)</f>
        <v>0</v>
      </c>
    </row>
    <row r="91" spans="2:65" s="1" customFormat="1" ht="16.5" customHeight="1">
      <c r="B91" s="47"/>
      <c r="C91" s="236" t="s">
        <v>242</v>
      </c>
      <c r="D91" s="236" t="s">
        <v>233</v>
      </c>
      <c r="E91" s="237" t="s">
        <v>2334</v>
      </c>
      <c r="F91" s="238" t="s">
        <v>2497</v>
      </c>
      <c r="G91" s="239" t="s">
        <v>1594</v>
      </c>
      <c r="H91" s="240">
        <v>160</v>
      </c>
      <c r="I91" s="241"/>
      <c r="J91" s="242">
        <f>ROUND(I91*H91,2)</f>
        <v>0</v>
      </c>
      <c r="K91" s="238" t="s">
        <v>34</v>
      </c>
      <c r="L91" s="73"/>
      <c r="M91" s="243" t="s">
        <v>34</v>
      </c>
      <c r="N91" s="244" t="s">
        <v>49</v>
      </c>
      <c r="O91" s="48"/>
      <c r="P91" s="245">
        <f>O91*H91</f>
        <v>0</v>
      </c>
      <c r="Q91" s="245">
        <v>0</v>
      </c>
      <c r="R91" s="245">
        <f>Q91*H91</f>
        <v>0</v>
      </c>
      <c r="S91" s="245">
        <v>0</v>
      </c>
      <c r="T91" s="246">
        <f>S91*H91</f>
        <v>0</v>
      </c>
      <c r="AR91" s="24" t="s">
        <v>259</v>
      </c>
      <c r="AT91" s="24" t="s">
        <v>233</v>
      </c>
      <c r="AU91" s="24" t="s">
        <v>85</v>
      </c>
      <c r="AY91" s="24" t="s">
        <v>230</v>
      </c>
      <c r="BE91" s="247">
        <f>IF(N91="základní",J91,0)</f>
        <v>0</v>
      </c>
      <c r="BF91" s="247">
        <f>IF(N91="snížená",J91,0)</f>
        <v>0</v>
      </c>
      <c r="BG91" s="247">
        <f>IF(N91="zákl. přenesená",J91,0)</f>
        <v>0</v>
      </c>
      <c r="BH91" s="247">
        <f>IF(N91="sníž. přenesená",J91,0)</f>
        <v>0</v>
      </c>
      <c r="BI91" s="247">
        <f>IF(N91="nulová",J91,0)</f>
        <v>0</v>
      </c>
      <c r="BJ91" s="24" t="s">
        <v>85</v>
      </c>
      <c r="BK91" s="247">
        <f>ROUND(I91*H91,2)</f>
        <v>0</v>
      </c>
      <c r="BL91" s="24" t="s">
        <v>259</v>
      </c>
      <c r="BM91" s="24" t="s">
        <v>2498</v>
      </c>
    </row>
    <row r="92" spans="2:65" s="1" customFormat="1" ht="16.5" customHeight="1">
      <c r="B92" s="47"/>
      <c r="C92" s="236" t="s">
        <v>237</v>
      </c>
      <c r="D92" s="236" t="s">
        <v>233</v>
      </c>
      <c r="E92" s="237" t="s">
        <v>2337</v>
      </c>
      <c r="F92" s="238" t="s">
        <v>2338</v>
      </c>
      <c r="G92" s="239" t="s">
        <v>1594</v>
      </c>
      <c r="H92" s="240">
        <v>96</v>
      </c>
      <c r="I92" s="241"/>
      <c r="J92" s="242">
        <f>ROUND(I92*H92,2)</f>
        <v>0</v>
      </c>
      <c r="K92" s="238" t="s">
        <v>34</v>
      </c>
      <c r="L92" s="73"/>
      <c r="M92" s="243" t="s">
        <v>34</v>
      </c>
      <c r="N92" s="244" t="s">
        <v>49</v>
      </c>
      <c r="O92" s="48"/>
      <c r="P92" s="245">
        <f>O92*H92</f>
        <v>0</v>
      </c>
      <c r="Q92" s="245">
        <v>0</v>
      </c>
      <c r="R92" s="245">
        <f>Q92*H92</f>
        <v>0</v>
      </c>
      <c r="S92" s="245">
        <v>0</v>
      </c>
      <c r="T92" s="246">
        <f>S92*H92</f>
        <v>0</v>
      </c>
      <c r="AR92" s="24" t="s">
        <v>259</v>
      </c>
      <c r="AT92" s="24" t="s">
        <v>233</v>
      </c>
      <c r="AU92" s="24" t="s">
        <v>85</v>
      </c>
      <c r="AY92" s="24" t="s">
        <v>230</v>
      </c>
      <c r="BE92" s="247">
        <f>IF(N92="základní",J92,0)</f>
        <v>0</v>
      </c>
      <c r="BF92" s="247">
        <f>IF(N92="snížená",J92,0)</f>
        <v>0</v>
      </c>
      <c r="BG92" s="247">
        <f>IF(N92="zákl. přenesená",J92,0)</f>
        <v>0</v>
      </c>
      <c r="BH92" s="247">
        <f>IF(N92="sníž. přenesená",J92,0)</f>
        <v>0</v>
      </c>
      <c r="BI92" s="247">
        <f>IF(N92="nulová",J92,0)</f>
        <v>0</v>
      </c>
      <c r="BJ92" s="24" t="s">
        <v>85</v>
      </c>
      <c r="BK92" s="247">
        <f>ROUND(I92*H92,2)</f>
        <v>0</v>
      </c>
      <c r="BL92" s="24" t="s">
        <v>259</v>
      </c>
      <c r="BM92" s="24" t="s">
        <v>2499</v>
      </c>
    </row>
    <row r="93" spans="2:51" s="12" customFormat="1" ht="13.5">
      <c r="B93" s="248"/>
      <c r="C93" s="249"/>
      <c r="D93" s="250" t="s">
        <v>246</v>
      </c>
      <c r="E93" s="251" t="s">
        <v>34</v>
      </c>
      <c r="F93" s="252" t="s">
        <v>2500</v>
      </c>
      <c r="G93" s="249"/>
      <c r="H93" s="253">
        <v>96</v>
      </c>
      <c r="I93" s="254"/>
      <c r="J93" s="249"/>
      <c r="K93" s="249"/>
      <c r="L93" s="255"/>
      <c r="M93" s="256"/>
      <c r="N93" s="257"/>
      <c r="O93" s="257"/>
      <c r="P93" s="257"/>
      <c r="Q93" s="257"/>
      <c r="R93" s="257"/>
      <c r="S93" s="257"/>
      <c r="T93" s="258"/>
      <c r="AT93" s="259" t="s">
        <v>246</v>
      </c>
      <c r="AU93" s="259" t="s">
        <v>85</v>
      </c>
      <c r="AV93" s="12" t="s">
        <v>91</v>
      </c>
      <c r="AW93" s="12" t="s">
        <v>41</v>
      </c>
      <c r="AX93" s="12" t="s">
        <v>78</v>
      </c>
      <c r="AY93" s="259" t="s">
        <v>230</v>
      </c>
    </row>
    <row r="94" spans="2:51" s="14" customFormat="1" ht="13.5">
      <c r="B94" s="270"/>
      <c r="C94" s="271"/>
      <c r="D94" s="250" t="s">
        <v>246</v>
      </c>
      <c r="E94" s="272" t="s">
        <v>34</v>
      </c>
      <c r="F94" s="273" t="s">
        <v>265</v>
      </c>
      <c r="G94" s="271"/>
      <c r="H94" s="274">
        <v>96</v>
      </c>
      <c r="I94" s="275"/>
      <c r="J94" s="271"/>
      <c r="K94" s="271"/>
      <c r="L94" s="276"/>
      <c r="M94" s="277"/>
      <c r="N94" s="278"/>
      <c r="O94" s="278"/>
      <c r="P94" s="278"/>
      <c r="Q94" s="278"/>
      <c r="R94" s="278"/>
      <c r="S94" s="278"/>
      <c r="T94" s="279"/>
      <c r="AT94" s="280" t="s">
        <v>246</v>
      </c>
      <c r="AU94" s="280" t="s">
        <v>85</v>
      </c>
      <c r="AV94" s="14" t="s">
        <v>237</v>
      </c>
      <c r="AW94" s="14" t="s">
        <v>41</v>
      </c>
      <c r="AX94" s="14" t="s">
        <v>85</v>
      </c>
      <c r="AY94" s="280" t="s">
        <v>230</v>
      </c>
    </row>
    <row r="95" spans="2:65" s="1" customFormat="1" ht="16.5" customHeight="1">
      <c r="B95" s="47"/>
      <c r="C95" s="236" t="s">
        <v>255</v>
      </c>
      <c r="D95" s="236" t="s">
        <v>233</v>
      </c>
      <c r="E95" s="237" t="s">
        <v>2341</v>
      </c>
      <c r="F95" s="238" t="s">
        <v>2342</v>
      </c>
      <c r="G95" s="239" t="s">
        <v>1594</v>
      </c>
      <c r="H95" s="240">
        <v>64</v>
      </c>
      <c r="I95" s="241"/>
      <c r="J95" s="242">
        <f>ROUND(I95*H95,2)</f>
        <v>0</v>
      </c>
      <c r="K95" s="238" t="s">
        <v>34</v>
      </c>
      <c r="L95" s="73"/>
      <c r="M95" s="243" t="s">
        <v>34</v>
      </c>
      <c r="N95" s="244" t="s">
        <v>49</v>
      </c>
      <c r="O95" s="48"/>
      <c r="P95" s="245">
        <f>O95*H95</f>
        <v>0</v>
      </c>
      <c r="Q95" s="245">
        <v>4E-05</v>
      </c>
      <c r="R95" s="245">
        <f>Q95*H95</f>
        <v>0.00256</v>
      </c>
      <c r="S95" s="245">
        <v>0</v>
      </c>
      <c r="T95" s="246">
        <f>S95*H95</f>
        <v>0</v>
      </c>
      <c r="AR95" s="24" t="s">
        <v>259</v>
      </c>
      <c r="AT95" s="24" t="s">
        <v>233</v>
      </c>
      <c r="AU95" s="24" t="s">
        <v>85</v>
      </c>
      <c r="AY95" s="24" t="s">
        <v>230</v>
      </c>
      <c r="BE95" s="247">
        <f>IF(N95="základní",J95,0)</f>
        <v>0</v>
      </c>
      <c r="BF95" s="247">
        <f>IF(N95="snížená",J95,0)</f>
        <v>0</v>
      </c>
      <c r="BG95" s="247">
        <f>IF(N95="zákl. přenesená",J95,0)</f>
        <v>0</v>
      </c>
      <c r="BH95" s="247">
        <f>IF(N95="sníž. přenesená",J95,0)</f>
        <v>0</v>
      </c>
      <c r="BI95" s="247">
        <f>IF(N95="nulová",J95,0)</f>
        <v>0</v>
      </c>
      <c r="BJ95" s="24" t="s">
        <v>85</v>
      </c>
      <c r="BK95" s="247">
        <f>ROUND(I95*H95,2)</f>
        <v>0</v>
      </c>
      <c r="BL95" s="24" t="s">
        <v>259</v>
      </c>
      <c r="BM95" s="24" t="s">
        <v>2501</v>
      </c>
    </row>
    <row r="96" spans="2:51" s="12" customFormat="1" ht="13.5">
      <c r="B96" s="248"/>
      <c r="C96" s="249"/>
      <c r="D96" s="250" t="s">
        <v>246</v>
      </c>
      <c r="E96" s="251" t="s">
        <v>34</v>
      </c>
      <c r="F96" s="252" t="s">
        <v>2502</v>
      </c>
      <c r="G96" s="249"/>
      <c r="H96" s="253">
        <v>64</v>
      </c>
      <c r="I96" s="254"/>
      <c r="J96" s="249"/>
      <c r="K96" s="249"/>
      <c r="L96" s="255"/>
      <c r="M96" s="256"/>
      <c r="N96" s="257"/>
      <c r="O96" s="257"/>
      <c r="P96" s="257"/>
      <c r="Q96" s="257"/>
      <c r="R96" s="257"/>
      <c r="S96" s="257"/>
      <c r="T96" s="258"/>
      <c r="AT96" s="259" t="s">
        <v>246</v>
      </c>
      <c r="AU96" s="259" t="s">
        <v>85</v>
      </c>
      <c r="AV96" s="12" t="s">
        <v>91</v>
      </c>
      <c r="AW96" s="12" t="s">
        <v>41</v>
      </c>
      <c r="AX96" s="12" t="s">
        <v>78</v>
      </c>
      <c r="AY96" s="259" t="s">
        <v>230</v>
      </c>
    </row>
    <row r="97" spans="2:51" s="14" customFormat="1" ht="13.5">
      <c r="B97" s="270"/>
      <c r="C97" s="271"/>
      <c r="D97" s="250" t="s">
        <v>246</v>
      </c>
      <c r="E97" s="272" t="s">
        <v>34</v>
      </c>
      <c r="F97" s="273" t="s">
        <v>265</v>
      </c>
      <c r="G97" s="271"/>
      <c r="H97" s="274">
        <v>64</v>
      </c>
      <c r="I97" s="275"/>
      <c r="J97" s="271"/>
      <c r="K97" s="271"/>
      <c r="L97" s="276"/>
      <c r="M97" s="277"/>
      <c r="N97" s="278"/>
      <c r="O97" s="278"/>
      <c r="P97" s="278"/>
      <c r="Q97" s="278"/>
      <c r="R97" s="278"/>
      <c r="S97" s="278"/>
      <c r="T97" s="279"/>
      <c r="AT97" s="280" t="s">
        <v>246</v>
      </c>
      <c r="AU97" s="280" t="s">
        <v>85</v>
      </c>
      <c r="AV97" s="14" t="s">
        <v>237</v>
      </c>
      <c r="AW97" s="14" t="s">
        <v>41</v>
      </c>
      <c r="AX97" s="14" t="s">
        <v>85</v>
      </c>
      <c r="AY97" s="280" t="s">
        <v>230</v>
      </c>
    </row>
    <row r="98" spans="2:65" s="1" customFormat="1" ht="16.5" customHeight="1">
      <c r="B98" s="47"/>
      <c r="C98" s="236" t="s">
        <v>266</v>
      </c>
      <c r="D98" s="236" t="s">
        <v>233</v>
      </c>
      <c r="E98" s="237" t="s">
        <v>769</v>
      </c>
      <c r="F98" s="238" t="s">
        <v>770</v>
      </c>
      <c r="G98" s="239" t="s">
        <v>304</v>
      </c>
      <c r="H98" s="293"/>
      <c r="I98" s="241"/>
      <c r="J98" s="242">
        <f>ROUND(I98*H98,2)</f>
        <v>0</v>
      </c>
      <c r="K98" s="238" t="s">
        <v>34</v>
      </c>
      <c r="L98" s="73"/>
      <c r="M98" s="243" t="s">
        <v>34</v>
      </c>
      <c r="N98" s="294" t="s">
        <v>49</v>
      </c>
      <c r="O98" s="295"/>
      <c r="P98" s="296">
        <f>O98*H98</f>
        <v>0</v>
      </c>
      <c r="Q98" s="296">
        <v>0</v>
      </c>
      <c r="R98" s="296">
        <f>Q98*H98</f>
        <v>0</v>
      </c>
      <c r="S98" s="296">
        <v>0</v>
      </c>
      <c r="T98" s="297">
        <f>S98*H98</f>
        <v>0</v>
      </c>
      <c r="AR98" s="24" t="s">
        <v>259</v>
      </c>
      <c r="AT98" s="24" t="s">
        <v>233</v>
      </c>
      <c r="AU98" s="24" t="s">
        <v>85</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259</v>
      </c>
      <c r="BM98" s="24" t="s">
        <v>2503</v>
      </c>
    </row>
    <row r="99" spans="2:12" s="1" customFormat="1" ht="6.95" customHeight="1">
      <c r="B99" s="68"/>
      <c r="C99" s="69"/>
      <c r="D99" s="69"/>
      <c r="E99" s="69"/>
      <c r="F99" s="69"/>
      <c r="G99" s="69"/>
      <c r="H99" s="69"/>
      <c r="I99" s="179"/>
      <c r="J99" s="69"/>
      <c r="K99" s="69"/>
      <c r="L99" s="73"/>
    </row>
  </sheetData>
  <sheetProtection password="CC35" sheet="1" objects="1" scenarios="1" formatColumns="0" formatRows="0" autoFilter="0"/>
  <autoFilter ref="C84:K98"/>
  <mergeCells count="13">
    <mergeCell ref="E7:H7"/>
    <mergeCell ref="E9:H9"/>
    <mergeCell ref="E11:H11"/>
    <mergeCell ref="E26:H26"/>
    <mergeCell ref="E47:H47"/>
    <mergeCell ref="E49:H49"/>
    <mergeCell ref="E51:H51"/>
    <mergeCell ref="J55:J56"/>
    <mergeCell ref="E73:H73"/>
    <mergeCell ref="E75:H75"/>
    <mergeCell ref="E77:H77"/>
    <mergeCell ref="G1:H1"/>
    <mergeCell ref="L2:V2"/>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BR11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153</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2346</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2504</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ROUND(J90,2)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ROUND(SUM(BE90:BE112),2)</f>
        <v>0</v>
      </c>
      <c r="G32" s="48"/>
      <c r="H32" s="48"/>
      <c r="I32" s="171">
        <v>0.21</v>
      </c>
      <c r="J32" s="170">
        <f>ROUND(ROUND((SUM(BE90:BE112)),2)*I32,2)</f>
        <v>0</v>
      </c>
      <c r="K32" s="52"/>
    </row>
    <row r="33" spans="2:11" s="1" customFormat="1" ht="14.4" customHeight="1">
      <c r="B33" s="47"/>
      <c r="C33" s="48"/>
      <c r="D33" s="48"/>
      <c r="E33" s="56" t="s">
        <v>50</v>
      </c>
      <c r="F33" s="170">
        <f>ROUND(SUM(BF90:BF112),2)</f>
        <v>0</v>
      </c>
      <c r="G33" s="48"/>
      <c r="H33" s="48"/>
      <c r="I33" s="171">
        <v>0.15</v>
      </c>
      <c r="J33" s="170">
        <f>ROUND(ROUND((SUM(BF90:BF112)),2)*I33,2)</f>
        <v>0</v>
      </c>
      <c r="K33" s="52"/>
    </row>
    <row r="34" spans="2:11" s="1" customFormat="1" ht="14.4" customHeight="1" hidden="1">
      <c r="B34" s="47"/>
      <c r="C34" s="48"/>
      <c r="D34" s="48"/>
      <c r="E34" s="56" t="s">
        <v>51</v>
      </c>
      <c r="F34" s="170">
        <f>ROUND(SUM(BG90:BG112),2)</f>
        <v>0</v>
      </c>
      <c r="G34" s="48"/>
      <c r="H34" s="48"/>
      <c r="I34" s="171">
        <v>0.21</v>
      </c>
      <c r="J34" s="170">
        <v>0</v>
      </c>
      <c r="K34" s="52"/>
    </row>
    <row r="35" spans="2:11" s="1" customFormat="1" ht="14.4" customHeight="1" hidden="1">
      <c r="B35" s="47"/>
      <c r="C35" s="48"/>
      <c r="D35" s="48"/>
      <c r="E35" s="56" t="s">
        <v>52</v>
      </c>
      <c r="F35" s="170">
        <f>ROUND(SUM(BH90:BH112),2)</f>
        <v>0</v>
      </c>
      <c r="G35" s="48"/>
      <c r="H35" s="48"/>
      <c r="I35" s="171">
        <v>0.15</v>
      </c>
      <c r="J35" s="170">
        <v>0</v>
      </c>
      <c r="K35" s="52"/>
    </row>
    <row r="36" spans="2:11" s="1" customFormat="1" ht="14.4" customHeight="1" hidden="1">
      <c r="B36" s="47"/>
      <c r="C36" s="48"/>
      <c r="D36" s="48"/>
      <c r="E36" s="56" t="s">
        <v>53</v>
      </c>
      <c r="F36" s="170">
        <f>ROUND(SUM(BI90:BI112),2)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2346</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A5 - OBJEKT C - PŘEDÁVACÍ STANICE STAVEBNÍ PRÁCE</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J90</f>
        <v>0</v>
      </c>
      <c r="K60" s="52"/>
      <c r="AU60" s="24" t="s">
        <v>198</v>
      </c>
    </row>
    <row r="61" spans="2:11" s="8" customFormat="1" ht="24.95" customHeight="1">
      <c r="B61" s="190"/>
      <c r="C61" s="191"/>
      <c r="D61" s="192" t="s">
        <v>1619</v>
      </c>
      <c r="E61" s="193"/>
      <c r="F61" s="193"/>
      <c r="G61" s="193"/>
      <c r="H61" s="193"/>
      <c r="I61" s="194"/>
      <c r="J61" s="195">
        <f>J91</f>
        <v>0</v>
      </c>
      <c r="K61" s="196"/>
    </row>
    <row r="62" spans="2:11" s="8" customFormat="1" ht="24.95" customHeight="1">
      <c r="B62" s="190"/>
      <c r="C62" s="191"/>
      <c r="D62" s="192" t="s">
        <v>1620</v>
      </c>
      <c r="E62" s="193"/>
      <c r="F62" s="193"/>
      <c r="G62" s="193"/>
      <c r="H62" s="193"/>
      <c r="I62" s="194"/>
      <c r="J62" s="195">
        <f>J93</f>
        <v>0</v>
      </c>
      <c r="K62" s="196"/>
    </row>
    <row r="63" spans="2:11" s="8" customFormat="1" ht="24.95" customHeight="1">
      <c r="B63" s="190"/>
      <c r="C63" s="191"/>
      <c r="D63" s="192" t="s">
        <v>1623</v>
      </c>
      <c r="E63" s="193"/>
      <c r="F63" s="193"/>
      <c r="G63" s="193"/>
      <c r="H63" s="193"/>
      <c r="I63" s="194"/>
      <c r="J63" s="195">
        <f>J95</f>
        <v>0</v>
      </c>
      <c r="K63" s="196"/>
    </row>
    <row r="64" spans="2:11" s="8" customFormat="1" ht="24.95" customHeight="1">
      <c r="B64" s="190"/>
      <c r="C64" s="191"/>
      <c r="D64" s="192" t="s">
        <v>1625</v>
      </c>
      <c r="E64" s="193"/>
      <c r="F64" s="193"/>
      <c r="G64" s="193"/>
      <c r="H64" s="193"/>
      <c r="I64" s="194"/>
      <c r="J64" s="195">
        <f>J98</f>
        <v>0</v>
      </c>
      <c r="K64" s="196"/>
    </row>
    <row r="65" spans="2:11" s="8" customFormat="1" ht="24.95" customHeight="1">
      <c r="B65" s="190"/>
      <c r="C65" s="191"/>
      <c r="D65" s="192" t="s">
        <v>1626</v>
      </c>
      <c r="E65" s="193"/>
      <c r="F65" s="193"/>
      <c r="G65" s="193"/>
      <c r="H65" s="193"/>
      <c r="I65" s="194"/>
      <c r="J65" s="195">
        <f>J100</f>
        <v>0</v>
      </c>
      <c r="K65" s="196"/>
    </row>
    <row r="66" spans="2:11" s="8" customFormat="1" ht="24.95" customHeight="1">
      <c r="B66" s="190"/>
      <c r="C66" s="191"/>
      <c r="D66" s="192" t="s">
        <v>1629</v>
      </c>
      <c r="E66" s="193"/>
      <c r="F66" s="193"/>
      <c r="G66" s="193"/>
      <c r="H66" s="193"/>
      <c r="I66" s="194"/>
      <c r="J66" s="195">
        <f>J102</f>
        <v>0</v>
      </c>
      <c r="K66" s="196"/>
    </row>
    <row r="67" spans="2:11" s="8" customFormat="1" ht="24.95" customHeight="1">
      <c r="B67" s="190"/>
      <c r="C67" s="191"/>
      <c r="D67" s="192" t="s">
        <v>1630</v>
      </c>
      <c r="E67" s="193"/>
      <c r="F67" s="193"/>
      <c r="G67" s="193"/>
      <c r="H67" s="193"/>
      <c r="I67" s="194"/>
      <c r="J67" s="195">
        <f>J105</f>
        <v>0</v>
      </c>
      <c r="K67" s="196"/>
    </row>
    <row r="68" spans="2:11" s="8" customFormat="1" ht="24.95" customHeight="1">
      <c r="B68" s="190"/>
      <c r="C68" s="191"/>
      <c r="D68" s="192" t="s">
        <v>1631</v>
      </c>
      <c r="E68" s="193"/>
      <c r="F68" s="193"/>
      <c r="G68" s="193"/>
      <c r="H68" s="193"/>
      <c r="I68" s="194"/>
      <c r="J68" s="195">
        <f>J107</f>
        <v>0</v>
      </c>
      <c r="K68" s="196"/>
    </row>
    <row r="69" spans="2:11" s="1" customFormat="1" ht="21.8" customHeight="1">
      <c r="B69" s="47"/>
      <c r="C69" s="48"/>
      <c r="D69" s="48"/>
      <c r="E69" s="48"/>
      <c r="F69" s="48"/>
      <c r="G69" s="48"/>
      <c r="H69" s="48"/>
      <c r="I69" s="157"/>
      <c r="J69" s="48"/>
      <c r="K69" s="52"/>
    </row>
    <row r="70" spans="2:11" s="1" customFormat="1" ht="6.95" customHeight="1">
      <c r="B70" s="68"/>
      <c r="C70" s="69"/>
      <c r="D70" s="69"/>
      <c r="E70" s="69"/>
      <c r="F70" s="69"/>
      <c r="G70" s="69"/>
      <c r="H70" s="69"/>
      <c r="I70" s="179"/>
      <c r="J70" s="69"/>
      <c r="K70" s="70"/>
    </row>
    <row r="74" spans="2:12" s="1" customFormat="1" ht="6.95" customHeight="1">
      <c r="B74" s="71"/>
      <c r="C74" s="72"/>
      <c r="D74" s="72"/>
      <c r="E74" s="72"/>
      <c r="F74" s="72"/>
      <c r="G74" s="72"/>
      <c r="H74" s="72"/>
      <c r="I74" s="182"/>
      <c r="J74" s="72"/>
      <c r="K74" s="72"/>
      <c r="L74" s="73"/>
    </row>
    <row r="75" spans="2:12" s="1" customFormat="1" ht="36.95" customHeight="1">
      <c r="B75" s="47"/>
      <c r="C75" s="74" t="s">
        <v>214</v>
      </c>
      <c r="D75" s="75"/>
      <c r="E75" s="75"/>
      <c r="F75" s="75"/>
      <c r="G75" s="75"/>
      <c r="H75" s="75"/>
      <c r="I75" s="204"/>
      <c r="J75" s="75"/>
      <c r="K75" s="75"/>
      <c r="L75" s="73"/>
    </row>
    <row r="76" spans="2:12" s="1" customFormat="1" ht="6.95" customHeight="1">
      <c r="B76" s="47"/>
      <c r="C76" s="75"/>
      <c r="D76" s="75"/>
      <c r="E76" s="75"/>
      <c r="F76" s="75"/>
      <c r="G76" s="75"/>
      <c r="H76" s="75"/>
      <c r="I76" s="204"/>
      <c r="J76" s="75"/>
      <c r="K76" s="75"/>
      <c r="L76" s="73"/>
    </row>
    <row r="77" spans="2:12" s="1" customFormat="1" ht="14.4" customHeight="1">
      <c r="B77" s="47"/>
      <c r="C77" s="77" t="s">
        <v>18</v>
      </c>
      <c r="D77" s="75"/>
      <c r="E77" s="75"/>
      <c r="F77" s="75"/>
      <c r="G77" s="75"/>
      <c r="H77" s="75"/>
      <c r="I77" s="204"/>
      <c r="J77" s="75"/>
      <c r="K77" s="75"/>
      <c r="L77" s="73"/>
    </row>
    <row r="78" spans="2:12" s="1" customFormat="1" ht="16.5" customHeight="1">
      <c r="B78" s="47"/>
      <c r="C78" s="75"/>
      <c r="D78" s="75"/>
      <c r="E78" s="205" t="str">
        <f>E7</f>
        <v>REKONSTRUKCE PLYNOVÉ KOTELNY JAROV I.- OBJEKTY A-E</v>
      </c>
      <c r="F78" s="77"/>
      <c r="G78" s="77"/>
      <c r="H78" s="77"/>
      <c r="I78" s="204"/>
      <c r="J78" s="75"/>
      <c r="K78" s="75"/>
      <c r="L78" s="73"/>
    </row>
    <row r="79" spans="2:12" ht="13.5">
      <c r="B79" s="28"/>
      <c r="C79" s="77" t="s">
        <v>190</v>
      </c>
      <c r="D79" s="206"/>
      <c r="E79" s="206"/>
      <c r="F79" s="206"/>
      <c r="G79" s="206"/>
      <c r="H79" s="206"/>
      <c r="I79" s="149"/>
      <c r="J79" s="206"/>
      <c r="K79" s="206"/>
      <c r="L79" s="207"/>
    </row>
    <row r="80" spans="2:12" s="1" customFormat="1" ht="16.5" customHeight="1">
      <c r="B80" s="47"/>
      <c r="C80" s="75"/>
      <c r="D80" s="75"/>
      <c r="E80" s="205" t="s">
        <v>2346</v>
      </c>
      <c r="F80" s="75"/>
      <c r="G80" s="75"/>
      <c r="H80" s="75"/>
      <c r="I80" s="204"/>
      <c r="J80" s="75"/>
      <c r="K80" s="75"/>
      <c r="L80" s="73"/>
    </row>
    <row r="81" spans="2:12" s="1" customFormat="1" ht="14.4" customHeight="1">
      <c r="B81" s="47"/>
      <c r="C81" s="77" t="s">
        <v>192</v>
      </c>
      <c r="D81" s="75"/>
      <c r="E81" s="75"/>
      <c r="F81" s="75"/>
      <c r="G81" s="75"/>
      <c r="H81" s="75"/>
      <c r="I81" s="204"/>
      <c r="J81" s="75"/>
      <c r="K81" s="75"/>
      <c r="L81" s="73"/>
    </row>
    <row r="82" spans="2:12" s="1" customFormat="1" ht="17.25" customHeight="1">
      <c r="B82" s="47"/>
      <c r="C82" s="75"/>
      <c r="D82" s="75"/>
      <c r="E82" s="83" t="str">
        <f>E11</f>
        <v>A5 - OBJEKT C - PŘEDÁVACÍ STANICE STAVEBNÍ PRÁCE</v>
      </c>
      <c r="F82" s="75"/>
      <c r="G82" s="75"/>
      <c r="H82" s="75"/>
      <c r="I82" s="204"/>
      <c r="J82" s="75"/>
      <c r="K82" s="75"/>
      <c r="L82" s="73"/>
    </row>
    <row r="83" spans="2:12" s="1" customFormat="1" ht="6.95" customHeight="1">
      <c r="B83" s="47"/>
      <c r="C83" s="75"/>
      <c r="D83" s="75"/>
      <c r="E83" s="75"/>
      <c r="F83" s="75"/>
      <c r="G83" s="75"/>
      <c r="H83" s="75"/>
      <c r="I83" s="204"/>
      <c r="J83" s="75"/>
      <c r="K83" s="75"/>
      <c r="L83" s="73"/>
    </row>
    <row r="84" spans="2:12" s="1" customFormat="1" ht="18" customHeight="1">
      <c r="B84" s="47"/>
      <c r="C84" s="77" t="s">
        <v>24</v>
      </c>
      <c r="D84" s="75"/>
      <c r="E84" s="75"/>
      <c r="F84" s="208" t="str">
        <f>F14</f>
        <v xml:space="preserve"> 130 00 Praha 3</v>
      </c>
      <c r="G84" s="75"/>
      <c r="H84" s="75"/>
      <c r="I84" s="209" t="s">
        <v>26</v>
      </c>
      <c r="J84" s="86" t="str">
        <f>IF(J14="","",J14)</f>
        <v>24. 9. 2018</v>
      </c>
      <c r="K84" s="75"/>
      <c r="L84" s="73"/>
    </row>
    <row r="85" spans="2:12" s="1" customFormat="1" ht="6.95" customHeight="1">
      <c r="B85" s="47"/>
      <c r="C85" s="75"/>
      <c r="D85" s="75"/>
      <c r="E85" s="75"/>
      <c r="F85" s="75"/>
      <c r="G85" s="75"/>
      <c r="H85" s="75"/>
      <c r="I85" s="204"/>
      <c r="J85" s="75"/>
      <c r="K85" s="75"/>
      <c r="L85" s="73"/>
    </row>
    <row r="86" spans="2:12" s="1" customFormat="1" ht="13.5">
      <c r="B86" s="47"/>
      <c r="C86" s="77" t="s">
        <v>32</v>
      </c>
      <c r="D86" s="75"/>
      <c r="E86" s="75"/>
      <c r="F86" s="208" t="str">
        <f>E17</f>
        <v>VYSOKÁ ŠKOLA EKONOMICKÁ V PRAZE</v>
      </c>
      <c r="G86" s="75"/>
      <c r="H86" s="75"/>
      <c r="I86" s="209" t="s">
        <v>39</v>
      </c>
      <c r="J86" s="208" t="str">
        <f>E23</f>
        <v>ING.VÁCLAV PILÁT</v>
      </c>
      <c r="K86" s="75"/>
      <c r="L86" s="73"/>
    </row>
    <row r="87" spans="2:12" s="1" customFormat="1" ht="14.4" customHeight="1">
      <c r="B87" s="47"/>
      <c r="C87" s="77" t="s">
        <v>37</v>
      </c>
      <c r="D87" s="75"/>
      <c r="E87" s="75"/>
      <c r="F87" s="208" t="str">
        <f>IF(E20="","",E20)</f>
        <v/>
      </c>
      <c r="G87" s="75"/>
      <c r="H87" s="75"/>
      <c r="I87" s="204"/>
      <c r="J87" s="75"/>
      <c r="K87" s="75"/>
      <c r="L87" s="73"/>
    </row>
    <row r="88" spans="2:12" s="1" customFormat="1" ht="10.3" customHeight="1">
      <c r="B88" s="47"/>
      <c r="C88" s="75"/>
      <c r="D88" s="75"/>
      <c r="E88" s="75"/>
      <c r="F88" s="75"/>
      <c r="G88" s="75"/>
      <c r="H88" s="75"/>
      <c r="I88" s="204"/>
      <c r="J88" s="75"/>
      <c r="K88" s="75"/>
      <c r="L88" s="73"/>
    </row>
    <row r="89" spans="2:20" s="10" customFormat="1" ht="29.25" customHeight="1">
      <c r="B89" s="210"/>
      <c r="C89" s="211" t="s">
        <v>215</v>
      </c>
      <c r="D89" s="212" t="s">
        <v>63</v>
      </c>
      <c r="E89" s="212" t="s">
        <v>59</v>
      </c>
      <c r="F89" s="212" t="s">
        <v>216</v>
      </c>
      <c r="G89" s="212" t="s">
        <v>217</v>
      </c>
      <c r="H89" s="212" t="s">
        <v>218</v>
      </c>
      <c r="I89" s="213" t="s">
        <v>219</v>
      </c>
      <c r="J89" s="212" t="s">
        <v>196</v>
      </c>
      <c r="K89" s="214" t="s">
        <v>220</v>
      </c>
      <c r="L89" s="215"/>
      <c r="M89" s="103" t="s">
        <v>221</v>
      </c>
      <c r="N89" s="104" t="s">
        <v>48</v>
      </c>
      <c r="O89" s="104" t="s">
        <v>222</v>
      </c>
      <c r="P89" s="104" t="s">
        <v>223</v>
      </c>
      <c r="Q89" s="104" t="s">
        <v>224</v>
      </c>
      <c r="R89" s="104" t="s">
        <v>225</v>
      </c>
      <c r="S89" s="104" t="s">
        <v>226</v>
      </c>
      <c r="T89" s="105" t="s">
        <v>227</v>
      </c>
    </row>
    <row r="90" spans="2:63" s="1" customFormat="1" ht="29.25" customHeight="1">
      <c r="B90" s="47"/>
      <c r="C90" s="109" t="s">
        <v>197</v>
      </c>
      <c r="D90" s="75"/>
      <c r="E90" s="75"/>
      <c r="F90" s="75"/>
      <c r="G90" s="75"/>
      <c r="H90" s="75"/>
      <c r="I90" s="204"/>
      <c r="J90" s="216">
        <f>BK90</f>
        <v>0</v>
      </c>
      <c r="K90" s="75"/>
      <c r="L90" s="73"/>
      <c r="M90" s="106"/>
      <c r="N90" s="107"/>
      <c r="O90" s="107"/>
      <c r="P90" s="217">
        <f>P91+P93+P95+P98+P100+P102+P105+P107</f>
        <v>0</v>
      </c>
      <c r="Q90" s="107"/>
      <c r="R90" s="217">
        <f>R91+R93+R95+R98+R100+R102+R105+R107</f>
        <v>0</v>
      </c>
      <c r="S90" s="107"/>
      <c r="T90" s="218">
        <f>T91+T93+T95+T98+T100+T102+T105+T107</f>
        <v>0</v>
      </c>
      <c r="AT90" s="24" t="s">
        <v>77</v>
      </c>
      <c r="AU90" s="24" t="s">
        <v>198</v>
      </c>
      <c r="BK90" s="219">
        <f>BK91+BK93+BK95+BK98+BK100+BK102+BK105+BK107</f>
        <v>0</v>
      </c>
    </row>
    <row r="91" spans="2:63" s="11" customFormat="1" ht="37.4" customHeight="1">
      <c r="B91" s="220"/>
      <c r="C91" s="221"/>
      <c r="D91" s="222" t="s">
        <v>77</v>
      </c>
      <c r="E91" s="223" t="s">
        <v>519</v>
      </c>
      <c r="F91" s="223" t="s">
        <v>1648</v>
      </c>
      <c r="G91" s="221"/>
      <c r="H91" s="221"/>
      <c r="I91" s="224"/>
      <c r="J91" s="225">
        <f>BK91</f>
        <v>0</v>
      </c>
      <c r="K91" s="221"/>
      <c r="L91" s="226"/>
      <c r="M91" s="227"/>
      <c r="N91" s="228"/>
      <c r="O91" s="228"/>
      <c r="P91" s="229">
        <f>P92</f>
        <v>0</v>
      </c>
      <c r="Q91" s="228"/>
      <c r="R91" s="229">
        <f>R92</f>
        <v>0</v>
      </c>
      <c r="S91" s="228"/>
      <c r="T91" s="230">
        <f>T92</f>
        <v>0</v>
      </c>
      <c r="AR91" s="231" t="s">
        <v>85</v>
      </c>
      <c r="AT91" s="232" t="s">
        <v>77</v>
      </c>
      <c r="AU91" s="232" t="s">
        <v>78</v>
      </c>
      <c r="AY91" s="231" t="s">
        <v>230</v>
      </c>
      <c r="BK91" s="233">
        <f>BK92</f>
        <v>0</v>
      </c>
    </row>
    <row r="92" spans="2:65" s="1" customFormat="1" ht="25.5" customHeight="1">
      <c r="B92" s="47"/>
      <c r="C92" s="236" t="s">
        <v>85</v>
      </c>
      <c r="D92" s="236" t="s">
        <v>233</v>
      </c>
      <c r="E92" s="237" t="s">
        <v>1653</v>
      </c>
      <c r="F92" s="238" t="s">
        <v>1654</v>
      </c>
      <c r="G92" s="239" t="s">
        <v>1594</v>
      </c>
      <c r="H92" s="240">
        <v>51.2</v>
      </c>
      <c r="I92" s="241"/>
      <c r="J92" s="242">
        <f>ROUND(I92*H92,2)</f>
        <v>0</v>
      </c>
      <c r="K92" s="238" t="s">
        <v>34</v>
      </c>
      <c r="L92" s="73"/>
      <c r="M92" s="243" t="s">
        <v>34</v>
      </c>
      <c r="N92" s="244" t="s">
        <v>49</v>
      </c>
      <c r="O92" s="48"/>
      <c r="P92" s="245">
        <f>O92*H92</f>
        <v>0</v>
      </c>
      <c r="Q92" s="245">
        <v>0</v>
      </c>
      <c r="R92" s="245">
        <f>Q92*H92</f>
        <v>0</v>
      </c>
      <c r="S92" s="245">
        <v>0</v>
      </c>
      <c r="T92" s="246">
        <f>S92*H92</f>
        <v>0</v>
      </c>
      <c r="AR92" s="24" t="s">
        <v>237</v>
      </c>
      <c r="AT92" s="24" t="s">
        <v>233</v>
      </c>
      <c r="AU92" s="24" t="s">
        <v>85</v>
      </c>
      <c r="AY92" s="24" t="s">
        <v>230</v>
      </c>
      <c r="BE92" s="247">
        <f>IF(N92="základní",J92,0)</f>
        <v>0</v>
      </c>
      <c r="BF92" s="247">
        <f>IF(N92="snížená",J92,0)</f>
        <v>0</v>
      </c>
      <c r="BG92" s="247">
        <f>IF(N92="zákl. přenesená",J92,0)</f>
        <v>0</v>
      </c>
      <c r="BH92" s="247">
        <f>IF(N92="sníž. přenesená",J92,0)</f>
        <v>0</v>
      </c>
      <c r="BI92" s="247">
        <f>IF(N92="nulová",J92,0)</f>
        <v>0</v>
      </c>
      <c r="BJ92" s="24" t="s">
        <v>85</v>
      </c>
      <c r="BK92" s="247">
        <f>ROUND(I92*H92,2)</f>
        <v>0</v>
      </c>
      <c r="BL92" s="24" t="s">
        <v>237</v>
      </c>
      <c r="BM92" s="24" t="s">
        <v>2505</v>
      </c>
    </row>
    <row r="93" spans="2:63" s="11" customFormat="1" ht="37.4" customHeight="1">
      <c r="B93" s="220"/>
      <c r="C93" s="221"/>
      <c r="D93" s="222" t="s">
        <v>77</v>
      </c>
      <c r="E93" s="223" t="s">
        <v>528</v>
      </c>
      <c r="F93" s="223" t="s">
        <v>1663</v>
      </c>
      <c r="G93" s="221"/>
      <c r="H93" s="221"/>
      <c r="I93" s="224"/>
      <c r="J93" s="225">
        <f>BK93</f>
        <v>0</v>
      </c>
      <c r="K93" s="221"/>
      <c r="L93" s="226"/>
      <c r="M93" s="227"/>
      <c r="N93" s="228"/>
      <c r="O93" s="228"/>
      <c r="P93" s="229">
        <f>P94</f>
        <v>0</v>
      </c>
      <c r="Q93" s="228"/>
      <c r="R93" s="229">
        <f>R94</f>
        <v>0</v>
      </c>
      <c r="S93" s="228"/>
      <c r="T93" s="230">
        <f>T94</f>
        <v>0</v>
      </c>
      <c r="AR93" s="231" t="s">
        <v>85</v>
      </c>
      <c r="AT93" s="232" t="s">
        <v>77</v>
      </c>
      <c r="AU93" s="232" t="s">
        <v>78</v>
      </c>
      <c r="AY93" s="231" t="s">
        <v>230</v>
      </c>
      <c r="BK93" s="233">
        <f>BK94</f>
        <v>0</v>
      </c>
    </row>
    <row r="94" spans="2:65" s="1" customFormat="1" ht="16.5" customHeight="1">
      <c r="B94" s="47"/>
      <c r="C94" s="236" t="s">
        <v>91</v>
      </c>
      <c r="D94" s="236" t="s">
        <v>233</v>
      </c>
      <c r="E94" s="237" t="s">
        <v>2128</v>
      </c>
      <c r="F94" s="238" t="s">
        <v>2129</v>
      </c>
      <c r="G94" s="239" t="s">
        <v>1594</v>
      </c>
      <c r="H94" s="240">
        <v>17.8</v>
      </c>
      <c r="I94" s="241"/>
      <c r="J94" s="242">
        <f>ROUND(I94*H94,2)</f>
        <v>0</v>
      </c>
      <c r="K94" s="238" t="s">
        <v>34</v>
      </c>
      <c r="L94" s="73"/>
      <c r="M94" s="243" t="s">
        <v>34</v>
      </c>
      <c r="N94" s="244" t="s">
        <v>49</v>
      </c>
      <c r="O94" s="48"/>
      <c r="P94" s="245">
        <f>O94*H94</f>
        <v>0</v>
      </c>
      <c r="Q94" s="245">
        <v>0</v>
      </c>
      <c r="R94" s="245">
        <f>Q94*H94</f>
        <v>0</v>
      </c>
      <c r="S94" s="245">
        <v>0</v>
      </c>
      <c r="T94" s="246">
        <f>S94*H94</f>
        <v>0</v>
      </c>
      <c r="AR94" s="24" t="s">
        <v>237</v>
      </c>
      <c r="AT94" s="24" t="s">
        <v>233</v>
      </c>
      <c r="AU94" s="24" t="s">
        <v>85</v>
      </c>
      <c r="AY94" s="24" t="s">
        <v>230</v>
      </c>
      <c r="BE94" s="247">
        <f>IF(N94="základní",J94,0)</f>
        <v>0</v>
      </c>
      <c r="BF94" s="247">
        <f>IF(N94="snížená",J94,0)</f>
        <v>0</v>
      </c>
      <c r="BG94" s="247">
        <f>IF(N94="zákl. přenesená",J94,0)</f>
        <v>0</v>
      </c>
      <c r="BH94" s="247">
        <f>IF(N94="sníž. přenesená",J94,0)</f>
        <v>0</v>
      </c>
      <c r="BI94" s="247">
        <f>IF(N94="nulová",J94,0)</f>
        <v>0</v>
      </c>
      <c r="BJ94" s="24" t="s">
        <v>85</v>
      </c>
      <c r="BK94" s="247">
        <f>ROUND(I94*H94,2)</f>
        <v>0</v>
      </c>
      <c r="BL94" s="24" t="s">
        <v>237</v>
      </c>
      <c r="BM94" s="24" t="s">
        <v>2506</v>
      </c>
    </row>
    <row r="95" spans="2:63" s="11" customFormat="1" ht="37.4" customHeight="1">
      <c r="B95" s="220"/>
      <c r="C95" s="221"/>
      <c r="D95" s="222" t="s">
        <v>77</v>
      </c>
      <c r="E95" s="223" t="s">
        <v>659</v>
      </c>
      <c r="F95" s="223" t="s">
        <v>1692</v>
      </c>
      <c r="G95" s="221"/>
      <c r="H95" s="221"/>
      <c r="I95" s="224"/>
      <c r="J95" s="225">
        <f>BK95</f>
        <v>0</v>
      </c>
      <c r="K95" s="221"/>
      <c r="L95" s="226"/>
      <c r="M95" s="227"/>
      <c r="N95" s="228"/>
      <c r="O95" s="228"/>
      <c r="P95" s="229">
        <f>SUM(P96:P97)</f>
        <v>0</v>
      </c>
      <c r="Q95" s="228"/>
      <c r="R95" s="229">
        <f>SUM(R96:R97)</f>
        <v>0</v>
      </c>
      <c r="S95" s="228"/>
      <c r="T95" s="230">
        <f>SUM(T96:T97)</f>
        <v>0</v>
      </c>
      <c r="AR95" s="231" t="s">
        <v>85</v>
      </c>
      <c r="AT95" s="232" t="s">
        <v>77</v>
      </c>
      <c r="AU95" s="232" t="s">
        <v>78</v>
      </c>
      <c r="AY95" s="231" t="s">
        <v>230</v>
      </c>
      <c r="BK95" s="233">
        <f>SUM(BK96:BK97)</f>
        <v>0</v>
      </c>
    </row>
    <row r="96" spans="2:65" s="1" customFormat="1" ht="16.5" customHeight="1">
      <c r="B96" s="47"/>
      <c r="C96" s="236" t="s">
        <v>242</v>
      </c>
      <c r="D96" s="236" t="s">
        <v>233</v>
      </c>
      <c r="E96" s="237" t="s">
        <v>1693</v>
      </c>
      <c r="F96" s="238" t="s">
        <v>1694</v>
      </c>
      <c r="G96" s="239" t="s">
        <v>1594</v>
      </c>
      <c r="H96" s="240">
        <v>17.8</v>
      </c>
      <c r="I96" s="241"/>
      <c r="J96" s="242">
        <f>ROUND(I96*H96,2)</f>
        <v>0</v>
      </c>
      <c r="K96" s="238" t="s">
        <v>34</v>
      </c>
      <c r="L96" s="73"/>
      <c r="M96" s="243" t="s">
        <v>34</v>
      </c>
      <c r="N96" s="244" t="s">
        <v>49</v>
      </c>
      <c r="O96" s="48"/>
      <c r="P96" s="245">
        <f>O96*H96</f>
        <v>0</v>
      </c>
      <c r="Q96" s="245">
        <v>0</v>
      </c>
      <c r="R96" s="245">
        <f>Q96*H96</f>
        <v>0</v>
      </c>
      <c r="S96" s="245">
        <v>0</v>
      </c>
      <c r="T96" s="246">
        <f>S96*H96</f>
        <v>0</v>
      </c>
      <c r="AR96" s="24" t="s">
        <v>237</v>
      </c>
      <c r="AT96" s="24" t="s">
        <v>233</v>
      </c>
      <c r="AU96" s="24" t="s">
        <v>85</v>
      </c>
      <c r="AY96" s="24" t="s">
        <v>230</v>
      </c>
      <c r="BE96" s="247">
        <f>IF(N96="základní",J96,0)</f>
        <v>0</v>
      </c>
      <c r="BF96" s="247">
        <f>IF(N96="snížená",J96,0)</f>
        <v>0</v>
      </c>
      <c r="BG96" s="247">
        <f>IF(N96="zákl. přenesená",J96,0)</f>
        <v>0</v>
      </c>
      <c r="BH96" s="247">
        <f>IF(N96="sníž. přenesená",J96,0)</f>
        <v>0</v>
      </c>
      <c r="BI96" s="247">
        <f>IF(N96="nulová",J96,0)</f>
        <v>0</v>
      </c>
      <c r="BJ96" s="24" t="s">
        <v>85</v>
      </c>
      <c r="BK96" s="247">
        <f>ROUND(I96*H96,2)</f>
        <v>0</v>
      </c>
      <c r="BL96" s="24" t="s">
        <v>237</v>
      </c>
      <c r="BM96" s="24" t="s">
        <v>2507</v>
      </c>
    </row>
    <row r="97" spans="2:65" s="1" customFormat="1" ht="16.5" customHeight="1">
      <c r="B97" s="47"/>
      <c r="C97" s="236" t="s">
        <v>237</v>
      </c>
      <c r="D97" s="236" t="s">
        <v>233</v>
      </c>
      <c r="E97" s="237" t="s">
        <v>1697</v>
      </c>
      <c r="F97" s="238" t="s">
        <v>1698</v>
      </c>
      <c r="G97" s="239" t="s">
        <v>1594</v>
      </c>
      <c r="H97" s="240">
        <v>200</v>
      </c>
      <c r="I97" s="241"/>
      <c r="J97" s="242">
        <f>ROUND(I97*H97,2)</f>
        <v>0</v>
      </c>
      <c r="K97" s="238" t="s">
        <v>34</v>
      </c>
      <c r="L97" s="73"/>
      <c r="M97" s="243" t="s">
        <v>34</v>
      </c>
      <c r="N97" s="244" t="s">
        <v>49</v>
      </c>
      <c r="O97" s="48"/>
      <c r="P97" s="245">
        <f>O97*H97</f>
        <v>0</v>
      </c>
      <c r="Q97" s="245">
        <v>0</v>
      </c>
      <c r="R97" s="245">
        <f>Q97*H97</f>
        <v>0</v>
      </c>
      <c r="S97" s="245">
        <v>0</v>
      </c>
      <c r="T97" s="246">
        <f>S97*H97</f>
        <v>0</v>
      </c>
      <c r="AR97" s="24" t="s">
        <v>237</v>
      </c>
      <c r="AT97" s="24" t="s">
        <v>233</v>
      </c>
      <c r="AU97" s="24" t="s">
        <v>85</v>
      </c>
      <c r="AY97" s="24" t="s">
        <v>230</v>
      </c>
      <c r="BE97" s="247">
        <f>IF(N97="základní",J97,0)</f>
        <v>0</v>
      </c>
      <c r="BF97" s="247">
        <f>IF(N97="snížená",J97,0)</f>
        <v>0</v>
      </c>
      <c r="BG97" s="247">
        <f>IF(N97="zákl. přenesená",J97,0)</f>
        <v>0</v>
      </c>
      <c r="BH97" s="247">
        <f>IF(N97="sníž. přenesená",J97,0)</f>
        <v>0</v>
      </c>
      <c r="BI97" s="247">
        <f>IF(N97="nulová",J97,0)</f>
        <v>0</v>
      </c>
      <c r="BJ97" s="24" t="s">
        <v>85</v>
      </c>
      <c r="BK97" s="247">
        <f>ROUND(I97*H97,2)</f>
        <v>0</v>
      </c>
      <c r="BL97" s="24" t="s">
        <v>237</v>
      </c>
      <c r="BM97" s="24" t="s">
        <v>2508</v>
      </c>
    </row>
    <row r="98" spans="2:63" s="11" customFormat="1" ht="37.4" customHeight="1">
      <c r="B98" s="220"/>
      <c r="C98" s="221"/>
      <c r="D98" s="222" t="s">
        <v>77</v>
      </c>
      <c r="E98" s="223" t="s">
        <v>667</v>
      </c>
      <c r="F98" s="223" t="s">
        <v>1724</v>
      </c>
      <c r="G98" s="221"/>
      <c r="H98" s="221"/>
      <c r="I98" s="224"/>
      <c r="J98" s="225">
        <f>BK98</f>
        <v>0</v>
      </c>
      <c r="K98" s="221"/>
      <c r="L98" s="226"/>
      <c r="M98" s="227"/>
      <c r="N98" s="228"/>
      <c r="O98" s="228"/>
      <c r="P98" s="229">
        <f>P99</f>
        <v>0</v>
      </c>
      <c r="Q98" s="228"/>
      <c r="R98" s="229">
        <f>R99</f>
        <v>0</v>
      </c>
      <c r="S98" s="228"/>
      <c r="T98" s="230">
        <f>T99</f>
        <v>0</v>
      </c>
      <c r="AR98" s="231" t="s">
        <v>85</v>
      </c>
      <c r="AT98" s="232" t="s">
        <v>77</v>
      </c>
      <c r="AU98" s="232" t="s">
        <v>78</v>
      </c>
      <c r="AY98" s="231" t="s">
        <v>230</v>
      </c>
      <c r="BK98" s="233">
        <f>BK99</f>
        <v>0</v>
      </c>
    </row>
    <row r="99" spans="2:65" s="1" customFormat="1" ht="16.5" customHeight="1">
      <c r="B99" s="47"/>
      <c r="C99" s="236" t="s">
        <v>255</v>
      </c>
      <c r="D99" s="236" t="s">
        <v>233</v>
      </c>
      <c r="E99" s="237" t="s">
        <v>2133</v>
      </c>
      <c r="F99" s="238" t="s">
        <v>2134</v>
      </c>
      <c r="G99" s="239" t="s">
        <v>1594</v>
      </c>
      <c r="H99" s="240">
        <v>51.2</v>
      </c>
      <c r="I99" s="241"/>
      <c r="J99" s="242">
        <f>ROUND(I99*H99,2)</f>
        <v>0</v>
      </c>
      <c r="K99" s="238" t="s">
        <v>34</v>
      </c>
      <c r="L99" s="73"/>
      <c r="M99" s="243" t="s">
        <v>34</v>
      </c>
      <c r="N99" s="244" t="s">
        <v>49</v>
      </c>
      <c r="O99" s="48"/>
      <c r="P99" s="245">
        <f>O99*H99</f>
        <v>0</v>
      </c>
      <c r="Q99" s="245">
        <v>0</v>
      </c>
      <c r="R99" s="245">
        <f>Q99*H99</f>
        <v>0</v>
      </c>
      <c r="S99" s="245">
        <v>0</v>
      </c>
      <c r="T99" s="246">
        <f>S99*H99</f>
        <v>0</v>
      </c>
      <c r="AR99" s="24" t="s">
        <v>237</v>
      </c>
      <c r="AT99" s="24" t="s">
        <v>233</v>
      </c>
      <c r="AU99" s="24" t="s">
        <v>85</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237</v>
      </c>
      <c r="BM99" s="24" t="s">
        <v>2509</v>
      </c>
    </row>
    <row r="100" spans="2:63" s="11" customFormat="1" ht="37.4" customHeight="1">
      <c r="B100" s="220"/>
      <c r="C100" s="221"/>
      <c r="D100" s="222" t="s">
        <v>77</v>
      </c>
      <c r="E100" s="223" t="s">
        <v>675</v>
      </c>
      <c r="F100" s="223" t="s">
        <v>1734</v>
      </c>
      <c r="G100" s="221"/>
      <c r="H100" s="221"/>
      <c r="I100" s="224"/>
      <c r="J100" s="225">
        <f>BK100</f>
        <v>0</v>
      </c>
      <c r="K100" s="221"/>
      <c r="L100" s="226"/>
      <c r="M100" s="227"/>
      <c r="N100" s="228"/>
      <c r="O100" s="228"/>
      <c r="P100" s="229">
        <f>P101</f>
        <v>0</v>
      </c>
      <c r="Q100" s="228"/>
      <c r="R100" s="229">
        <f>R101</f>
        <v>0</v>
      </c>
      <c r="S100" s="228"/>
      <c r="T100" s="230">
        <f>T101</f>
        <v>0</v>
      </c>
      <c r="AR100" s="231" t="s">
        <v>85</v>
      </c>
      <c r="AT100" s="232" t="s">
        <v>77</v>
      </c>
      <c r="AU100" s="232" t="s">
        <v>78</v>
      </c>
      <c r="AY100" s="231" t="s">
        <v>230</v>
      </c>
      <c r="BK100" s="233">
        <f>BK101</f>
        <v>0</v>
      </c>
    </row>
    <row r="101" spans="2:65" s="1" customFormat="1" ht="16.5" customHeight="1">
      <c r="B101" s="47"/>
      <c r="C101" s="236" t="s">
        <v>266</v>
      </c>
      <c r="D101" s="236" t="s">
        <v>233</v>
      </c>
      <c r="E101" s="237" t="s">
        <v>1735</v>
      </c>
      <c r="F101" s="238" t="s">
        <v>1736</v>
      </c>
      <c r="G101" s="239" t="s">
        <v>236</v>
      </c>
      <c r="H101" s="240">
        <v>1.176</v>
      </c>
      <c r="I101" s="241"/>
      <c r="J101" s="242">
        <f>ROUND(I101*H101,2)</f>
        <v>0</v>
      </c>
      <c r="K101" s="238" t="s">
        <v>34</v>
      </c>
      <c r="L101" s="73"/>
      <c r="M101" s="243" t="s">
        <v>34</v>
      </c>
      <c r="N101" s="244" t="s">
        <v>49</v>
      </c>
      <c r="O101" s="48"/>
      <c r="P101" s="245">
        <f>O101*H101</f>
        <v>0</v>
      </c>
      <c r="Q101" s="245">
        <v>0</v>
      </c>
      <c r="R101" s="245">
        <f>Q101*H101</f>
        <v>0</v>
      </c>
      <c r="S101" s="245">
        <v>0</v>
      </c>
      <c r="T101" s="246">
        <f>S101*H101</f>
        <v>0</v>
      </c>
      <c r="AR101" s="24" t="s">
        <v>237</v>
      </c>
      <c r="AT101" s="24" t="s">
        <v>233</v>
      </c>
      <c r="AU101" s="24" t="s">
        <v>85</v>
      </c>
      <c r="AY101" s="24" t="s">
        <v>230</v>
      </c>
      <c r="BE101" s="247">
        <f>IF(N101="základní",J101,0)</f>
        <v>0</v>
      </c>
      <c r="BF101" s="247">
        <f>IF(N101="snížená",J101,0)</f>
        <v>0</v>
      </c>
      <c r="BG101" s="247">
        <f>IF(N101="zákl. přenesená",J101,0)</f>
        <v>0</v>
      </c>
      <c r="BH101" s="247">
        <f>IF(N101="sníž. přenesená",J101,0)</f>
        <v>0</v>
      </c>
      <c r="BI101" s="247">
        <f>IF(N101="nulová",J101,0)</f>
        <v>0</v>
      </c>
      <c r="BJ101" s="24" t="s">
        <v>85</v>
      </c>
      <c r="BK101" s="247">
        <f>ROUND(I101*H101,2)</f>
        <v>0</v>
      </c>
      <c r="BL101" s="24" t="s">
        <v>237</v>
      </c>
      <c r="BM101" s="24" t="s">
        <v>2510</v>
      </c>
    </row>
    <row r="102" spans="2:63" s="11" customFormat="1" ht="37.4" customHeight="1">
      <c r="B102" s="220"/>
      <c r="C102" s="221"/>
      <c r="D102" s="222" t="s">
        <v>77</v>
      </c>
      <c r="E102" s="223" t="s">
        <v>1798</v>
      </c>
      <c r="F102" s="223" t="s">
        <v>1799</v>
      </c>
      <c r="G102" s="221"/>
      <c r="H102" s="221"/>
      <c r="I102" s="224"/>
      <c r="J102" s="225">
        <f>BK102</f>
        <v>0</v>
      </c>
      <c r="K102" s="221"/>
      <c r="L102" s="226"/>
      <c r="M102" s="227"/>
      <c r="N102" s="228"/>
      <c r="O102" s="228"/>
      <c r="P102" s="229">
        <f>SUM(P103:P104)</f>
        <v>0</v>
      </c>
      <c r="Q102" s="228"/>
      <c r="R102" s="229">
        <f>SUM(R103:R104)</f>
        <v>0</v>
      </c>
      <c r="S102" s="228"/>
      <c r="T102" s="230">
        <f>SUM(T103:T104)</f>
        <v>0</v>
      </c>
      <c r="AR102" s="231" t="s">
        <v>91</v>
      </c>
      <c r="AT102" s="232" t="s">
        <v>77</v>
      </c>
      <c r="AU102" s="232" t="s">
        <v>78</v>
      </c>
      <c r="AY102" s="231" t="s">
        <v>230</v>
      </c>
      <c r="BK102" s="233">
        <f>SUM(BK103:BK104)</f>
        <v>0</v>
      </c>
    </row>
    <row r="103" spans="2:65" s="1" customFormat="1" ht="16.5" customHeight="1">
      <c r="B103" s="47"/>
      <c r="C103" s="236" t="s">
        <v>278</v>
      </c>
      <c r="D103" s="236" t="s">
        <v>233</v>
      </c>
      <c r="E103" s="237" t="s">
        <v>1800</v>
      </c>
      <c r="F103" s="238" t="s">
        <v>1801</v>
      </c>
      <c r="G103" s="239" t="s">
        <v>1594</v>
      </c>
      <c r="H103" s="240">
        <v>17.8</v>
      </c>
      <c r="I103" s="241"/>
      <c r="J103" s="242">
        <f>ROUND(I103*H103,2)</f>
        <v>0</v>
      </c>
      <c r="K103" s="238" t="s">
        <v>34</v>
      </c>
      <c r="L103" s="73"/>
      <c r="M103" s="243" t="s">
        <v>34</v>
      </c>
      <c r="N103" s="244" t="s">
        <v>49</v>
      </c>
      <c r="O103" s="48"/>
      <c r="P103" s="245">
        <f>O103*H103</f>
        <v>0</v>
      </c>
      <c r="Q103" s="245">
        <v>0</v>
      </c>
      <c r="R103" s="245">
        <f>Q103*H103</f>
        <v>0</v>
      </c>
      <c r="S103" s="245">
        <v>0</v>
      </c>
      <c r="T103" s="246">
        <f>S103*H103</f>
        <v>0</v>
      </c>
      <c r="AR103" s="24" t="s">
        <v>259</v>
      </c>
      <c r="AT103" s="24" t="s">
        <v>233</v>
      </c>
      <c r="AU103" s="24" t="s">
        <v>85</v>
      </c>
      <c r="AY103" s="24" t="s">
        <v>230</v>
      </c>
      <c r="BE103" s="247">
        <f>IF(N103="základní",J103,0)</f>
        <v>0</v>
      </c>
      <c r="BF103" s="247">
        <f>IF(N103="snížená",J103,0)</f>
        <v>0</v>
      </c>
      <c r="BG103" s="247">
        <f>IF(N103="zákl. přenesená",J103,0)</f>
        <v>0</v>
      </c>
      <c r="BH103" s="247">
        <f>IF(N103="sníž. přenesená",J103,0)</f>
        <v>0</v>
      </c>
      <c r="BI103" s="247">
        <f>IF(N103="nulová",J103,0)</f>
        <v>0</v>
      </c>
      <c r="BJ103" s="24" t="s">
        <v>85</v>
      </c>
      <c r="BK103" s="247">
        <f>ROUND(I103*H103,2)</f>
        <v>0</v>
      </c>
      <c r="BL103" s="24" t="s">
        <v>259</v>
      </c>
      <c r="BM103" s="24" t="s">
        <v>2511</v>
      </c>
    </row>
    <row r="104" spans="2:65" s="1" customFormat="1" ht="16.5" customHeight="1">
      <c r="B104" s="47"/>
      <c r="C104" s="236" t="s">
        <v>285</v>
      </c>
      <c r="D104" s="236" t="s">
        <v>233</v>
      </c>
      <c r="E104" s="237" t="s">
        <v>1803</v>
      </c>
      <c r="F104" s="238" t="s">
        <v>1804</v>
      </c>
      <c r="G104" s="239" t="s">
        <v>1594</v>
      </c>
      <c r="H104" s="240">
        <v>17.8</v>
      </c>
      <c r="I104" s="241"/>
      <c r="J104" s="242">
        <f>ROUND(I104*H104,2)</f>
        <v>0</v>
      </c>
      <c r="K104" s="238" t="s">
        <v>34</v>
      </c>
      <c r="L104" s="73"/>
      <c r="M104" s="243" t="s">
        <v>34</v>
      </c>
      <c r="N104" s="244" t="s">
        <v>49</v>
      </c>
      <c r="O104" s="48"/>
      <c r="P104" s="245">
        <f>O104*H104</f>
        <v>0</v>
      </c>
      <c r="Q104" s="245">
        <v>0</v>
      </c>
      <c r="R104" s="245">
        <f>Q104*H104</f>
        <v>0</v>
      </c>
      <c r="S104" s="245">
        <v>0</v>
      </c>
      <c r="T104" s="246">
        <f>S104*H104</f>
        <v>0</v>
      </c>
      <c r="AR104" s="24" t="s">
        <v>259</v>
      </c>
      <c r="AT104" s="24" t="s">
        <v>233</v>
      </c>
      <c r="AU104" s="24" t="s">
        <v>85</v>
      </c>
      <c r="AY104" s="24" t="s">
        <v>230</v>
      </c>
      <c r="BE104" s="247">
        <f>IF(N104="základní",J104,0)</f>
        <v>0</v>
      </c>
      <c r="BF104" s="247">
        <f>IF(N104="snížená",J104,0)</f>
        <v>0</v>
      </c>
      <c r="BG104" s="247">
        <f>IF(N104="zákl. přenesená",J104,0)</f>
        <v>0</v>
      </c>
      <c r="BH104" s="247">
        <f>IF(N104="sníž. přenesená",J104,0)</f>
        <v>0</v>
      </c>
      <c r="BI104" s="247">
        <f>IF(N104="nulová",J104,0)</f>
        <v>0</v>
      </c>
      <c r="BJ104" s="24" t="s">
        <v>85</v>
      </c>
      <c r="BK104" s="247">
        <f>ROUND(I104*H104,2)</f>
        <v>0</v>
      </c>
      <c r="BL104" s="24" t="s">
        <v>259</v>
      </c>
      <c r="BM104" s="24" t="s">
        <v>2512</v>
      </c>
    </row>
    <row r="105" spans="2:63" s="11" customFormat="1" ht="37.4" customHeight="1">
      <c r="B105" s="220"/>
      <c r="C105" s="221"/>
      <c r="D105" s="222" t="s">
        <v>77</v>
      </c>
      <c r="E105" s="223" t="s">
        <v>1806</v>
      </c>
      <c r="F105" s="223" t="s">
        <v>1807</v>
      </c>
      <c r="G105" s="221"/>
      <c r="H105" s="221"/>
      <c r="I105" s="224"/>
      <c r="J105" s="225">
        <f>BK105</f>
        <v>0</v>
      </c>
      <c r="K105" s="221"/>
      <c r="L105" s="226"/>
      <c r="M105" s="227"/>
      <c r="N105" s="228"/>
      <c r="O105" s="228"/>
      <c r="P105" s="229">
        <f>P106</f>
        <v>0</v>
      </c>
      <c r="Q105" s="228"/>
      <c r="R105" s="229">
        <f>R106</f>
        <v>0</v>
      </c>
      <c r="S105" s="228"/>
      <c r="T105" s="230">
        <f>T106</f>
        <v>0</v>
      </c>
      <c r="AR105" s="231" t="s">
        <v>91</v>
      </c>
      <c r="AT105" s="232" t="s">
        <v>77</v>
      </c>
      <c r="AU105" s="232" t="s">
        <v>78</v>
      </c>
      <c r="AY105" s="231" t="s">
        <v>230</v>
      </c>
      <c r="BK105" s="233">
        <f>BK106</f>
        <v>0</v>
      </c>
    </row>
    <row r="106" spans="2:65" s="1" customFormat="1" ht="16.5" customHeight="1">
      <c r="B106" s="47"/>
      <c r="C106" s="236" t="s">
        <v>289</v>
      </c>
      <c r="D106" s="236" t="s">
        <v>233</v>
      </c>
      <c r="E106" s="237" t="s">
        <v>1811</v>
      </c>
      <c r="F106" s="238" t="s">
        <v>1812</v>
      </c>
      <c r="G106" s="239" t="s">
        <v>1594</v>
      </c>
      <c r="H106" s="240">
        <v>51.2</v>
      </c>
      <c r="I106" s="241"/>
      <c r="J106" s="242">
        <f>ROUND(I106*H106,2)</f>
        <v>0</v>
      </c>
      <c r="K106" s="238" t="s">
        <v>34</v>
      </c>
      <c r="L106" s="73"/>
      <c r="M106" s="243" t="s">
        <v>34</v>
      </c>
      <c r="N106" s="244" t="s">
        <v>49</v>
      </c>
      <c r="O106" s="48"/>
      <c r="P106" s="245">
        <f>O106*H106</f>
        <v>0</v>
      </c>
      <c r="Q106" s="245">
        <v>0</v>
      </c>
      <c r="R106" s="245">
        <f>Q106*H106</f>
        <v>0</v>
      </c>
      <c r="S106" s="245">
        <v>0</v>
      </c>
      <c r="T106" s="246">
        <f>S106*H106</f>
        <v>0</v>
      </c>
      <c r="AR106" s="24" t="s">
        <v>259</v>
      </c>
      <c r="AT106" s="24" t="s">
        <v>233</v>
      </c>
      <c r="AU106" s="24" t="s">
        <v>85</v>
      </c>
      <c r="AY106" s="24" t="s">
        <v>230</v>
      </c>
      <c r="BE106" s="247">
        <f>IF(N106="základní",J106,0)</f>
        <v>0</v>
      </c>
      <c r="BF106" s="247">
        <f>IF(N106="snížená",J106,0)</f>
        <v>0</v>
      </c>
      <c r="BG106" s="247">
        <f>IF(N106="zákl. přenesená",J106,0)</f>
        <v>0</v>
      </c>
      <c r="BH106" s="247">
        <f>IF(N106="sníž. přenesená",J106,0)</f>
        <v>0</v>
      </c>
      <c r="BI106" s="247">
        <f>IF(N106="nulová",J106,0)</f>
        <v>0</v>
      </c>
      <c r="BJ106" s="24" t="s">
        <v>85</v>
      </c>
      <c r="BK106" s="247">
        <f>ROUND(I106*H106,2)</f>
        <v>0</v>
      </c>
      <c r="BL106" s="24" t="s">
        <v>259</v>
      </c>
      <c r="BM106" s="24" t="s">
        <v>2513</v>
      </c>
    </row>
    <row r="107" spans="2:63" s="11" customFormat="1" ht="37.4" customHeight="1">
      <c r="B107" s="220"/>
      <c r="C107" s="221"/>
      <c r="D107" s="222" t="s">
        <v>77</v>
      </c>
      <c r="E107" s="223" t="s">
        <v>1817</v>
      </c>
      <c r="F107" s="223" t="s">
        <v>1818</v>
      </c>
      <c r="G107" s="221"/>
      <c r="H107" s="221"/>
      <c r="I107" s="224"/>
      <c r="J107" s="225">
        <f>BK107</f>
        <v>0</v>
      </c>
      <c r="K107" s="221"/>
      <c r="L107" s="226"/>
      <c r="M107" s="227"/>
      <c r="N107" s="228"/>
      <c r="O107" s="228"/>
      <c r="P107" s="229">
        <f>SUM(P108:P112)</f>
        <v>0</v>
      </c>
      <c r="Q107" s="228"/>
      <c r="R107" s="229">
        <f>SUM(R108:R112)</f>
        <v>0</v>
      </c>
      <c r="S107" s="228"/>
      <c r="T107" s="230">
        <f>SUM(T108:T112)</f>
        <v>0</v>
      </c>
      <c r="AR107" s="231" t="s">
        <v>85</v>
      </c>
      <c r="AT107" s="232" t="s">
        <v>77</v>
      </c>
      <c r="AU107" s="232" t="s">
        <v>78</v>
      </c>
      <c r="AY107" s="231" t="s">
        <v>230</v>
      </c>
      <c r="BK107" s="233">
        <f>SUM(BK108:BK112)</f>
        <v>0</v>
      </c>
    </row>
    <row r="108" spans="2:65" s="1" customFormat="1" ht="16.5" customHeight="1">
      <c r="B108" s="47"/>
      <c r="C108" s="236" t="s">
        <v>295</v>
      </c>
      <c r="D108" s="236" t="s">
        <v>233</v>
      </c>
      <c r="E108" s="237" t="s">
        <v>1822</v>
      </c>
      <c r="F108" s="238" t="s">
        <v>1823</v>
      </c>
      <c r="G108" s="239" t="s">
        <v>236</v>
      </c>
      <c r="H108" s="240">
        <v>0.205</v>
      </c>
      <c r="I108" s="241"/>
      <c r="J108" s="242">
        <f>ROUND(I108*H108,2)</f>
        <v>0</v>
      </c>
      <c r="K108" s="238" t="s">
        <v>34</v>
      </c>
      <c r="L108" s="73"/>
      <c r="M108" s="243" t="s">
        <v>34</v>
      </c>
      <c r="N108" s="244" t="s">
        <v>49</v>
      </c>
      <c r="O108" s="48"/>
      <c r="P108" s="245">
        <f>O108*H108</f>
        <v>0</v>
      </c>
      <c r="Q108" s="245">
        <v>0</v>
      </c>
      <c r="R108" s="245">
        <f>Q108*H108</f>
        <v>0</v>
      </c>
      <c r="S108" s="245">
        <v>0</v>
      </c>
      <c r="T108" s="246">
        <f>S108*H108</f>
        <v>0</v>
      </c>
      <c r="AR108" s="24" t="s">
        <v>237</v>
      </c>
      <c r="AT108" s="24" t="s">
        <v>233</v>
      </c>
      <c r="AU108" s="24" t="s">
        <v>85</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237</v>
      </c>
      <c r="BM108" s="24" t="s">
        <v>2514</v>
      </c>
    </row>
    <row r="109" spans="2:65" s="1" customFormat="1" ht="16.5" customHeight="1">
      <c r="B109" s="47"/>
      <c r="C109" s="236" t="s">
        <v>301</v>
      </c>
      <c r="D109" s="236" t="s">
        <v>233</v>
      </c>
      <c r="E109" s="237" t="s">
        <v>1825</v>
      </c>
      <c r="F109" s="238" t="s">
        <v>1826</v>
      </c>
      <c r="G109" s="239" t="s">
        <v>236</v>
      </c>
      <c r="H109" s="240">
        <v>5.939</v>
      </c>
      <c r="I109" s="241"/>
      <c r="J109" s="242">
        <f>ROUND(I109*H109,2)</f>
        <v>0</v>
      </c>
      <c r="K109" s="238" t="s">
        <v>34</v>
      </c>
      <c r="L109" s="73"/>
      <c r="M109" s="243" t="s">
        <v>34</v>
      </c>
      <c r="N109" s="244" t="s">
        <v>49</v>
      </c>
      <c r="O109" s="48"/>
      <c r="P109" s="245">
        <f>O109*H109</f>
        <v>0</v>
      </c>
      <c r="Q109" s="245">
        <v>0</v>
      </c>
      <c r="R109" s="245">
        <f>Q109*H109</f>
        <v>0</v>
      </c>
      <c r="S109" s="245">
        <v>0</v>
      </c>
      <c r="T109" s="246">
        <f>S109*H109</f>
        <v>0</v>
      </c>
      <c r="AR109" s="24" t="s">
        <v>237</v>
      </c>
      <c r="AT109" s="24" t="s">
        <v>233</v>
      </c>
      <c r="AU109" s="24" t="s">
        <v>85</v>
      </c>
      <c r="AY109" s="24" t="s">
        <v>230</v>
      </c>
      <c r="BE109" s="247">
        <f>IF(N109="základní",J109,0)</f>
        <v>0</v>
      </c>
      <c r="BF109" s="247">
        <f>IF(N109="snížená",J109,0)</f>
        <v>0</v>
      </c>
      <c r="BG109" s="247">
        <f>IF(N109="zákl. přenesená",J109,0)</f>
        <v>0</v>
      </c>
      <c r="BH109" s="247">
        <f>IF(N109="sníž. přenesená",J109,0)</f>
        <v>0</v>
      </c>
      <c r="BI109" s="247">
        <f>IF(N109="nulová",J109,0)</f>
        <v>0</v>
      </c>
      <c r="BJ109" s="24" t="s">
        <v>85</v>
      </c>
      <c r="BK109" s="247">
        <f>ROUND(I109*H109,2)</f>
        <v>0</v>
      </c>
      <c r="BL109" s="24" t="s">
        <v>237</v>
      </c>
      <c r="BM109" s="24" t="s">
        <v>2515</v>
      </c>
    </row>
    <row r="110" spans="2:65" s="1" customFormat="1" ht="16.5" customHeight="1">
      <c r="B110" s="47"/>
      <c r="C110" s="236" t="s">
        <v>307</v>
      </c>
      <c r="D110" s="236" t="s">
        <v>233</v>
      </c>
      <c r="E110" s="237" t="s">
        <v>1828</v>
      </c>
      <c r="F110" s="238" t="s">
        <v>1829</v>
      </c>
      <c r="G110" s="239" t="s">
        <v>236</v>
      </c>
      <c r="H110" s="240">
        <v>0.205</v>
      </c>
      <c r="I110" s="241"/>
      <c r="J110" s="242">
        <f>ROUND(I110*H110,2)</f>
        <v>0</v>
      </c>
      <c r="K110" s="238" t="s">
        <v>34</v>
      </c>
      <c r="L110" s="73"/>
      <c r="M110" s="243" t="s">
        <v>34</v>
      </c>
      <c r="N110" s="244" t="s">
        <v>49</v>
      </c>
      <c r="O110" s="48"/>
      <c r="P110" s="245">
        <f>O110*H110</f>
        <v>0</v>
      </c>
      <c r="Q110" s="245">
        <v>0</v>
      </c>
      <c r="R110" s="245">
        <f>Q110*H110</f>
        <v>0</v>
      </c>
      <c r="S110" s="245">
        <v>0</v>
      </c>
      <c r="T110" s="246">
        <f>S110*H110</f>
        <v>0</v>
      </c>
      <c r="AR110" s="24" t="s">
        <v>237</v>
      </c>
      <c r="AT110" s="24" t="s">
        <v>233</v>
      </c>
      <c r="AU110" s="24" t="s">
        <v>85</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237</v>
      </c>
      <c r="BM110" s="24" t="s">
        <v>2516</v>
      </c>
    </row>
    <row r="111" spans="2:65" s="1" customFormat="1" ht="16.5" customHeight="1">
      <c r="B111" s="47"/>
      <c r="C111" s="236" t="s">
        <v>311</v>
      </c>
      <c r="D111" s="236" t="s">
        <v>233</v>
      </c>
      <c r="E111" s="237" t="s">
        <v>1831</v>
      </c>
      <c r="F111" s="238" t="s">
        <v>1832</v>
      </c>
      <c r="G111" s="239" t="s">
        <v>236</v>
      </c>
      <c r="H111" s="240">
        <v>1.638</v>
      </c>
      <c r="I111" s="241"/>
      <c r="J111" s="242">
        <f>ROUND(I111*H111,2)</f>
        <v>0</v>
      </c>
      <c r="K111" s="238" t="s">
        <v>34</v>
      </c>
      <c r="L111" s="73"/>
      <c r="M111" s="243" t="s">
        <v>34</v>
      </c>
      <c r="N111" s="244" t="s">
        <v>49</v>
      </c>
      <c r="O111" s="48"/>
      <c r="P111" s="245">
        <f>O111*H111</f>
        <v>0</v>
      </c>
      <c r="Q111" s="245">
        <v>0</v>
      </c>
      <c r="R111" s="245">
        <f>Q111*H111</f>
        <v>0</v>
      </c>
      <c r="S111" s="245">
        <v>0</v>
      </c>
      <c r="T111" s="246">
        <f>S111*H111</f>
        <v>0</v>
      </c>
      <c r="AR111" s="24" t="s">
        <v>237</v>
      </c>
      <c r="AT111" s="24" t="s">
        <v>233</v>
      </c>
      <c r="AU111" s="24" t="s">
        <v>85</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237</v>
      </c>
      <c r="BM111" s="24" t="s">
        <v>2517</v>
      </c>
    </row>
    <row r="112" spans="2:65" s="1" customFormat="1" ht="16.5" customHeight="1">
      <c r="B112" s="47"/>
      <c r="C112" s="236" t="s">
        <v>315</v>
      </c>
      <c r="D112" s="236" t="s">
        <v>233</v>
      </c>
      <c r="E112" s="237" t="s">
        <v>1834</v>
      </c>
      <c r="F112" s="238" t="s">
        <v>1835</v>
      </c>
      <c r="G112" s="239" t="s">
        <v>236</v>
      </c>
      <c r="H112" s="240">
        <v>0.205</v>
      </c>
      <c r="I112" s="241"/>
      <c r="J112" s="242">
        <f>ROUND(I112*H112,2)</f>
        <v>0</v>
      </c>
      <c r="K112" s="238" t="s">
        <v>34</v>
      </c>
      <c r="L112" s="73"/>
      <c r="M112" s="243" t="s">
        <v>34</v>
      </c>
      <c r="N112" s="294" t="s">
        <v>49</v>
      </c>
      <c r="O112" s="295"/>
      <c r="P112" s="296">
        <f>O112*H112</f>
        <v>0</v>
      </c>
      <c r="Q112" s="296">
        <v>0</v>
      </c>
      <c r="R112" s="296">
        <f>Q112*H112</f>
        <v>0</v>
      </c>
      <c r="S112" s="296">
        <v>0</v>
      </c>
      <c r="T112" s="297">
        <f>S112*H112</f>
        <v>0</v>
      </c>
      <c r="AR112" s="24" t="s">
        <v>237</v>
      </c>
      <c r="AT112" s="24" t="s">
        <v>233</v>
      </c>
      <c r="AU112" s="24" t="s">
        <v>85</v>
      </c>
      <c r="AY112" s="24" t="s">
        <v>230</v>
      </c>
      <c r="BE112" s="247">
        <f>IF(N112="základní",J112,0)</f>
        <v>0</v>
      </c>
      <c r="BF112" s="247">
        <f>IF(N112="snížená",J112,0)</f>
        <v>0</v>
      </c>
      <c r="BG112" s="247">
        <f>IF(N112="zákl. přenesená",J112,0)</f>
        <v>0</v>
      </c>
      <c r="BH112" s="247">
        <f>IF(N112="sníž. přenesená",J112,0)</f>
        <v>0</v>
      </c>
      <c r="BI112" s="247">
        <f>IF(N112="nulová",J112,0)</f>
        <v>0</v>
      </c>
      <c r="BJ112" s="24" t="s">
        <v>85</v>
      </c>
      <c r="BK112" s="247">
        <f>ROUND(I112*H112,2)</f>
        <v>0</v>
      </c>
      <c r="BL112" s="24" t="s">
        <v>237</v>
      </c>
      <c r="BM112" s="24" t="s">
        <v>2518</v>
      </c>
    </row>
    <row r="113" spans="2:12" s="1" customFormat="1" ht="6.95" customHeight="1">
      <c r="B113" s="68"/>
      <c r="C113" s="69"/>
      <c r="D113" s="69"/>
      <c r="E113" s="69"/>
      <c r="F113" s="69"/>
      <c r="G113" s="69"/>
      <c r="H113" s="69"/>
      <c r="I113" s="179"/>
      <c r="J113" s="69"/>
      <c r="K113" s="69"/>
      <c r="L113" s="73"/>
    </row>
  </sheetData>
  <sheetProtection password="CC35" sheet="1" objects="1" scenarios="1" formatColumns="0" formatRows="0" autoFilter="0"/>
  <autoFilter ref="C89:K112"/>
  <mergeCells count="13">
    <mergeCell ref="E7:H7"/>
    <mergeCell ref="E9:H9"/>
    <mergeCell ref="E11:H11"/>
    <mergeCell ref="E26:H26"/>
    <mergeCell ref="E47:H47"/>
    <mergeCell ref="E49:H49"/>
    <mergeCell ref="E51:H51"/>
    <mergeCell ref="J55:J56"/>
    <mergeCell ref="E78:H78"/>
    <mergeCell ref="E80:H80"/>
    <mergeCell ref="E82:H82"/>
    <mergeCell ref="G1:H1"/>
    <mergeCell ref="L2:V2"/>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BR18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158</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2519</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2520</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ROUND(J95,2)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ROUND(SUM(BE95:BE179),2)</f>
        <v>0</v>
      </c>
      <c r="G32" s="48"/>
      <c r="H32" s="48"/>
      <c r="I32" s="171">
        <v>0.21</v>
      </c>
      <c r="J32" s="170">
        <f>ROUND(ROUND((SUM(BE95:BE179)),2)*I32,2)</f>
        <v>0</v>
      </c>
      <c r="K32" s="52"/>
    </row>
    <row r="33" spans="2:11" s="1" customFormat="1" ht="14.4" customHeight="1">
      <c r="B33" s="47"/>
      <c r="C33" s="48"/>
      <c r="D33" s="48"/>
      <c r="E33" s="56" t="s">
        <v>50</v>
      </c>
      <c r="F33" s="170">
        <f>ROUND(SUM(BF95:BF179),2)</f>
        <v>0</v>
      </c>
      <c r="G33" s="48"/>
      <c r="H33" s="48"/>
      <c r="I33" s="171">
        <v>0.15</v>
      </c>
      <c r="J33" s="170">
        <f>ROUND(ROUND((SUM(BF95:BF179)),2)*I33,2)</f>
        <v>0</v>
      </c>
      <c r="K33" s="52"/>
    </row>
    <row r="34" spans="2:11" s="1" customFormat="1" ht="14.4" customHeight="1" hidden="1">
      <c r="B34" s="47"/>
      <c r="C34" s="48"/>
      <c r="D34" s="48"/>
      <c r="E34" s="56" t="s">
        <v>51</v>
      </c>
      <c r="F34" s="170">
        <f>ROUND(SUM(BG95:BG179),2)</f>
        <v>0</v>
      </c>
      <c r="G34" s="48"/>
      <c r="H34" s="48"/>
      <c r="I34" s="171">
        <v>0.21</v>
      </c>
      <c r="J34" s="170">
        <v>0</v>
      </c>
      <c r="K34" s="52"/>
    </row>
    <row r="35" spans="2:11" s="1" customFormat="1" ht="14.4" customHeight="1" hidden="1">
      <c r="B35" s="47"/>
      <c r="C35" s="48"/>
      <c r="D35" s="48"/>
      <c r="E35" s="56" t="s">
        <v>52</v>
      </c>
      <c r="F35" s="170">
        <f>ROUND(SUM(BH95:BH179),2)</f>
        <v>0</v>
      </c>
      <c r="G35" s="48"/>
      <c r="H35" s="48"/>
      <c r="I35" s="171">
        <v>0.15</v>
      </c>
      <c r="J35" s="170">
        <v>0</v>
      </c>
      <c r="K35" s="52"/>
    </row>
    <row r="36" spans="2:11" s="1" customFormat="1" ht="14.4" customHeight="1" hidden="1">
      <c r="B36" s="47"/>
      <c r="C36" s="48"/>
      <c r="D36" s="48"/>
      <c r="E36" s="56" t="s">
        <v>53</v>
      </c>
      <c r="F36" s="170">
        <f>ROUND(SUM(BI95:BI179),2)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2519</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A1 - OBJEKT D - PŘEDÁVACÍ STANICE VYTÁPĚNÍ</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J95</f>
        <v>0</v>
      </c>
      <c r="K60" s="52"/>
      <c r="AU60" s="24" t="s">
        <v>198</v>
      </c>
    </row>
    <row r="61" spans="2:11" s="8" customFormat="1" ht="24.95" customHeight="1">
      <c r="B61" s="190"/>
      <c r="C61" s="191"/>
      <c r="D61" s="192" t="s">
        <v>199</v>
      </c>
      <c r="E61" s="193"/>
      <c r="F61" s="193"/>
      <c r="G61" s="193"/>
      <c r="H61" s="193"/>
      <c r="I61" s="194"/>
      <c r="J61" s="195">
        <f>J96</f>
        <v>0</v>
      </c>
      <c r="K61" s="196"/>
    </row>
    <row r="62" spans="2:11" s="9" customFormat="1" ht="19.9" customHeight="1">
      <c r="B62" s="197"/>
      <c r="C62" s="198"/>
      <c r="D62" s="199" t="s">
        <v>200</v>
      </c>
      <c r="E62" s="200"/>
      <c r="F62" s="200"/>
      <c r="G62" s="200"/>
      <c r="H62" s="200"/>
      <c r="I62" s="201"/>
      <c r="J62" s="202">
        <f>J97</f>
        <v>0</v>
      </c>
      <c r="K62" s="203"/>
    </row>
    <row r="63" spans="2:11" s="8" customFormat="1" ht="24.95" customHeight="1">
      <c r="B63" s="190"/>
      <c r="C63" s="191"/>
      <c r="D63" s="192" t="s">
        <v>201</v>
      </c>
      <c r="E63" s="193"/>
      <c r="F63" s="193"/>
      <c r="G63" s="193"/>
      <c r="H63" s="193"/>
      <c r="I63" s="194"/>
      <c r="J63" s="195">
        <f>J104</f>
        <v>0</v>
      </c>
      <c r="K63" s="196"/>
    </row>
    <row r="64" spans="2:11" s="9" customFormat="1" ht="19.9" customHeight="1">
      <c r="B64" s="197"/>
      <c r="C64" s="198"/>
      <c r="D64" s="199" t="s">
        <v>202</v>
      </c>
      <c r="E64" s="200"/>
      <c r="F64" s="200"/>
      <c r="G64" s="200"/>
      <c r="H64" s="200"/>
      <c r="I64" s="201"/>
      <c r="J64" s="202">
        <f>J105</f>
        <v>0</v>
      </c>
      <c r="K64" s="203"/>
    </row>
    <row r="65" spans="2:11" s="9" customFormat="1" ht="19.9" customHeight="1">
      <c r="B65" s="197"/>
      <c r="C65" s="198"/>
      <c r="D65" s="199" t="s">
        <v>204</v>
      </c>
      <c r="E65" s="200"/>
      <c r="F65" s="200"/>
      <c r="G65" s="200"/>
      <c r="H65" s="200"/>
      <c r="I65" s="201"/>
      <c r="J65" s="202">
        <f>J112</f>
        <v>0</v>
      </c>
      <c r="K65" s="203"/>
    </row>
    <row r="66" spans="2:11" s="9" customFormat="1" ht="19.9" customHeight="1">
      <c r="B66" s="197"/>
      <c r="C66" s="198"/>
      <c r="D66" s="199" t="s">
        <v>205</v>
      </c>
      <c r="E66" s="200"/>
      <c r="F66" s="200"/>
      <c r="G66" s="200"/>
      <c r="H66" s="200"/>
      <c r="I66" s="201"/>
      <c r="J66" s="202">
        <f>J119</f>
        <v>0</v>
      </c>
      <c r="K66" s="203"/>
    </row>
    <row r="67" spans="2:11" s="9" customFormat="1" ht="19.9" customHeight="1">
      <c r="B67" s="197"/>
      <c r="C67" s="198"/>
      <c r="D67" s="199" t="s">
        <v>206</v>
      </c>
      <c r="E67" s="200"/>
      <c r="F67" s="200"/>
      <c r="G67" s="200"/>
      <c r="H67" s="200"/>
      <c r="I67" s="201"/>
      <c r="J67" s="202">
        <f>J129</f>
        <v>0</v>
      </c>
      <c r="K67" s="203"/>
    </row>
    <row r="68" spans="2:11" s="9" customFormat="1" ht="19.9" customHeight="1">
      <c r="B68" s="197"/>
      <c r="C68" s="198"/>
      <c r="D68" s="199" t="s">
        <v>207</v>
      </c>
      <c r="E68" s="200"/>
      <c r="F68" s="200"/>
      <c r="G68" s="200"/>
      <c r="H68" s="200"/>
      <c r="I68" s="201"/>
      <c r="J68" s="202">
        <f>J155</f>
        <v>0</v>
      </c>
      <c r="K68" s="203"/>
    </row>
    <row r="69" spans="2:11" s="8" customFormat="1" ht="24.95" customHeight="1">
      <c r="B69" s="190"/>
      <c r="C69" s="191"/>
      <c r="D69" s="192" t="s">
        <v>209</v>
      </c>
      <c r="E69" s="193"/>
      <c r="F69" s="193"/>
      <c r="G69" s="193"/>
      <c r="H69" s="193"/>
      <c r="I69" s="194"/>
      <c r="J69" s="195">
        <f>J171</f>
        <v>0</v>
      </c>
      <c r="K69" s="196"/>
    </row>
    <row r="70" spans="2:11" s="9" customFormat="1" ht="19.9" customHeight="1">
      <c r="B70" s="197"/>
      <c r="C70" s="198"/>
      <c r="D70" s="199" t="s">
        <v>210</v>
      </c>
      <c r="E70" s="200"/>
      <c r="F70" s="200"/>
      <c r="G70" s="200"/>
      <c r="H70" s="200"/>
      <c r="I70" s="201"/>
      <c r="J70" s="202">
        <f>J172</f>
        <v>0</v>
      </c>
      <c r="K70" s="203"/>
    </row>
    <row r="71" spans="2:11" s="9" customFormat="1" ht="19.9" customHeight="1">
      <c r="B71" s="197"/>
      <c r="C71" s="198"/>
      <c r="D71" s="199" t="s">
        <v>211</v>
      </c>
      <c r="E71" s="200"/>
      <c r="F71" s="200"/>
      <c r="G71" s="200"/>
      <c r="H71" s="200"/>
      <c r="I71" s="201"/>
      <c r="J71" s="202">
        <f>J174</f>
        <v>0</v>
      </c>
      <c r="K71" s="203"/>
    </row>
    <row r="72" spans="2:11" s="9" customFormat="1" ht="19.9" customHeight="1">
      <c r="B72" s="197"/>
      <c r="C72" s="198"/>
      <c r="D72" s="199" t="s">
        <v>212</v>
      </c>
      <c r="E72" s="200"/>
      <c r="F72" s="200"/>
      <c r="G72" s="200"/>
      <c r="H72" s="200"/>
      <c r="I72" s="201"/>
      <c r="J72" s="202">
        <f>J176</f>
        <v>0</v>
      </c>
      <c r="K72" s="203"/>
    </row>
    <row r="73" spans="2:11" s="9" customFormat="1" ht="19.9" customHeight="1">
      <c r="B73" s="197"/>
      <c r="C73" s="198"/>
      <c r="D73" s="199" t="s">
        <v>213</v>
      </c>
      <c r="E73" s="200"/>
      <c r="F73" s="200"/>
      <c r="G73" s="200"/>
      <c r="H73" s="200"/>
      <c r="I73" s="201"/>
      <c r="J73" s="202">
        <f>J178</f>
        <v>0</v>
      </c>
      <c r="K73" s="203"/>
    </row>
    <row r="74" spans="2:11" s="1" customFormat="1" ht="21.8" customHeight="1">
      <c r="B74" s="47"/>
      <c r="C74" s="48"/>
      <c r="D74" s="48"/>
      <c r="E74" s="48"/>
      <c r="F74" s="48"/>
      <c r="G74" s="48"/>
      <c r="H74" s="48"/>
      <c r="I74" s="157"/>
      <c r="J74" s="48"/>
      <c r="K74" s="52"/>
    </row>
    <row r="75" spans="2:11" s="1" customFormat="1" ht="6.95" customHeight="1">
      <c r="B75" s="68"/>
      <c r="C75" s="69"/>
      <c r="D75" s="69"/>
      <c r="E75" s="69"/>
      <c r="F75" s="69"/>
      <c r="G75" s="69"/>
      <c r="H75" s="69"/>
      <c r="I75" s="179"/>
      <c r="J75" s="69"/>
      <c r="K75" s="70"/>
    </row>
    <row r="79" spans="2:12" s="1" customFormat="1" ht="6.95" customHeight="1">
      <c r="B79" s="71"/>
      <c r="C79" s="72"/>
      <c r="D79" s="72"/>
      <c r="E79" s="72"/>
      <c r="F79" s="72"/>
      <c r="G79" s="72"/>
      <c r="H79" s="72"/>
      <c r="I79" s="182"/>
      <c r="J79" s="72"/>
      <c r="K79" s="72"/>
      <c r="L79" s="73"/>
    </row>
    <row r="80" spans="2:12" s="1" customFormat="1" ht="36.95" customHeight="1">
      <c r="B80" s="47"/>
      <c r="C80" s="74" t="s">
        <v>214</v>
      </c>
      <c r="D80" s="75"/>
      <c r="E80" s="75"/>
      <c r="F80" s="75"/>
      <c r="G80" s="75"/>
      <c r="H80" s="75"/>
      <c r="I80" s="204"/>
      <c r="J80" s="75"/>
      <c r="K80" s="75"/>
      <c r="L80" s="73"/>
    </row>
    <row r="81" spans="2:12" s="1" customFormat="1" ht="6.95" customHeight="1">
      <c r="B81" s="47"/>
      <c r="C81" s="75"/>
      <c r="D81" s="75"/>
      <c r="E81" s="75"/>
      <c r="F81" s="75"/>
      <c r="G81" s="75"/>
      <c r="H81" s="75"/>
      <c r="I81" s="204"/>
      <c r="J81" s="75"/>
      <c r="K81" s="75"/>
      <c r="L81" s="73"/>
    </row>
    <row r="82" spans="2:12" s="1" customFormat="1" ht="14.4" customHeight="1">
      <c r="B82" s="47"/>
      <c r="C82" s="77" t="s">
        <v>18</v>
      </c>
      <c r="D82" s="75"/>
      <c r="E82" s="75"/>
      <c r="F82" s="75"/>
      <c r="G82" s="75"/>
      <c r="H82" s="75"/>
      <c r="I82" s="204"/>
      <c r="J82" s="75"/>
      <c r="K82" s="75"/>
      <c r="L82" s="73"/>
    </row>
    <row r="83" spans="2:12" s="1" customFormat="1" ht="16.5" customHeight="1">
      <c r="B83" s="47"/>
      <c r="C83" s="75"/>
      <c r="D83" s="75"/>
      <c r="E83" s="205" t="str">
        <f>E7</f>
        <v>REKONSTRUKCE PLYNOVÉ KOTELNY JAROV I.- OBJEKTY A-E</v>
      </c>
      <c r="F83" s="77"/>
      <c r="G83" s="77"/>
      <c r="H83" s="77"/>
      <c r="I83" s="204"/>
      <c r="J83" s="75"/>
      <c r="K83" s="75"/>
      <c r="L83" s="73"/>
    </row>
    <row r="84" spans="2:12" ht="13.5">
      <c r="B84" s="28"/>
      <c r="C84" s="77" t="s">
        <v>190</v>
      </c>
      <c r="D84" s="206"/>
      <c r="E84" s="206"/>
      <c r="F84" s="206"/>
      <c r="G84" s="206"/>
      <c r="H84" s="206"/>
      <c r="I84" s="149"/>
      <c r="J84" s="206"/>
      <c r="K84" s="206"/>
      <c r="L84" s="207"/>
    </row>
    <row r="85" spans="2:12" s="1" customFormat="1" ht="16.5" customHeight="1">
      <c r="B85" s="47"/>
      <c r="C85" s="75"/>
      <c r="D85" s="75"/>
      <c r="E85" s="205" t="s">
        <v>2519</v>
      </c>
      <c r="F85" s="75"/>
      <c r="G85" s="75"/>
      <c r="H85" s="75"/>
      <c r="I85" s="204"/>
      <c r="J85" s="75"/>
      <c r="K85" s="75"/>
      <c r="L85" s="73"/>
    </row>
    <row r="86" spans="2:12" s="1" customFormat="1" ht="14.4" customHeight="1">
      <c r="B86" s="47"/>
      <c r="C86" s="77" t="s">
        <v>192</v>
      </c>
      <c r="D86" s="75"/>
      <c r="E86" s="75"/>
      <c r="F86" s="75"/>
      <c r="G86" s="75"/>
      <c r="H86" s="75"/>
      <c r="I86" s="204"/>
      <c r="J86" s="75"/>
      <c r="K86" s="75"/>
      <c r="L86" s="73"/>
    </row>
    <row r="87" spans="2:12" s="1" customFormat="1" ht="17.25" customHeight="1">
      <c r="B87" s="47"/>
      <c r="C87" s="75"/>
      <c r="D87" s="75"/>
      <c r="E87" s="83" t="str">
        <f>E11</f>
        <v>A1 - OBJEKT D - PŘEDÁVACÍ STANICE VYTÁPĚNÍ</v>
      </c>
      <c r="F87" s="75"/>
      <c r="G87" s="75"/>
      <c r="H87" s="75"/>
      <c r="I87" s="204"/>
      <c r="J87" s="75"/>
      <c r="K87" s="75"/>
      <c r="L87" s="73"/>
    </row>
    <row r="88" spans="2:12" s="1" customFormat="1" ht="6.95" customHeight="1">
      <c r="B88" s="47"/>
      <c r="C88" s="75"/>
      <c r="D88" s="75"/>
      <c r="E88" s="75"/>
      <c r="F88" s="75"/>
      <c r="G88" s="75"/>
      <c r="H88" s="75"/>
      <c r="I88" s="204"/>
      <c r="J88" s="75"/>
      <c r="K88" s="75"/>
      <c r="L88" s="73"/>
    </row>
    <row r="89" spans="2:12" s="1" customFormat="1" ht="18" customHeight="1">
      <c r="B89" s="47"/>
      <c r="C89" s="77" t="s">
        <v>24</v>
      </c>
      <c r="D89" s="75"/>
      <c r="E89" s="75"/>
      <c r="F89" s="208" t="str">
        <f>F14</f>
        <v xml:space="preserve"> 130 00 Praha 3</v>
      </c>
      <c r="G89" s="75"/>
      <c r="H89" s="75"/>
      <c r="I89" s="209" t="s">
        <v>26</v>
      </c>
      <c r="J89" s="86" t="str">
        <f>IF(J14="","",J14)</f>
        <v>24. 9. 2018</v>
      </c>
      <c r="K89" s="75"/>
      <c r="L89" s="73"/>
    </row>
    <row r="90" spans="2:12" s="1" customFormat="1" ht="6.95" customHeight="1">
      <c r="B90" s="47"/>
      <c r="C90" s="75"/>
      <c r="D90" s="75"/>
      <c r="E90" s="75"/>
      <c r="F90" s="75"/>
      <c r="G90" s="75"/>
      <c r="H90" s="75"/>
      <c r="I90" s="204"/>
      <c r="J90" s="75"/>
      <c r="K90" s="75"/>
      <c r="L90" s="73"/>
    </row>
    <row r="91" spans="2:12" s="1" customFormat="1" ht="13.5">
      <c r="B91" s="47"/>
      <c r="C91" s="77" t="s">
        <v>32</v>
      </c>
      <c r="D91" s="75"/>
      <c r="E91" s="75"/>
      <c r="F91" s="208" t="str">
        <f>E17</f>
        <v>VYSOKÁ ŠKOLA EKONOMICKÁ V PRAZE</v>
      </c>
      <c r="G91" s="75"/>
      <c r="H91" s="75"/>
      <c r="I91" s="209" t="s">
        <v>39</v>
      </c>
      <c r="J91" s="208" t="str">
        <f>E23</f>
        <v>ING.VÁCLAV PILÁT</v>
      </c>
      <c r="K91" s="75"/>
      <c r="L91" s="73"/>
    </row>
    <row r="92" spans="2:12" s="1" customFormat="1" ht="14.4" customHeight="1">
      <c r="B92" s="47"/>
      <c r="C92" s="77" t="s">
        <v>37</v>
      </c>
      <c r="D92" s="75"/>
      <c r="E92" s="75"/>
      <c r="F92" s="208" t="str">
        <f>IF(E20="","",E20)</f>
        <v/>
      </c>
      <c r="G92" s="75"/>
      <c r="H92" s="75"/>
      <c r="I92" s="204"/>
      <c r="J92" s="75"/>
      <c r="K92" s="75"/>
      <c r="L92" s="73"/>
    </row>
    <row r="93" spans="2:12" s="1" customFormat="1" ht="10.3" customHeight="1">
      <c r="B93" s="47"/>
      <c r="C93" s="75"/>
      <c r="D93" s="75"/>
      <c r="E93" s="75"/>
      <c r="F93" s="75"/>
      <c r="G93" s="75"/>
      <c r="H93" s="75"/>
      <c r="I93" s="204"/>
      <c r="J93" s="75"/>
      <c r="K93" s="75"/>
      <c r="L93" s="73"/>
    </row>
    <row r="94" spans="2:20" s="10" customFormat="1" ht="29.25" customHeight="1">
      <c r="B94" s="210"/>
      <c r="C94" s="211" t="s">
        <v>215</v>
      </c>
      <c r="D94" s="212" t="s">
        <v>63</v>
      </c>
      <c r="E94" s="212" t="s">
        <v>59</v>
      </c>
      <c r="F94" s="212" t="s">
        <v>216</v>
      </c>
      <c r="G94" s="212" t="s">
        <v>217</v>
      </c>
      <c r="H94" s="212" t="s">
        <v>218</v>
      </c>
      <c r="I94" s="213" t="s">
        <v>219</v>
      </c>
      <c r="J94" s="212" t="s">
        <v>196</v>
      </c>
      <c r="K94" s="214" t="s">
        <v>220</v>
      </c>
      <c r="L94" s="215"/>
      <c r="M94" s="103" t="s">
        <v>221</v>
      </c>
      <c r="N94" s="104" t="s">
        <v>48</v>
      </c>
      <c r="O94" s="104" t="s">
        <v>222</v>
      </c>
      <c r="P94" s="104" t="s">
        <v>223</v>
      </c>
      <c r="Q94" s="104" t="s">
        <v>224</v>
      </c>
      <c r="R94" s="104" t="s">
        <v>225</v>
      </c>
      <c r="S94" s="104" t="s">
        <v>226</v>
      </c>
      <c r="T94" s="105" t="s">
        <v>227</v>
      </c>
    </row>
    <row r="95" spans="2:63" s="1" customFormat="1" ht="29.25" customHeight="1">
      <c r="B95" s="47"/>
      <c r="C95" s="109" t="s">
        <v>197</v>
      </c>
      <c r="D95" s="75"/>
      <c r="E95" s="75"/>
      <c r="F95" s="75"/>
      <c r="G95" s="75"/>
      <c r="H95" s="75"/>
      <c r="I95" s="204"/>
      <c r="J95" s="216">
        <f>BK95</f>
        <v>0</v>
      </c>
      <c r="K95" s="75"/>
      <c r="L95" s="73"/>
      <c r="M95" s="106"/>
      <c r="N95" s="107"/>
      <c r="O95" s="107"/>
      <c r="P95" s="217">
        <f>P96+P104+P171</f>
        <v>0</v>
      </c>
      <c r="Q95" s="107"/>
      <c r="R95" s="217">
        <f>R96+R104+R171</f>
        <v>0.59062</v>
      </c>
      <c r="S95" s="107"/>
      <c r="T95" s="218">
        <f>T96+T104+T171</f>
        <v>0.77816</v>
      </c>
      <c r="AT95" s="24" t="s">
        <v>77</v>
      </c>
      <c r="AU95" s="24" t="s">
        <v>198</v>
      </c>
      <c r="BK95" s="219">
        <f>BK96+BK104+BK171</f>
        <v>0</v>
      </c>
    </row>
    <row r="96" spans="2:63" s="11" customFormat="1" ht="37.4" customHeight="1">
      <c r="B96" s="220"/>
      <c r="C96" s="221"/>
      <c r="D96" s="222" t="s">
        <v>77</v>
      </c>
      <c r="E96" s="223" t="s">
        <v>228</v>
      </c>
      <c r="F96" s="223" t="s">
        <v>229</v>
      </c>
      <c r="G96" s="221"/>
      <c r="H96" s="221"/>
      <c r="I96" s="224"/>
      <c r="J96" s="225">
        <f>BK96</f>
        <v>0</v>
      </c>
      <c r="K96" s="221"/>
      <c r="L96" s="226"/>
      <c r="M96" s="227"/>
      <c r="N96" s="228"/>
      <c r="O96" s="228"/>
      <c r="P96" s="229">
        <f>P97</f>
        <v>0</v>
      </c>
      <c r="Q96" s="228"/>
      <c r="R96" s="229">
        <f>R97</f>
        <v>0</v>
      </c>
      <c r="S96" s="228"/>
      <c r="T96" s="230">
        <f>T97</f>
        <v>0</v>
      </c>
      <c r="AR96" s="231" t="s">
        <v>85</v>
      </c>
      <c r="AT96" s="232" t="s">
        <v>77</v>
      </c>
      <c r="AU96" s="232" t="s">
        <v>78</v>
      </c>
      <c r="AY96" s="231" t="s">
        <v>230</v>
      </c>
      <c r="BK96" s="233">
        <f>BK97</f>
        <v>0</v>
      </c>
    </row>
    <row r="97" spans="2:63" s="11" customFormat="1" ht="19.9" customHeight="1">
      <c r="B97" s="220"/>
      <c r="C97" s="221"/>
      <c r="D97" s="222" t="s">
        <v>77</v>
      </c>
      <c r="E97" s="234" t="s">
        <v>231</v>
      </c>
      <c r="F97" s="234" t="s">
        <v>232</v>
      </c>
      <c r="G97" s="221"/>
      <c r="H97" s="221"/>
      <c r="I97" s="224"/>
      <c r="J97" s="235">
        <f>BK97</f>
        <v>0</v>
      </c>
      <c r="K97" s="221"/>
      <c r="L97" s="226"/>
      <c r="M97" s="227"/>
      <c r="N97" s="228"/>
      <c r="O97" s="228"/>
      <c r="P97" s="229">
        <f>SUM(P98:P103)</f>
        <v>0</v>
      </c>
      <c r="Q97" s="228"/>
      <c r="R97" s="229">
        <f>SUM(R98:R103)</f>
        <v>0</v>
      </c>
      <c r="S97" s="228"/>
      <c r="T97" s="230">
        <f>SUM(T98:T103)</f>
        <v>0</v>
      </c>
      <c r="AR97" s="231" t="s">
        <v>85</v>
      </c>
      <c r="AT97" s="232" t="s">
        <v>77</v>
      </c>
      <c r="AU97" s="232" t="s">
        <v>85</v>
      </c>
      <c r="AY97" s="231" t="s">
        <v>230</v>
      </c>
      <c r="BK97" s="233">
        <f>SUM(BK98:BK103)</f>
        <v>0</v>
      </c>
    </row>
    <row r="98" spans="2:65" s="1" customFormat="1" ht="25.5" customHeight="1">
      <c r="B98" s="47"/>
      <c r="C98" s="236" t="s">
        <v>85</v>
      </c>
      <c r="D98" s="236" t="s">
        <v>233</v>
      </c>
      <c r="E98" s="237" t="s">
        <v>234</v>
      </c>
      <c r="F98" s="238" t="s">
        <v>235</v>
      </c>
      <c r="G98" s="239" t="s">
        <v>236</v>
      </c>
      <c r="H98" s="240">
        <v>0.778</v>
      </c>
      <c r="I98" s="241"/>
      <c r="J98" s="242">
        <f>ROUND(I98*H98,2)</f>
        <v>0</v>
      </c>
      <c r="K98" s="238" t="s">
        <v>34</v>
      </c>
      <c r="L98" s="73"/>
      <c r="M98" s="243" t="s">
        <v>34</v>
      </c>
      <c r="N98" s="244" t="s">
        <v>49</v>
      </c>
      <c r="O98" s="48"/>
      <c r="P98" s="245">
        <f>O98*H98</f>
        <v>0</v>
      </c>
      <c r="Q98" s="245">
        <v>0</v>
      </c>
      <c r="R98" s="245">
        <f>Q98*H98</f>
        <v>0</v>
      </c>
      <c r="S98" s="245">
        <v>0</v>
      </c>
      <c r="T98" s="246">
        <f>S98*H98</f>
        <v>0</v>
      </c>
      <c r="AR98" s="24" t="s">
        <v>237</v>
      </c>
      <c r="AT98" s="24" t="s">
        <v>233</v>
      </c>
      <c r="AU98" s="24" t="s">
        <v>91</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237</v>
      </c>
      <c r="BM98" s="24" t="s">
        <v>2521</v>
      </c>
    </row>
    <row r="99" spans="2:65" s="1" customFormat="1" ht="25.5" customHeight="1">
      <c r="B99" s="47"/>
      <c r="C99" s="236" t="s">
        <v>91</v>
      </c>
      <c r="D99" s="236" t="s">
        <v>233</v>
      </c>
      <c r="E99" s="237" t="s">
        <v>239</v>
      </c>
      <c r="F99" s="238" t="s">
        <v>240</v>
      </c>
      <c r="G99" s="239" t="s">
        <v>236</v>
      </c>
      <c r="H99" s="240">
        <v>0.778</v>
      </c>
      <c r="I99" s="241"/>
      <c r="J99" s="242">
        <f>ROUND(I99*H99,2)</f>
        <v>0</v>
      </c>
      <c r="K99" s="238" t="s">
        <v>34</v>
      </c>
      <c r="L99" s="73"/>
      <c r="M99" s="243" t="s">
        <v>34</v>
      </c>
      <c r="N99" s="244" t="s">
        <v>49</v>
      </c>
      <c r="O99" s="48"/>
      <c r="P99" s="245">
        <f>O99*H99</f>
        <v>0</v>
      </c>
      <c r="Q99" s="245">
        <v>0</v>
      </c>
      <c r="R99" s="245">
        <f>Q99*H99</f>
        <v>0</v>
      </c>
      <c r="S99" s="245">
        <v>0</v>
      </c>
      <c r="T99" s="246">
        <f>S99*H99</f>
        <v>0</v>
      </c>
      <c r="AR99" s="24" t="s">
        <v>237</v>
      </c>
      <c r="AT99" s="24" t="s">
        <v>233</v>
      </c>
      <c r="AU99" s="24" t="s">
        <v>91</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237</v>
      </c>
      <c r="BM99" s="24" t="s">
        <v>2522</v>
      </c>
    </row>
    <row r="100" spans="2:65" s="1" customFormat="1" ht="25.5" customHeight="1">
      <c r="B100" s="47"/>
      <c r="C100" s="236" t="s">
        <v>242</v>
      </c>
      <c r="D100" s="236" t="s">
        <v>233</v>
      </c>
      <c r="E100" s="237" t="s">
        <v>243</v>
      </c>
      <c r="F100" s="238" t="s">
        <v>244</v>
      </c>
      <c r="G100" s="239" t="s">
        <v>236</v>
      </c>
      <c r="H100" s="240">
        <v>19.45</v>
      </c>
      <c r="I100" s="241"/>
      <c r="J100" s="242">
        <f>ROUND(I100*H100,2)</f>
        <v>0</v>
      </c>
      <c r="K100" s="238" t="s">
        <v>34</v>
      </c>
      <c r="L100" s="73"/>
      <c r="M100" s="243" t="s">
        <v>34</v>
      </c>
      <c r="N100" s="244" t="s">
        <v>49</v>
      </c>
      <c r="O100" s="48"/>
      <c r="P100" s="245">
        <f>O100*H100</f>
        <v>0</v>
      </c>
      <c r="Q100" s="245">
        <v>0</v>
      </c>
      <c r="R100" s="245">
        <f>Q100*H100</f>
        <v>0</v>
      </c>
      <c r="S100" s="245">
        <v>0</v>
      </c>
      <c r="T100" s="246">
        <f>S100*H100</f>
        <v>0</v>
      </c>
      <c r="AR100" s="24" t="s">
        <v>237</v>
      </c>
      <c r="AT100" s="24" t="s">
        <v>233</v>
      </c>
      <c r="AU100" s="24" t="s">
        <v>91</v>
      </c>
      <c r="AY100" s="24" t="s">
        <v>230</v>
      </c>
      <c r="BE100" s="247">
        <f>IF(N100="základní",J100,0)</f>
        <v>0</v>
      </c>
      <c r="BF100" s="247">
        <f>IF(N100="snížená",J100,0)</f>
        <v>0</v>
      </c>
      <c r="BG100" s="247">
        <f>IF(N100="zákl. přenesená",J100,0)</f>
        <v>0</v>
      </c>
      <c r="BH100" s="247">
        <f>IF(N100="sníž. přenesená",J100,0)</f>
        <v>0</v>
      </c>
      <c r="BI100" s="247">
        <f>IF(N100="nulová",J100,0)</f>
        <v>0</v>
      </c>
      <c r="BJ100" s="24" t="s">
        <v>85</v>
      </c>
      <c r="BK100" s="247">
        <f>ROUND(I100*H100,2)</f>
        <v>0</v>
      </c>
      <c r="BL100" s="24" t="s">
        <v>237</v>
      </c>
      <c r="BM100" s="24" t="s">
        <v>2523</v>
      </c>
    </row>
    <row r="101" spans="2:51" s="12" customFormat="1" ht="13.5">
      <c r="B101" s="248"/>
      <c r="C101" s="249"/>
      <c r="D101" s="250" t="s">
        <v>246</v>
      </c>
      <c r="E101" s="251" t="s">
        <v>34</v>
      </c>
      <c r="F101" s="252" t="s">
        <v>2524</v>
      </c>
      <c r="G101" s="249"/>
      <c r="H101" s="253">
        <v>19.45</v>
      </c>
      <c r="I101" s="254"/>
      <c r="J101" s="249"/>
      <c r="K101" s="249"/>
      <c r="L101" s="255"/>
      <c r="M101" s="256"/>
      <c r="N101" s="257"/>
      <c r="O101" s="257"/>
      <c r="P101" s="257"/>
      <c r="Q101" s="257"/>
      <c r="R101" s="257"/>
      <c r="S101" s="257"/>
      <c r="T101" s="258"/>
      <c r="AT101" s="259" t="s">
        <v>246</v>
      </c>
      <c r="AU101" s="259" t="s">
        <v>91</v>
      </c>
      <c r="AV101" s="12" t="s">
        <v>91</v>
      </c>
      <c r="AW101" s="12" t="s">
        <v>41</v>
      </c>
      <c r="AX101" s="12" t="s">
        <v>78</v>
      </c>
      <c r="AY101" s="259" t="s">
        <v>230</v>
      </c>
    </row>
    <row r="102" spans="2:51" s="14" customFormat="1" ht="13.5">
      <c r="B102" s="270"/>
      <c r="C102" s="271"/>
      <c r="D102" s="250" t="s">
        <v>246</v>
      </c>
      <c r="E102" s="272" t="s">
        <v>34</v>
      </c>
      <c r="F102" s="273" t="s">
        <v>265</v>
      </c>
      <c r="G102" s="271"/>
      <c r="H102" s="274">
        <v>19.45</v>
      </c>
      <c r="I102" s="275"/>
      <c r="J102" s="271"/>
      <c r="K102" s="271"/>
      <c r="L102" s="276"/>
      <c r="M102" s="277"/>
      <c r="N102" s="278"/>
      <c r="O102" s="278"/>
      <c r="P102" s="278"/>
      <c r="Q102" s="278"/>
      <c r="R102" s="278"/>
      <c r="S102" s="278"/>
      <c r="T102" s="279"/>
      <c r="AT102" s="280" t="s">
        <v>246</v>
      </c>
      <c r="AU102" s="280" t="s">
        <v>91</v>
      </c>
      <c r="AV102" s="14" t="s">
        <v>237</v>
      </c>
      <c r="AW102" s="14" t="s">
        <v>41</v>
      </c>
      <c r="AX102" s="14" t="s">
        <v>85</v>
      </c>
      <c r="AY102" s="280" t="s">
        <v>230</v>
      </c>
    </row>
    <row r="103" spans="2:65" s="1" customFormat="1" ht="25.5" customHeight="1">
      <c r="B103" s="47"/>
      <c r="C103" s="236" t="s">
        <v>237</v>
      </c>
      <c r="D103" s="236" t="s">
        <v>233</v>
      </c>
      <c r="E103" s="237" t="s">
        <v>248</v>
      </c>
      <c r="F103" s="238" t="s">
        <v>249</v>
      </c>
      <c r="G103" s="239" t="s">
        <v>236</v>
      </c>
      <c r="H103" s="240">
        <v>0.778</v>
      </c>
      <c r="I103" s="241"/>
      <c r="J103" s="242">
        <f>ROUND(I103*H103,2)</f>
        <v>0</v>
      </c>
      <c r="K103" s="238" t="s">
        <v>34</v>
      </c>
      <c r="L103" s="73"/>
      <c r="M103" s="243" t="s">
        <v>34</v>
      </c>
      <c r="N103" s="244" t="s">
        <v>49</v>
      </c>
      <c r="O103" s="48"/>
      <c r="P103" s="245">
        <f>O103*H103</f>
        <v>0</v>
      </c>
      <c r="Q103" s="245">
        <v>0</v>
      </c>
      <c r="R103" s="245">
        <f>Q103*H103</f>
        <v>0</v>
      </c>
      <c r="S103" s="245">
        <v>0</v>
      </c>
      <c r="T103" s="246">
        <f>S103*H103</f>
        <v>0</v>
      </c>
      <c r="AR103" s="24" t="s">
        <v>237</v>
      </c>
      <c r="AT103" s="24" t="s">
        <v>233</v>
      </c>
      <c r="AU103" s="24" t="s">
        <v>91</v>
      </c>
      <c r="AY103" s="24" t="s">
        <v>230</v>
      </c>
      <c r="BE103" s="247">
        <f>IF(N103="základní",J103,0)</f>
        <v>0</v>
      </c>
      <c r="BF103" s="247">
        <f>IF(N103="snížená",J103,0)</f>
        <v>0</v>
      </c>
      <c r="BG103" s="247">
        <f>IF(N103="zákl. přenesená",J103,0)</f>
        <v>0</v>
      </c>
      <c r="BH103" s="247">
        <f>IF(N103="sníž. přenesená",J103,0)</f>
        <v>0</v>
      </c>
      <c r="BI103" s="247">
        <f>IF(N103="nulová",J103,0)</f>
        <v>0</v>
      </c>
      <c r="BJ103" s="24" t="s">
        <v>85</v>
      </c>
      <c r="BK103" s="247">
        <f>ROUND(I103*H103,2)</f>
        <v>0</v>
      </c>
      <c r="BL103" s="24" t="s">
        <v>237</v>
      </c>
      <c r="BM103" s="24" t="s">
        <v>2525</v>
      </c>
    </row>
    <row r="104" spans="2:63" s="11" customFormat="1" ht="37.4" customHeight="1">
      <c r="B104" s="220"/>
      <c r="C104" s="221"/>
      <c r="D104" s="222" t="s">
        <v>77</v>
      </c>
      <c r="E104" s="223" t="s">
        <v>251</v>
      </c>
      <c r="F104" s="223" t="s">
        <v>252</v>
      </c>
      <c r="G104" s="221"/>
      <c r="H104" s="221"/>
      <c r="I104" s="224"/>
      <c r="J104" s="225">
        <f>BK104</f>
        <v>0</v>
      </c>
      <c r="K104" s="221"/>
      <c r="L104" s="226"/>
      <c r="M104" s="227"/>
      <c r="N104" s="228"/>
      <c r="O104" s="228"/>
      <c r="P104" s="229">
        <f>P105+P112+P119+P129+P155</f>
        <v>0</v>
      </c>
      <c r="Q104" s="228"/>
      <c r="R104" s="229">
        <f>R105+R112+R119+R129+R155</f>
        <v>0.59062</v>
      </c>
      <c r="S104" s="228"/>
      <c r="T104" s="230">
        <f>T105+T112+T119+T129+T155</f>
        <v>0.77816</v>
      </c>
      <c r="AR104" s="231" t="s">
        <v>91</v>
      </c>
      <c r="AT104" s="232" t="s">
        <v>77</v>
      </c>
      <c r="AU104" s="232" t="s">
        <v>78</v>
      </c>
      <c r="AY104" s="231" t="s">
        <v>230</v>
      </c>
      <c r="BK104" s="233">
        <f>BK105+BK112+BK119+BK129+BK155</f>
        <v>0</v>
      </c>
    </row>
    <row r="105" spans="2:63" s="11" customFormat="1" ht="19.9" customHeight="1">
      <c r="B105" s="220"/>
      <c r="C105" s="221"/>
      <c r="D105" s="222" t="s">
        <v>77</v>
      </c>
      <c r="E105" s="234" t="s">
        <v>253</v>
      </c>
      <c r="F105" s="234" t="s">
        <v>254</v>
      </c>
      <c r="G105" s="221"/>
      <c r="H105" s="221"/>
      <c r="I105" s="224"/>
      <c r="J105" s="235">
        <f>BK105</f>
        <v>0</v>
      </c>
      <c r="K105" s="221"/>
      <c r="L105" s="226"/>
      <c r="M105" s="227"/>
      <c r="N105" s="228"/>
      <c r="O105" s="228"/>
      <c r="P105" s="229">
        <f>SUM(P106:P111)</f>
        <v>0</v>
      </c>
      <c r="Q105" s="228"/>
      <c r="R105" s="229">
        <f>SUM(R106:R111)</f>
        <v>0.02448</v>
      </c>
      <c r="S105" s="228"/>
      <c r="T105" s="230">
        <f>SUM(T106:T111)</f>
        <v>0.22199999999999998</v>
      </c>
      <c r="AR105" s="231" t="s">
        <v>91</v>
      </c>
      <c r="AT105" s="232" t="s">
        <v>77</v>
      </c>
      <c r="AU105" s="232" t="s">
        <v>85</v>
      </c>
      <c r="AY105" s="231" t="s">
        <v>230</v>
      </c>
      <c r="BK105" s="233">
        <f>SUM(BK106:BK111)</f>
        <v>0</v>
      </c>
    </row>
    <row r="106" spans="2:65" s="1" customFormat="1" ht="16.5" customHeight="1">
      <c r="B106" s="47"/>
      <c r="C106" s="236" t="s">
        <v>255</v>
      </c>
      <c r="D106" s="236" t="s">
        <v>233</v>
      </c>
      <c r="E106" s="237" t="s">
        <v>256</v>
      </c>
      <c r="F106" s="238" t="s">
        <v>257</v>
      </c>
      <c r="G106" s="239" t="s">
        <v>258</v>
      </c>
      <c r="H106" s="240">
        <v>15</v>
      </c>
      <c r="I106" s="241"/>
      <c r="J106" s="242">
        <f>ROUND(I106*H106,2)</f>
        <v>0</v>
      </c>
      <c r="K106" s="238" t="s">
        <v>34</v>
      </c>
      <c r="L106" s="73"/>
      <c r="M106" s="243" t="s">
        <v>34</v>
      </c>
      <c r="N106" s="244" t="s">
        <v>49</v>
      </c>
      <c r="O106" s="48"/>
      <c r="P106" s="245">
        <f>O106*H106</f>
        <v>0</v>
      </c>
      <c r="Q106" s="245">
        <v>0</v>
      </c>
      <c r="R106" s="245">
        <f>Q106*H106</f>
        <v>0</v>
      </c>
      <c r="S106" s="245">
        <v>0.0053</v>
      </c>
      <c r="T106" s="246">
        <f>S106*H106</f>
        <v>0.0795</v>
      </c>
      <c r="AR106" s="24" t="s">
        <v>259</v>
      </c>
      <c r="AT106" s="24" t="s">
        <v>233</v>
      </c>
      <c r="AU106" s="24" t="s">
        <v>91</v>
      </c>
      <c r="AY106" s="24" t="s">
        <v>230</v>
      </c>
      <c r="BE106" s="247">
        <f>IF(N106="základní",J106,0)</f>
        <v>0</v>
      </c>
      <c r="BF106" s="247">
        <f>IF(N106="snížená",J106,0)</f>
        <v>0</v>
      </c>
      <c r="BG106" s="247">
        <f>IF(N106="zákl. přenesená",J106,0)</f>
        <v>0</v>
      </c>
      <c r="BH106" s="247">
        <f>IF(N106="sníž. přenesená",J106,0)</f>
        <v>0</v>
      </c>
      <c r="BI106" s="247">
        <f>IF(N106="nulová",J106,0)</f>
        <v>0</v>
      </c>
      <c r="BJ106" s="24" t="s">
        <v>85</v>
      </c>
      <c r="BK106" s="247">
        <f>ROUND(I106*H106,2)</f>
        <v>0</v>
      </c>
      <c r="BL106" s="24" t="s">
        <v>259</v>
      </c>
      <c r="BM106" s="24" t="s">
        <v>2526</v>
      </c>
    </row>
    <row r="107" spans="2:65" s="1" customFormat="1" ht="25.5" customHeight="1">
      <c r="B107" s="47"/>
      <c r="C107" s="236" t="s">
        <v>266</v>
      </c>
      <c r="D107" s="236" t="s">
        <v>233</v>
      </c>
      <c r="E107" s="237" t="s">
        <v>267</v>
      </c>
      <c r="F107" s="238" t="s">
        <v>268</v>
      </c>
      <c r="G107" s="239" t="s">
        <v>258</v>
      </c>
      <c r="H107" s="240">
        <v>15</v>
      </c>
      <c r="I107" s="241"/>
      <c r="J107" s="242">
        <f>ROUND(I107*H107,2)</f>
        <v>0</v>
      </c>
      <c r="K107" s="238" t="s">
        <v>34</v>
      </c>
      <c r="L107" s="73"/>
      <c r="M107" s="243" t="s">
        <v>34</v>
      </c>
      <c r="N107" s="244" t="s">
        <v>49</v>
      </c>
      <c r="O107" s="48"/>
      <c r="P107" s="245">
        <f>O107*H107</f>
        <v>0</v>
      </c>
      <c r="Q107" s="245">
        <v>0</v>
      </c>
      <c r="R107" s="245">
        <f>Q107*H107</f>
        <v>0</v>
      </c>
      <c r="S107" s="245">
        <v>0.0095</v>
      </c>
      <c r="T107" s="246">
        <f>S107*H107</f>
        <v>0.1425</v>
      </c>
      <c r="AR107" s="24" t="s">
        <v>259</v>
      </c>
      <c r="AT107" s="24" t="s">
        <v>233</v>
      </c>
      <c r="AU107" s="24" t="s">
        <v>91</v>
      </c>
      <c r="AY107" s="24" t="s">
        <v>230</v>
      </c>
      <c r="BE107" s="247">
        <f>IF(N107="základní",J107,0)</f>
        <v>0</v>
      </c>
      <c r="BF107" s="247">
        <f>IF(N107="snížená",J107,0)</f>
        <v>0</v>
      </c>
      <c r="BG107" s="247">
        <f>IF(N107="zákl. přenesená",J107,0)</f>
        <v>0</v>
      </c>
      <c r="BH107" s="247">
        <f>IF(N107="sníž. přenesená",J107,0)</f>
        <v>0</v>
      </c>
      <c r="BI107" s="247">
        <f>IF(N107="nulová",J107,0)</f>
        <v>0</v>
      </c>
      <c r="BJ107" s="24" t="s">
        <v>85</v>
      </c>
      <c r="BK107" s="247">
        <f>ROUND(I107*H107,2)</f>
        <v>0</v>
      </c>
      <c r="BL107" s="24" t="s">
        <v>259</v>
      </c>
      <c r="BM107" s="24" t="s">
        <v>2527</v>
      </c>
    </row>
    <row r="108" spans="2:65" s="1" customFormat="1" ht="25.5" customHeight="1">
      <c r="B108" s="47"/>
      <c r="C108" s="236" t="s">
        <v>278</v>
      </c>
      <c r="D108" s="236" t="s">
        <v>233</v>
      </c>
      <c r="E108" s="237" t="s">
        <v>2157</v>
      </c>
      <c r="F108" s="238" t="s">
        <v>2158</v>
      </c>
      <c r="G108" s="239" t="s">
        <v>281</v>
      </c>
      <c r="H108" s="240">
        <v>2</v>
      </c>
      <c r="I108" s="241"/>
      <c r="J108" s="242">
        <f>ROUND(I108*H108,2)</f>
        <v>0</v>
      </c>
      <c r="K108" s="238" t="s">
        <v>34</v>
      </c>
      <c r="L108" s="73"/>
      <c r="M108" s="243" t="s">
        <v>34</v>
      </c>
      <c r="N108" s="244" t="s">
        <v>49</v>
      </c>
      <c r="O108" s="48"/>
      <c r="P108" s="245">
        <f>O108*H108</f>
        <v>0</v>
      </c>
      <c r="Q108" s="245">
        <v>0.00153</v>
      </c>
      <c r="R108" s="245">
        <f>Q108*H108</f>
        <v>0.00306</v>
      </c>
      <c r="S108" s="245">
        <v>0</v>
      </c>
      <c r="T108" s="246">
        <f>S108*H108</f>
        <v>0</v>
      </c>
      <c r="AR108" s="24" t="s">
        <v>259</v>
      </c>
      <c r="AT108" s="24" t="s">
        <v>233</v>
      </c>
      <c r="AU108" s="24" t="s">
        <v>91</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259</v>
      </c>
      <c r="BM108" s="24" t="s">
        <v>2528</v>
      </c>
    </row>
    <row r="109" spans="2:65" s="1" customFormat="1" ht="25.5" customHeight="1">
      <c r="B109" s="47"/>
      <c r="C109" s="236" t="s">
        <v>285</v>
      </c>
      <c r="D109" s="236" t="s">
        <v>233</v>
      </c>
      <c r="E109" s="237" t="s">
        <v>1851</v>
      </c>
      <c r="F109" s="238" t="s">
        <v>1852</v>
      </c>
      <c r="G109" s="239" t="s">
        <v>281</v>
      </c>
      <c r="H109" s="240">
        <v>6</v>
      </c>
      <c r="I109" s="241"/>
      <c r="J109" s="242">
        <f>ROUND(I109*H109,2)</f>
        <v>0</v>
      </c>
      <c r="K109" s="238" t="s">
        <v>34</v>
      </c>
      <c r="L109" s="73"/>
      <c r="M109" s="243" t="s">
        <v>34</v>
      </c>
      <c r="N109" s="244" t="s">
        <v>49</v>
      </c>
      <c r="O109" s="48"/>
      <c r="P109" s="245">
        <f>O109*H109</f>
        <v>0</v>
      </c>
      <c r="Q109" s="245">
        <v>0.00153</v>
      </c>
      <c r="R109" s="245">
        <f>Q109*H109</f>
        <v>0.009179999999999999</v>
      </c>
      <c r="S109" s="245">
        <v>0</v>
      </c>
      <c r="T109" s="246">
        <f>S109*H109</f>
        <v>0</v>
      </c>
      <c r="AR109" s="24" t="s">
        <v>259</v>
      </c>
      <c r="AT109" s="24" t="s">
        <v>233</v>
      </c>
      <c r="AU109" s="24" t="s">
        <v>91</v>
      </c>
      <c r="AY109" s="24" t="s">
        <v>230</v>
      </c>
      <c r="BE109" s="247">
        <f>IF(N109="základní",J109,0)</f>
        <v>0</v>
      </c>
      <c r="BF109" s="247">
        <f>IF(N109="snížená",J109,0)</f>
        <v>0</v>
      </c>
      <c r="BG109" s="247">
        <f>IF(N109="zákl. přenesená",J109,0)</f>
        <v>0</v>
      </c>
      <c r="BH109" s="247">
        <f>IF(N109="sníž. přenesená",J109,0)</f>
        <v>0</v>
      </c>
      <c r="BI109" s="247">
        <f>IF(N109="nulová",J109,0)</f>
        <v>0</v>
      </c>
      <c r="BJ109" s="24" t="s">
        <v>85</v>
      </c>
      <c r="BK109" s="247">
        <f>ROUND(I109*H109,2)</f>
        <v>0</v>
      </c>
      <c r="BL109" s="24" t="s">
        <v>259</v>
      </c>
      <c r="BM109" s="24" t="s">
        <v>2529</v>
      </c>
    </row>
    <row r="110" spans="2:65" s="1" customFormat="1" ht="25.5" customHeight="1">
      <c r="B110" s="47"/>
      <c r="C110" s="236" t="s">
        <v>289</v>
      </c>
      <c r="D110" s="236" t="s">
        <v>233</v>
      </c>
      <c r="E110" s="237" t="s">
        <v>1854</v>
      </c>
      <c r="F110" s="238" t="s">
        <v>1855</v>
      </c>
      <c r="G110" s="239" t="s">
        <v>281</v>
      </c>
      <c r="H110" s="240">
        <v>8</v>
      </c>
      <c r="I110" s="241"/>
      <c r="J110" s="242">
        <f>ROUND(I110*H110,2)</f>
        <v>0</v>
      </c>
      <c r="K110" s="238" t="s">
        <v>34</v>
      </c>
      <c r="L110" s="73"/>
      <c r="M110" s="243" t="s">
        <v>34</v>
      </c>
      <c r="N110" s="244" t="s">
        <v>49</v>
      </c>
      <c r="O110" s="48"/>
      <c r="P110" s="245">
        <f>O110*H110</f>
        <v>0</v>
      </c>
      <c r="Q110" s="245">
        <v>0.00153</v>
      </c>
      <c r="R110" s="245">
        <f>Q110*H110</f>
        <v>0.01224</v>
      </c>
      <c r="S110" s="245">
        <v>0</v>
      </c>
      <c r="T110" s="246">
        <f>S110*H110</f>
        <v>0</v>
      </c>
      <c r="AR110" s="24" t="s">
        <v>259</v>
      </c>
      <c r="AT110" s="24" t="s">
        <v>233</v>
      </c>
      <c r="AU110" s="24" t="s">
        <v>91</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259</v>
      </c>
      <c r="BM110" s="24" t="s">
        <v>2530</v>
      </c>
    </row>
    <row r="111" spans="2:65" s="1" customFormat="1" ht="16.5" customHeight="1">
      <c r="B111" s="47"/>
      <c r="C111" s="236" t="s">
        <v>295</v>
      </c>
      <c r="D111" s="236" t="s">
        <v>233</v>
      </c>
      <c r="E111" s="237" t="s">
        <v>1857</v>
      </c>
      <c r="F111" s="238" t="s">
        <v>1858</v>
      </c>
      <c r="G111" s="239" t="s">
        <v>304</v>
      </c>
      <c r="H111" s="293"/>
      <c r="I111" s="241"/>
      <c r="J111" s="242">
        <f>ROUND(I111*H111,2)</f>
        <v>0</v>
      </c>
      <c r="K111" s="238" t="s">
        <v>34</v>
      </c>
      <c r="L111" s="73"/>
      <c r="M111" s="243" t="s">
        <v>34</v>
      </c>
      <c r="N111" s="244" t="s">
        <v>49</v>
      </c>
      <c r="O111" s="48"/>
      <c r="P111" s="245">
        <f>O111*H111</f>
        <v>0</v>
      </c>
      <c r="Q111" s="245">
        <v>0</v>
      </c>
      <c r="R111" s="245">
        <f>Q111*H111</f>
        <v>0</v>
      </c>
      <c r="S111" s="245">
        <v>0</v>
      </c>
      <c r="T111" s="246">
        <f>S111*H111</f>
        <v>0</v>
      </c>
      <c r="AR111" s="24" t="s">
        <v>259</v>
      </c>
      <c r="AT111" s="24" t="s">
        <v>233</v>
      </c>
      <c r="AU111" s="24" t="s">
        <v>91</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259</v>
      </c>
      <c r="BM111" s="24" t="s">
        <v>2531</v>
      </c>
    </row>
    <row r="112" spans="2:63" s="11" customFormat="1" ht="29.85" customHeight="1">
      <c r="B112" s="220"/>
      <c r="C112" s="221"/>
      <c r="D112" s="222" t="s">
        <v>77</v>
      </c>
      <c r="E112" s="234" t="s">
        <v>306</v>
      </c>
      <c r="F112" s="234" t="s">
        <v>277</v>
      </c>
      <c r="G112" s="221"/>
      <c r="H112" s="221"/>
      <c r="I112" s="224"/>
      <c r="J112" s="235">
        <f>BK112</f>
        <v>0</v>
      </c>
      <c r="K112" s="221"/>
      <c r="L112" s="226"/>
      <c r="M112" s="227"/>
      <c r="N112" s="228"/>
      <c r="O112" s="228"/>
      <c r="P112" s="229">
        <f>SUM(P113:P118)</f>
        <v>0</v>
      </c>
      <c r="Q112" s="228"/>
      <c r="R112" s="229">
        <f>SUM(R113:R118)</f>
        <v>0.16498</v>
      </c>
      <c r="S112" s="228"/>
      <c r="T112" s="230">
        <f>SUM(T113:T118)</f>
        <v>0.27689</v>
      </c>
      <c r="AR112" s="231" t="s">
        <v>91</v>
      </c>
      <c r="AT112" s="232" t="s">
        <v>77</v>
      </c>
      <c r="AU112" s="232" t="s">
        <v>85</v>
      </c>
      <c r="AY112" s="231" t="s">
        <v>230</v>
      </c>
      <c r="BK112" s="233">
        <f>SUM(BK113:BK118)</f>
        <v>0</v>
      </c>
    </row>
    <row r="113" spans="2:65" s="1" customFormat="1" ht="16.5" customHeight="1">
      <c r="B113" s="47"/>
      <c r="C113" s="236" t="s">
        <v>301</v>
      </c>
      <c r="D113" s="236" t="s">
        <v>233</v>
      </c>
      <c r="E113" s="237" t="s">
        <v>2163</v>
      </c>
      <c r="F113" s="238" t="s">
        <v>309</v>
      </c>
      <c r="G113" s="239" t="s">
        <v>292</v>
      </c>
      <c r="H113" s="240">
        <v>1</v>
      </c>
      <c r="I113" s="241"/>
      <c r="J113" s="242">
        <f>ROUND(I113*H113,2)</f>
        <v>0</v>
      </c>
      <c r="K113" s="238" t="s">
        <v>34</v>
      </c>
      <c r="L113" s="73"/>
      <c r="M113" s="243" t="s">
        <v>34</v>
      </c>
      <c r="N113" s="244" t="s">
        <v>49</v>
      </c>
      <c r="O113" s="48"/>
      <c r="P113" s="245">
        <f>O113*H113</f>
        <v>0</v>
      </c>
      <c r="Q113" s="245">
        <v>0</v>
      </c>
      <c r="R113" s="245">
        <f>Q113*H113</f>
        <v>0</v>
      </c>
      <c r="S113" s="245">
        <v>0.27689</v>
      </c>
      <c r="T113" s="246">
        <f>S113*H113</f>
        <v>0.27689</v>
      </c>
      <c r="AR113" s="24" t="s">
        <v>259</v>
      </c>
      <c r="AT113" s="24" t="s">
        <v>233</v>
      </c>
      <c r="AU113" s="24" t="s">
        <v>91</v>
      </c>
      <c r="AY113" s="24" t="s">
        <v>230</v>
      </c>
      <c r="BE113" s="247">
        <f>IF(N113="základní",J113,0)</f>
        <v>0</v>
      </c>
      <c r="BF113" s="247">
        <f>IF(N113="snížená",J113,0)</f>
        <v>0</v>
      </c>
      <c r="BG113" s="247">
        <f>IF(N113="zákl. přenesená",J113,0)</f>
        <v>0</v>
      </c>
      <c r="BH113" s="247">
        <f>IF(N113="sníž. přenesená",J113,0)</f>
        <v>0</v>
      </c>
      <c r="BI113" s="247">
        <f>IF(N113="nulová",J113,0)</f>
        <v>0</v>
      </c>
      <c r="BJ113" s="24" t="s">
        <v>85</v>
      </c>
      <c r="BK113" s="247">
        <f>ROUND(I113*H113,2)</f>
        <v>0</v>
      </c>
      <c r="BL113" s="24" t="s">
        <v>259</v>
      </c>
      <c r="BM113" s="24" t="s">
        <v>2532</v>
      </c>
    </row>
    <row r="114" spans="2:65" s="1" customFormat="1" ht="16.5" customHeight="1">
      <c r="B114" s="47"/>
      <c r="C114" s="236" t="s">
        <v>307</v>
      </c>
      <c r="D114" s="236" t="s">
        <v>233</v>
      </c>
      <c r="E114" s="237" t="s">
        <v>340</v>
      </c>
      <c r="F114" s="238" t="s">
        <v>2165</v>
      </c>
      <c r="G114" s="239" t="s">
        <v>292</v>
      </c>
      <c r="H114" s="240">
        <v>1</v>
      </c>
      <c r="I114" s="241"/>
      <c r="J114" s="242">
        <f>ROUND(I114*H114,2)</f>
        <v>0</v>
      </c>
      <c r="K114" s="238" t="s">
        <v>34</v>
      </c>
      <c r="L114" s="73"/>
      <c r="M114" s="243" t="s">
        <v>34</v>
      </c>
      <c r="N114" s="244" t="s">
        <v>49</v>
      </c>
      <c r="O114" s="48"/>
      <c r="P114" s="245">
        <f>O114*H114</f>
        <v>0</v>
      </c>
      <c r="Q114" s="245">
        <v>0.11855</v>
      </c>
      <c r="R114" s="245">
        <f>Q114*H114</f>
        <v>0.11855</v>
      </c>
      <c r="S114" s="245">
        <v>0</v>
      </c>
      <c r="T114" s="246">
        <f>S114*H114</f>
        <v>0</v>
      </c>
      <c r="AR114" s="24" t="s">
        <v>259</v>
      </c>
      <c r="AT114" s="24" t="s">
        <v>233</v>
      </c>
      <c r="AU114" s="24" t="s">
        <v>91</v>
      </c>
      <c r="AY114" s="24" t="s">
        <v>230</v>
      </c>
      <c r="BE114" s="247">
        <f>IF(N114="základní",J114,0)</f>
        <v>0</v>
      </c>
      <c r="BF114" s="247">
        <f>IF(N114="snížená",J114,0)</f>
        <v>0</v>
      </c>
      <c r="BG114" s="247">
        <f>IF(N114="zákl. přenesená",J114,0)</f>
        <v>0</v>
      </c>
      <c r="BH114" s="247">
        <f>IF(N114="sníž. přenesená",J114,0)</f>
        <v>0</v>
      </c>
      <c r="BI114" s="247">
        <f>IF(N114="nulová",J114,0)</f>
        <v>0</v>
      </c>
      <c r="BJ114" s="24" t="s">
        <v>85</v>
      </c>
      <c r="BK114" s="247">
        <f>ROUND(I114*H114,2)</f>
        <v>0</v>
      </c>
      <c r="BL114" s="24" t="s">
        <v>259</v>
      </c>
      <c r="BM114" s="24" t="s">
        <v>2533</v>
      </c>
    </row>
    <row r="115" spans="2:65" s="1" customFormat="1" ht="25.5" customHeight="1">
      <c r="B115" s="47"/>
      <c r="C115" s="236" t="s">
        <v>311</v>
      </c>
      <c r="D115" s="236" t="s">
        <v>233</v>
      </c>
      <c r="E115" s="237" t="s">
        <v>2534</v>
      </c>
      <c r="F115" s="238" t="s">
        <v>2535</v>
      </c>
      <c r="G115" s="239" t="s">
        <v>292</v>
      </c>
      <c r="H115" s="240">
        <v>1</v>
      </c>
      <c r="I115" s="241"/>
      <c r="J115" s="242">
        <f>ROUND(I115*H115,2)</f>
        <v>0</v>
      </c>
      <c r="K115" s="238" t="s">
        <v>34</v>
      </c>
      <c r="L115" s="73"/>
      <c r="M115" s="243" t="s">
        <v>34</v>
      </c>
      <c r="N115" s="244" t="s">
        <v>49</v>
      </c>
      <c r="O115" s="48"/>
      <c r="P115" s="245">
        <f>O115*H115</f>
        <v>0</v>
      </c>
      <c r="Q115" s="245">
        <v>0.00719</v>
      </c>
      <c r="R115" s="245">
        <f>Q115*H115</f>
        <v>0.00719</v>
      </c>
      <c r="S115" s="245">
        <v>0</v>
      </c>
      <c r="T115" s="246">
        <f>S115*H115</f>
        <v>0</v>
      </c>
      <c r="AR115" s="24" t="s">
        <v>259</v>
      </c>
      <c r="AT115" s="24" t="s">
        <v>233</v>
      </c>
      <c r="AU115" s="24" t="s">
        <v>91</v>
      </c>
      <c r="AY115" s="24" t="s">
        <v>230</v>
      </c>
      <c r="BE115" s="247">
        <f>IF(N115="základní",J115,0)</f>
        <v>0</v>
      </c>
      <c r="BF115" s="247">
        <f>IF(N115="snížená",J115,0)</f>
        <v>0</v>
      </c>
      <c r="BG115" s="247">
        <f>IF(N115="zákl. přenesená",J115,0)</f>
        <v>0</v>
      </c>
      <c r="BH115" s="247">
        <f>IF(N115="sníž. přenesená",J115,0)</f>
        <v>0</v>
      </c>
      <c r="BI115" s="247">
        <f>IF(N115="nulová",J115,0)</f>
        <v>0</v>
      </c>
      <c r="BJ115" s="24" t="s">
        <v>85</v>
      </c>
      <c r="BK115" s="247">
        <f>ROUND(I115*H115,2)</f>
        <v>0</v>
      </c>
      <c r="BL115" s="24" t="s">
        <v>259</v>
      </c>
      <c r="BM115" s="24" t="s">
        <v>2536</v>
      </c>
    </row>
    <row r="116" spans="2:65" s="1" customFormat="1" ht="16.5" customHeight="1">
      <c r="B116" s="47"/>
      <c r="C116" s="236" t="s">
        <v>315</v>
      </c>
      <c r="D116" s="236" t="s">
        <v>233</v>
      </c>
      <c r="E116" s="237" t="s">
        <v>1869</v>
      </c>
      <c r="F116" s="238" t="s">
        <v>2362</v>
      </c>
      <c r="G116" s="239" t="s">
        <v>292</v>
      </c>
      <c r="H116" s="240">
        <v>1</v>
      </c>
      <c r="I116" s="241"/>
      <c r="J116" s="242">
        <f>ROUND(I116*H116,2)</f>
        <v>0</v>
      </c>
      <c r="K116" s="238" t="s">
        <v>34</v>
      </c>
      <c r="L116" s="73"/>
      <c r="M116" s="243" t="s">
        <v>34</v>
      </c>
      <c r="N116" s="244" t="s">
        <v>49</v>
      </c>
      <c r="O116" s="48"/>
      <c r="P116" s="245">
        <f>O116*H116</f>
        <v>0</v>
      </c>
      <c r="Q116" s="245">
        <v>0.03924</v>
      </c>
      <c r="R116" s="245">
        <f>Q116*H116</f>
        <v>0.03924</v>
      </c>
      <c r="S116" s="245">
        <v>0</v>
      </c>
      <c r="T116" s="246">
        <f>S116*H116</f>
        <v>0</v>
      </c>
      <c r="AR116" s="24" t="s">
        <v>259</v>
      </c>
      <c r="AT116" s="24" t="s">
        <v>233</v>
      </c>
      <c r="AU116" s="24" t="s">
        <v>91</v>
      </c>
      <c r="AY116" s="24" t="s">
        <v>230</v>
      </c>
      <c r="BE116" s="247">
        <f>IF(N116="základní",J116,0)</f>
        <v>0</v>
      </c>
      <c r="BF116" s="247">
        <f>IF(N116="snížená",J116,0)</f>
        <v>0</v>
      </c>
      <c r="BG116" s="247">
        <f>IF(N116="zákl. přenesená",J116,0)</f>
        <v>0</v>
      </c>
      <c r="BH116" s="247">
        <f>IF(N116="sníž. přenesená",J116,0)</f>
        <v>0</v>
      </c>
      <c r="BI116" s="247">
        <f>IF(N116="nulová",J116,0)</f>
        <v>0</v>
      </c>
      <c r="BJ116" s="24" t="s">
        <v>85</v>
      </c>
      <c r="BK116" s="247">
        <f>ROUND(I116*H116,2)</f>
        <v>0</v>
      </c>
      <c r="BL116" s="24" t="s">
        <v>259</v>
      </c>
      <c r="BM116" s="24" t="s">
        <v>2537</v>
      </c>
    </row>
    <row r="117" spans="2:47" s="1" customFormat="1" ht="13.5">
      <c r="B117" s="47"/>
      <c r="C117" s="75"/>
      <c r="D117" s="250" t="s">
        <v>283</v>
      </c>
      <c r="E117" s="75"/>
      <c r="F117" s="281" t="s">
        <v>1868</v>
      </c>
      <c r="G117" s="75"/>
      <c r="H117" s="75"/>
      <c r="I117" s="204"/>
      <c r="J117" s="75"/>
      <c r="K117" s="75"/>
      <c r="L117" s="73"/>
      <c r="M117" s="282"/>
      <c r="N117" s="48"/>
      <c r="O117" s="48"/>
      <c r="P117" s="48"/>
      <c r="Q117" s="48"/>
      <c r="R117" s="48"/>
      <c r="S117" s="48"/>
      <c r="T117" s="96"/>
      <c r="AT117" s="24" t="s">
        <v>283</v>
      </c>
      <c r="AU117" s="24" t="s">
        <v>91</v>
      </c>
    </row>
    <row r="118" spans="2:65" s="1" customFormat="1" ht="16.5" customHeight="1">
      <c r="B118" s="47"/>
      <c r="C118" s="236" t="s">
        <v>10</v>
      </c>
      <c r="D118" s="236" t="s">
        <v>233</v>
      </c>
      <c r="E118" s="237" t="s">
        <v>428</v>
      </c>
      <c r="F118" s="238" t="s">
        <v>429</v>
      </c>
      <c r="G118" s="239" t="s">
        <v>304</v>
      </c>
      <c r="H118" s="293"/>
      <c r="I118" s="241"/>
      <c r="J118" s="242">
        <f>ROUND(I118*H118,2)</f>
        <v>0</v>
      </c>
      <c r="K118" s="238" t="s">
        <v>34</v>
      </c>
      <c r="L118" s="73"/>
      <c r="M118" s="243" t="s">
        <v>34</v>
      </c>
      <c r="N118" s="244" t="s">
        <v>49</v>
      </c>
      <c r="O118" s="48"/>
      <c r="P118" s="245">
        <f>O118*H118</f>
        <v>0</v>
      </c>
      <c r="Q118" s="245">
        <v>0</v>
      </c>
      <c r="R118" s="245">
        <f>Q118*H118</f>
        <v>0</v>
      </c>
      <c r="S118" s="245">
        <v>0</v>
      </c>
      <c r="T118" s="246">
        <f>S118*H118</f>
        <v>0</v>
      </c>
      <c r="AR118" s="24" t="s">
        <v>259</v>
      </c>
      <c r="AT118" s="24" t="s">
        <v>233</v>
      </c>
      <c r="AU118" s="24" t="s">
        <v>91</v>
      </c>
      <c r="AY118" s="24" t="s">
        <v>230</v>
      </c>
      <c r="BE118" s="247">
        <f>IF(N118="základní",J118,0)</f>
        <v>0</v>
      </c>
      <c r="BF118" s="247">
        <f>IF(N118="snížená",J118,0)</f>
        <v>0</v>
      </c>
      <c r="BG118" s="247">
        <f>IF(N118="zákl. přenesená",J118,0)</f>
        <v>0</v>
      </c>
      <c r="BH118" s="247">
        <f>IF(N118="sníž. přenesená",J118,0)</f>
        <v>0</v>
      </c>
      <c r="BI118" s="247">
        <f>IF(N118="nulová",J118,0)</f>
        <v>0</v>
      </c>
      <c r="BJ118" s="24" t="s">
        <v>85</v>
      </c>
      <c r="BK118" s="247">
        <f>ROUND(I118*H118,2)</f>
        <v>0</v>
      </c>
      <c r="BL118" s="24" t="s">
        <v>259</v>
      </c>
      <c r="BM118" s="24" t="s">
        <v>2538</v>
      </c>
    </row>
    <row r="119" spans="2:63" s="11" customFormat="1" ht="29.85" customHeight="1">
      <c r="B119" s="220"/>
      <c r="C119" s="221"/>
      <c r="D119" s="222" t="s">
        <v>77</v>
      </c>
      <c r="E119" s="234" t="s">
        <v>431</v>
      </c>
      <c r="F119" s="234" t="s">
        <v>277</v>
      </c>
      <c r="G119" s="221"/>
      <c r="H119" s="221"/>
      <c r="I119" s="224"/>
      <c r="J119" s="235">
        <f>BK119</f>
        <v>0</v>
      </c>
      <c r="K119" s="221"/>
      <c r="L119" s="226"/>
      <c r="M119" s="227"/>
      <c r="N119" s="228"/>
      <c r="O119" s="228"/>
      <c r="P119" s="229">
        <f>SUM(P120:P128)</f>
        <v>0</v>
      </c>
      <c r="Q119" s="228"/>
      <c r="R119" s="229">
        <f>SUM(R120:R128)</f>
        <v>0.12127</v>
      </c>
      <c r="S119" s="228"/>
      <c r="T119" s="230">
        <f>SUM(T120:T128)</f>
        <v>0.27927</v>
      </c>
      <c r="AR119" s="231" t="s">
        <v>91</v>
      </c>
      <c r="AT119" s="232" t="s">
        <v>77</v>
      </c>
      <c r="AU119" s="232" t="s">
        <v>85</v>
      </c>
      <c r="AY119" s="231" t="s">
        <v>230</v>
      </c>
      <c r="BK119" s="233">
        <f>SUM(BK120:BK128)</f>
        <v>0</v>
      </c>
    </row>
    <row r="120" spans="2:65" s="1" customFormat="1" ht="25.5" customHeight="1">
      <c r="B120" s="47"/>
      <c r="C120" s="236" t="s">
        <v>259</v>
      </c>
      <c r="D120" s="236" t="s">
        <v>233</v>
      </c>
      <c r="E120" s="237" t="s">
        <v>437</v>
      </c>
      <c r="F120" s="238" t="s">
        <v>438</v>
      </c>
      <c r="G120" s="239" t="s">
        <v>258</v>
      </c>
      <c r="H120" s="240">
        <v>15</v>
      </c>
      <c r="I120" s="241"/>
      <c r="J120" s="242">
        <f>ROUND(I120*H120,2)</f>
        <v>0</v>
      </c>
      <c r="K120" s="238" t="s">
        <v>34</v>
      </c>
      <c r="L120" s="73"/>
      <c r="M120" s="243" t="s">
        <v>34</v>
      </c>
      <c r="N120" s="244" t="s">
        <v>49</v>
      </c>
      <c r="O120" s="48"/>
      <c r="P120" s="245">
        <f>O120*H120</f>
        <v>0</v>
      </c>
      <c r="Q120" s="245">
        <v>5E-05</v>
      </c>
      <c r="R120" s="245">
        <f>Q120*H120</f>
        <v>0.00075</v>
      </c>
      <c r="S120" s="245">
        <v>0.00473</v>
      </c>
      <c r="T120" s="246">
        <f>S120*H120</f>
        <v>0.07095</v>
      </c>
      <c r="AR120" s="24" t="s">
        <v>259</v>
      </c>
      <c r="AT120" s="24" t="s">
        <v>233</v>
      </c>
      <c r="AU120" s="24" t="s">
        <v>91</v>
      </c>
      <c r="AY120" s="24" t="s">
        <v>230</v>
      </c>
      <c r="BE120" s="247">
        <f>IF(N120="základní",J120,0)</f>
        <v>0</v>
      </c>
      <c r="BF120" s="247">
        <f>IF(N120="snížená",J120,0)</f>
        <v>0</v>
      </c>
      <c r="BG120" s="247">
        <f>IF(N120="zákl. přenesená",J120,0)</f>
        <v>0</v>
      </c>
      <c r="BH120" s="247">
        <f>IF(N120="sníž. přenesená",J120,0)</f>
        <v>0</v>
      </c>
      <c r="BI120" s="247">
        <f>IF(N120="nulová",J120,0)</f>
        <v>0</v>
      </c>
      <c r="BJ120" s="24" t="s">
        <v>85</v>
      </c>
      <c r="BK120" s="247">
        <f>ROUND(I120*H120,2)</f>
        <v>0</v>
      </c>
      <c r="BL120" s="24" t="s">
        <v>259</v>
      </c>
      <c r="BM120" s="24" t="s">
        <v>2539</v>
      </c>
    </row>
    <row r="121" spans="2:65" s="1" customFormat="1" ht="16.5" customHeight="1">
      <c r="B121" s="47"/>
      <c r="C121" s="236" t="s">
        <v>326</v>
      </c>
      <c r="D121" s="236" t="s">
        <v>233</v>
      </c>
      <c r="E121" s="237" t="s">
        <v>441</v>
      </c>
      <c r="F121" s="238" t="s">
        <v>442</v>
      </c>
      <c r="G121" s="239" t="s">
        <v>258</v>
      </c>
      <c r="H121" s="240">
        <v>15</v>
      </c>
      <c r="I121" s="241"/>
      <c r="J121" s="242">
        <f>ROUND(I121*H121,2)</f>
        <v>0</v>
      </c>
      <c r="K121" s="238" t="s">
        <v>34</v>
      </c>
      <c r="L121" s="73"/>
      <c r="M121" s="243" t="s">
        <v>34</v>
      </c>
      <c r="N121" s="244" t="s">
        <v>49</v>
      </c>
      <c r="O121" s="48"/>
      <c r="P121" s="245">
        <f>O121*H121</f>
        <v>0</v>
      </c>
      <c r="Q121" s="245">
        <v>0.0001</v>
      </c>
      <c r="R121" s="245">
        <f>Q121*H121</f>
        <v>0.0015</v>
      </c>
      <c r="S121" s="245">
        <v>0.01384</v>
      </c>
      <c r="T121" s="246">
        <f>S121*H121</f>
        <v>0.2076</v>
      </c>
      <c r="AR121" s="24" t="s">
        <v>259</v>
      </c>
      <c r="AT121" s="24" t="s">
        <v>233</v>
      </c>
      <c r="AU121" s="24" t="s">
        <v>91</v>
      </c>
      <c r="AY121" s="24" t="s">
        <v>230</v>
      </c>
      <c r="BE121" s="247">
        <f>IF(N121="základní",J121,0)</f>
        <v>0</v>
      </c>
      <c r="BF121" s="247">
        <f>IF(N121="snížená",J121,0)</f>
        <v>0</v>
      </c>
      <c r="BG121" s="247">
        <f>IF(N121="zákl. přenesená",J121,0)</f>
        <v>0</v>
      </c>
      <c r="BH121" s="247">
        <f>IF(N121="sníž. přenesená",J121,0)</f>
        <v>0</v>
      </c>
      <c r="BI121" s="247">
        <f>IF(N121="nulová",J121,0)</f>
        <v>0</v>
      </c>
      <c r="BJ121" s="24" t="s">
        <v>85</v>
      </c>
      <c r="BK121" s="247">
        <f>ROUND(I121*H121,2)</f>
        <v>0</v>
      </c>
      <c r="BL121" s="24" t="s">
        <v>259</v>
      </c>
      <c r="BM121" s="24" t="s">
        <v>2540</v>
      </c>
    </row>
    <row r="122" spans="2:65" s="1" customFormat="1" ht="16.5" customHeight="1">
      <c r="B122" s="47"/>
      <c r="C122" s="236" t="s">
        <v>330</v>
      </c>
      <c r="D122" s="236" t="s">
        <v>233</v>
      </c>
      <c r="E122" s="237" t="s">
        <v>479</v>
      </c>
      <c r="F122" s="238" t="s">
        <v>480</v>
      </c>
      <c r="G122" s="239" t="s">
        <v>292</v>
      </c>
      <c r="H122" s="240">
        <v>1</v>
      </c>
      <c r="I122" s="241"/>
      <c r="J122" s="242">
        <f>ROUND(I122*H122,2)</f>
        <v>0</v>
      </c>
      <c r="K122" s="238" t="s">
        <v>34</v>
      </c>
      <c r="L122" s="73"/>
      <c r="M122" s="243" t="s">
        <v>34</v>
      </c>
      <c r="N122" s="244" t="s">
        <v>49</v>
      </c>
      <c r="O122" s="48"/>
      <c r="P122" s="245">
        <f>O122*H122</f>
        <v>0</v>
      </c>
      <c r="Q122" s="245">
        <v>0</v>
      </c>
      <c r="R122" s="245">
        <f>Q122*H122</f>
        <v>0</v>
      </c>
      <c r="S122" s="245">
        <v>0.00072</v>
      </c>
      <c r="T122" s="246">
        <f>S122*H122</f>
        <v>0.00072</v>
      </c>
      <c r="AR122" s="24" t="s">
        <v>259</v>
      </c>
      <c r="AT122" s="24" t="s">
        <v>233</v>
      </c>
      <c r="AU122" s="24" t="s">
        <v>91</v>
      </c>
      <c r="AY122" s="24" t="s">
        <v>230</v>
      </c>
      <c r="BE122" s="247">
        <f>IF(N122="základní",J122,0)</f>
        <v>0</v>
      </c>
      <c r="BF122" s="247">
        <f>IF(N122="snížená",J122,0)</f>
        <v>0</v>
      </c>
      <c r="BG122" s="247">
        <f>IF(N122="zákl. přenesená",J122,0)</f>
        <v>0</v>
      </c>
      <c r="BH122" s="247">
        <f>IF(N122="sníž. přenesená",J122,0)</f>
        <v>0</v>
      </c>
      <c r="BI122" s="247">
        <f>IF(N122="nulová",J122,0)</f>
        <v>0</v>
      </c>
      <c r="BJ122" s="24" t="s">
        <v>85</v>
      </c>
      <c r="BK122" s="247">
        <f>ROUND(I122*H122,2)</f>
        <v>0</v>
      </c>
      <c r="BL122" s="24" t="s">
        <v>259</v>
      </c>
      <c r="BM122" s="24" t="s">
        <v>2541</v>
      </c>
    </row>
    <row r="123" spans="2:65" s="1" customFormat="1" ht="16.5" customHeight="1">
      <c r="B123" s="47"/>
      <c r="C123" s="236" t="s">
        <v>335</v>
      </c>
      <c r="D123" s="236" t="s">
        <v>233</v>
      </c>
      <c r="E123" s="237" t="s">
        <v>2542</v>
      </c>
      <c r="F123" s="238" t="s">
        <v>2543</v>
      </c>
      <c r="G123" s="239" t="s">
        <v>258</v>
      </c>
      <c r="H123" s="240">
        <v>10</v>
      </c>
      <c r="I123" s="241"/>
      <c r="J123" s="242">
        <f>ROUND(I123*H123,2)</f>
        <v>0</v>
      </c>
      <c r="K123" s="238" t="s">
        <v>34</v>
      </c>
      <c r="L123" s="73"/>
      <c r="M123" s="243" t="s">
        <v>34</v>
      </c>
      <c r="N123" s="244" t="s">
        <v>49</v>
      </c>
      <c r="O123" s="48"/>
      <c r="P123" s="245">
        <f>O123*H123</f>
        <v>0</v>
      </c>
      <c r="Q123" s="245">
        <v>0.00517</v>
      </c>
      <c r="R123" s="245">
        <f>Q123*H123</f>
        <v>0.0517</v>
      </c>
      <c r="S123" s="245">
        <v>0</v>
      </c>
      <c r="T123" s="246">
        <f>S123*H123</f>
        <v>0</v>
      </c>
      <c r="AR123" s="24" t="s">
        <v>259</v>
      </c>
      <c r="AT123" s="24" t="s">
        <v>233</v>
      </c>
      <c r="AU123" s="24" t="s">
        <v>91</v>
      </c>
      <c r="AY123" s="24" t="s">
        <v>230</v>
      </c>
      <c r="BE123" s="247">
        <f>IF(N123="základní",J123,0)</f>
        <v>0</v>
      </c>
      <c r="BF123" s="247">
        <f>IF(N123="snížená",J123,0)</f>
        <v>0</v>
      </c>
      <c r="BG123" s="247">
        <f>IF(N123="zákl. přenesená",J123,0)</f>
        <v>0</v>
      </c>
      <c r="BH123" s="247">
        <f>IF(N123="sníž. přenesená",J123,0)</f>
        <v>0</v>
      </c>
      <c r="BI123" s="247">
        <f>IF(N123="nulová",J123,0)</f>
        <v>0</v>
      </c>
      <c r="BJ123" s="24" t="s">
        <v>85</v>
      </c>
      <c r="BK123" s="247">
        <f>ROUND(I123*H123,2)</f>
        <v>0</v>
      </c>
      <c r="BL123" s="24" t="s">
        <v>259</v>
      </c>
      <c r="BM123" s="24" t="s">
        <v>2544</v>
      </c>
    </row>
    <row r="124" spans="2:65" s="1" customFormat="1" ht="16.5" customHeight="1">
      <c r="B124" s="47"/>
      <c r="C124" s="236" t="s">
        <v>262</v>
      </c>
      <c r="D124" s="236" t="s">
        <v>233</v>
      </c>
      <c r="E124" s="237" t="s">
        <v>491</v>
      </c>
      <c r="F124" s="238" t="s">
        <v>492</v>
      </c>
      <c r="G124" s="239" t="s">
        <v>258</v>
      </c>
      <c r="H124" s="240">
        <v>8</v>
      </c>
      <c r="I124" s="241"/>
      <c r="J124" s="242">
        <f>ROUND(I124*H124,2)</f>
        <v>0</v>
      </c>
      <c r="K124" s="238" t="s">
        <v>34</v>
      </c>
      <c r="L124" s="73"/>
      <c r="M124" s="243" t="s">
        <v>34</v>
      </c>
      <c r="N124" s="244" t="s">
        <v>49</v>
      </c>
      <c r="O124" s="48"/>
      <c r="P124" s="245">
        <f>O124*H124</f>
        <v>0</v>
      </c>
      <c r="Q124" s="245">
        <v>0.00765</v>
      </c>
      <c r="R124" s="245">
        <f>Q124*H124</f>
        <v>0.0612</v>
      </c>
      <c r="S124" s="245">
        <v>0</v>
      </c>
      <c r="T124" s="246">
        <f>S124*H124</f>
        <v>0</v>
      </c>
      <c r="AR124" s="24" t="s">
        <v>259</v>
      </c>
      <c r="AT124" s="24" t="s">
        <v>233</v>
      </c>
      <c r="AU124" s="24" t="s">
        <v>91</v>
      </c>
      <c r="AY124" s="24" t="s">
        <v>230</v>
      </c>
      <c r="BE124" s="247">
        <f>IF(N124="základní",J124,0)</f>
        <v>0</v>
      </c>
      <c r="BF124" s="247">
        <f>IF(N124="snížená",J124,0)</f>
        <v>0</v>
      </c>
      <c r="BG124" s="247">
        <f>IF(N124="zákl. přenesená",J124,0)</f>
        <v>0</v>
      </c>
      <c r="BH124" s="247">
        <f>IF(N124="sníž. přenesená",J124,0)</f>
        <v>0</v>
      </c>
      <c r="BI124" s="247">
        <f>IF(N124="nulová",J124,0)</f>
        <v>0</v>
      </c>
      <c r="BJ124" s="24" t="s">
        <v>85</v>
      </c>
      <c r="BK124" s="247">
        <f>ROUND(I124*H124,2)</f>
        <v>0</v>
      </c>
      <c r="BL124" s="24" t="s">
        <v>259</v>
      </c>
      <c r="BM124" s="24" t="s">
        <v>2545</v>
      </c>
    </row>
    <row r="125" spans="2:65" s="1" customFormat="1" ht="25.5" customHeight="1">
      <c r="B125" s="47"/>
      <c r="C125" s="236" t="s">
        <v>9</v>
      </c>
      <c r="D125" s="236" t="s">
        <v>233</v>
      </c>
      <c r="E125" s="237" t="s">
        <v>1883</v>
      </c>
      <c r="F125" s="238" t="s">
        <v>521</v>
      </c>
      <c r="G125" s="239" t="s">
        <v>258</v>
      </c>
      <c r="H125" s="240">
        <v>18</v>
      </c>
      <c r="I125" s="241"/>
      <c r="J125" s="242">
        <f>ROUND(I125*H125,2)</f>
        <v>0</v>
      </c>
      <c r="K125" s="238" t="s">
        <v>34</v>
      </c>
      <c r="L125" s="73"/>
      <c r="M125" s="243" t="s">
        <v>34</v>
      </c>
      <c r="N125" s="244" t="s">
        <v>49</v>
      </c>
      <c r="O125" s="48"/>
      <c r="P125" s="245">
        <f>O125*H125</f>
        <v>0</v>
      </c>
      <c r="Q125" s="245">
        <v>0.00034</v>
      </c>
      <c r="R125" s="245">
        <f>Q125*H125</f>
        <v>0.0061200000000000004</v>
      </c>
      <c r="S125" s="245">
        <v>0</v>
      </c>
      <c r="T125" s="246">
        <f>S125*H125</f>
        <v>0</v>
      </c>
      <c r="AR125" s="24" t="s">
        <v>259</v>
      </c>
      <c r="AT125" s="24" t="s">
        <v>233</v>
      </c>
      <c r="AU125" s="24" t="s">
        <v>91</v>
      </c>
      <c r="AY125" s="24" t="s">
        <v>230</v>
      </c>
      <c r="BE125" s="247">
        <f>IF(N125="základní",J125,0)</f>
        <v>0</v>
      </c>
      <c r="BF125" s="247">
        <f>IF(N125="snížená",J125,0)</f>
        <v>0</v>
      </c>
      <c r="BG125" s="247">
        <f>IF(N125="zákl. přenesená",J125,0)</f>
        <v>0</v>
      </c>
      <c r="BH125" s="247">
        <f>IF(N125="sníž. přenesená",J125,0)</f>
        <v>0</v>
      </c>
      <c r="BI125" s="247">
        <f>IF(N125="nulová",J125,0)</f>
        <v>0</v>
      </c>
      <c r="BJ125" s="24" t="s">
        <v>85</v>
      </c>
      <c r="BK125" s="247">
        <f>ROUND(I125*H125,2)</f>
        <v>0</v>
      </c>
      <c r="BL125" s="24" t="s">
        <v>259</v>
      </c>
      <c r="BM125" s="24" t="s">
        <v>2546</v>
      </c>
    </row>
    <row r="126" spans="2:51" s="12" customFormat="1" ht="13.5">
      <c r="B126" s="248"/>
      <c r="C126" s="249"/>
      <c r="D126" s="250" t="s">
        <v>246</v>
      </c>
      <c r="E126" s="251" t="s">
        <v>34</v>
      </c>
      <c r="F126" s="252" t="s">
        <v>2547</v>
      </c>
      <c r="G126" s="249"/>
      <c r="H126" s="253">
        <v>18</v>
      </c>
      <c r="I126" s="254"/>
      <c r="J126" s="249"/>
      <c r="K126" s="249"/>
      <c r="L126" s="255"/>
      <c r="M126" s="256"/>
      <c r="N126" s="257"/>
      <c r="O126" s="257"/>
      <c r="P126" s="257"/>
      <c r="Q126" s="257"/>
      <c r="R126" s="257"/>
      <c r="S126" s="257"/>
      <c r="T126" s="258"/>
      <c r="AT126" s="259" t="s">
        <v>246</v>
      </c>
      <c r="AU126" s="259" t="s">
        <v>91</v>
      </c>
      <c r="AV126" s="12" t="s">
        <v>91</v>
      </c>
      <c r="AW126" s="12" t="s">
        <v>41</v>
      </c>
      <c r="AX126" s="12" t="s">
        <v>78</v>
      </c>
      <c r="AY126" s="259" t="s">
        <v>230</v>
      </c>
    </row>
    <row r="127" spans="2:51" s="14" customFormat="1" ht="13.5">
      <c r="B127" s="270"/>
      <c r="C127" s="271"/>
      <c r="D127" s="250" t="s">
        <v>246</v>
      </c>
      <c r="E127" s="272" t="s">
        <v>34</v>
      </c>
      <c r="F127" s="273" t="s">
        <v>265</v>
      </c>
      <c r="G127" s="271"/>
      <c r="H127" s="274">
        <v>18</v>
      </c>
      <c r="I127" s="275"/>
      <c r="J127" s="271"/>
      <c r="K127" s="271"/>
      <c r="L127" s="276"/>
      <c r="M127" s="277"/>
      <c r="N127" s="278"/>
      <c r="O127" s="278"/>
      <c r="P127" s="278"/>
      <c r="Q127" s="278"/>
      <c r="R127" s="278"/>
      <c r="S127" s="278"/>
      <c r="T127" s="279"/>
      <c r="AT127" s="280" t="s">
        <v>246</v>
      </c>
      <c r="AU127" s="280" t="s">
        <v>91</v>
      </c>
      <c r="AV127" s="14" t="s">
        <v>237</v>
      </c>
      <c r="AW127" s="14" t="s">
        <v>41</v>
      </c>
      <c r="AX127" s="14" t="s">
        <v>85</v>
      </c>
      <c r="AY127" s="280" t="s">
        <v>230</v>
      </c>
    </row>
    <row r="128" spans="2:65" s="1" customFormat="1" ht="16.5" customHeight="1">
      <c r="B128" s="47"/>
      <c r="C128" s="236" t="s">
        <v>347</v>
      </c>
      <c r="D128" s="236" t="s">
        <v>233</v>
      </c>
      <c r="E128" s="237" t="s">
        <v>534</v>
      </c>
      <c r="F128" s="238" t="s">
        <v>535</v>
      </c>
      <c r="G128" s="239" t="s">
        <v>304</v>
      </c>
      <c r="H128" s="293"/>
      <c r="I128" s="241"/>
      <c r="J128" s="242">
        <f>ROUND(I128*H128,2)</f>
        <v>0</v>
      </c>
      <c r="K128" s="238" t="s">
        <v>34</v>
      </c>
      <c r="L128" s="73"/>
      <c r="M128" s="243" t="s">
        <v>34</v>
      </c>
      <c r="N128" s="244" t="s">
        <v>49</v>
      </c>
      <c r="O128" s="48"/>
      <c r="P128" s="245">
        <f>O128*H128</f>
        <v>0</v>
      </c>
      <c r="Q128" s="245">
        <v>0</v>
      </c>
      <c r="R128" s="245">
        <f>Q128*H128</f>
        <v>0</v>
      </c>
      <c r="S128" s="245">
        <v>0</v>
      </c>
      <c r="T128" s="246">
        <f>S128*H128</f>
        <v>0</v>
      </c>
      <c r="AR128" s="24" t="s">
        <v>259</v>
      </c>
      <c r="AT128" s="24" t="s">
        <v>233</v>
      </c>
      <c r="AU128" s="24" t="s">
        <v>91</v>
      </c>
      <c r="AY128" s="24" t="s">
        <v>230</v>
      </c>
      <c r="BE128" s="247">
        <f>IF(N128="základní",J128,0)</f>
        <v>0</v>
      </c>
      <c r="BF128" s="247">
        <f>IF(N128="snížená",J128,0)</f>
        <v>0</v>
      </c>
      <c r="BG128" s="247">
        <f>IF(N128="zákl. přenesená",J128,0)</f>
        <v>0</v>
      </c>
      <c r="BH128" s="247">
        <f>IF(N128="sníž. přenesená",J128,0)</f>
        <v>0</v>
      </c>
      <c r="BI128" s="247">
        <f>IF(N128="nulová",J128,0)</f>
        <v>0</v>
      </c>
      <c r="BJ128" s="24" t="s">
        <v>85</v>
      </c>
      <c r="BK128" s="247">
        <f>ROUND(I128*H128,2)</f>
        <v>0</v>
      </c>
      <c r="BL128" s="24" t="s">
        <v>259</v>
      </c>
      <c r="BM128" s="24" t="s">
        <v>2548</v>
      </c>
    </row>
    <row r="129" spans="2:63" s="11" customFormat="1" ht="29.85" customHeight="1">
      <c r="B129" s="220"/>
      <c r="C129" s="221"/>
      <c r="D129" s="222" t="s">
        <v>77</v>
      </c>
      <c r="E129" s="234" t="s">
        <v>537</v>
      </c>
      <c r="F129" s="234" t="s">
        <v>277</v>
      </c>
      <c r="G129" s="221"/>
      <c r="H129" s="221"/>
      <c r="I129" s="224"/>
      <c r="J129" s="235">
        <f>BK129</f>
        <v>0</v>
      </c>
      <c r="K129" s="221"/>
      <c r="L129" s="226"/>
      <c r="M129" s="227"/>
      <c r="N129" s="228"/>
      <c r="O129" s="228"/>
      <c r="P129" s="229">
        <f>SUM(P130:P154)</f>
        <v>0</v>
      </c>
      <c r="Q129" s="228"/>
      <c r="R129" s="229">
        <f>SUM(R130:R154)</f>
        <v>0.2773300000000001</v>
      </c>
      <c r="S129" s="228"/>
      <c r="T129" s="230">
        <f>SUM(T130:T154)</f>
        <v>0</v>
      </c>
      <c r="AR129" s="231" t="s">
        <v>91</v>
      </c>
      <c r="AT129" s="232" t="s">
        <v>77</v>
      </c>
      <c r="AU129" s="232" t="s">
        <v>85</v>
      </c>
      <c r="AY129" s="231" t="s">
        <v>230</v>
      </c>
      <c r="BK129" s="233">
        <f>SUM(BK130:BK154)</f>
        <v>0</v>
      </c>
    </row>
    <row r="130" spans="2:65" s="1" customFormat="1" ht="25.5" customHeight="1">
      <c r="B130" s="47"/>
      <c r="C130" s="236" t="s">
        <v>352</v>
      </c>
      <c r="D130" s="236" t="s">
        <v>233</v>
      </c>
      <c r="E130" s="237" t="s">
        <v>2189</v>
      </c>
      <c r="F130" s="238" t="s">
        <v>2549</v>
      </c>
      <c r="G130" s="239" t="s">
        <v>292</v>
      </c>
      <c r="H130" s="240">
        <v>1</v>
      </c>
      <c r="I130" s="241"/>
      <c r="J130" s="242">
        <f>ROUND(I130*H130,2)</f>
        <v>0</v>
      </c>
      <c r="K130" s="238" t="s">
        <v>34</v>
      </c>
      <c r="L130" s="73"/>
      <c r="M130" s="243" t="s">
        <v>34</v>
      </c>
      <c r="N130" s="244" t="s">
        <v>49</v>
      </c>
      <c r="O130" s="48"/>
      <c r="P130" s="245">
        <f>O130*H130</f>
        <v>0</v>
      </c>
      <c r="Q130" s="245">
        <v>0.0007</v>
      </c>
      <c r="R130" s="245">
        <f>Q130*H130</f>
        <v>0.0007</v>
      </c>
      <c r="S130" s="245">
        <v>0</v>
      </c>
      <c r="T130" s="246">
        <f>S130*H130</f>
        <v>0</v>
      </c>
      <c r="AR130" s="24" t="s">
        <v>259</v>
      </c>
      <c r="AT130" s="24" t="s">
        <v>233</v>
      </c>
      <c r="AU130" s="24" t="s">
        <v>91</v>
      </c>
      <c r="AY130" s="24" t="s">
        <v>230</v>
      </c>
      <c r="BE130" s="247">
        <f>IF(N130="základní",J130,0)</f>
        <v>0</v>
      </c>
      <c r="BF130" s="247">
        <f>IF(N130="snížená",J130,0)</f>
        <v>0</v>
      </c>
      <c r="BG130" s="247">
        <f>IF(N130="zákl. přenesená",J130,0)</f>
        <v>0</v>
      </c>
      <c r="BH130" s="247">
        <f>IF(N130="sníž. přenesená",J130,0)</f>
        <v>0</v>
      </c>
      <c r="BI130" s="247">
        <f>IF(N130="nulová",J130,0)</f>
        <v>0</v>
      </c>
      <c r="BJ130" s="24" t="s">
        <v>85</v>
      </c>
      <c r="BK130" s="247">
        <f>ROUND(I130*H130,2)</f>
        <v>0</v>
      </c>
      <c r="BL130" s="24" t="s">
        <v>259</v>
      </c>
      <c r="BM130" s="24" t="s">
        <v>2550</v>
      </c>
    </row>
    <row r="131" spans="2:47" s="1" customFormat="1" ht="13.5">
      <c r="B131" s="47"/>
      <c r="C131" s="75"/>
      <c r="D131" s="250" t="s">
        <v>283</v>
      </c>
      <c r="E131" s="75"/>
      <c r="F131" s="281" t="s">
        <v>1889</v>
      </c>
      <c r="G131" s="75"/>
      <c r="H131" s="75"/>
      <c r="I131" s="204"/>
      <c r="J131" s="75"/>
      <c r="K131" s="75"/>
      <c r="L131" s="73"/>
      <c r="M131" s="282"/>
      <c r="N131" s="48"/>
      <c r="O131" s="48"/>
      <c r="P131" s="48"/>
      <c r="Q131" s="48"/>
      <c r="R131" s="48"/>
      <c r="S131" s="48"/>
      <c r="T131" s="96"/>
      <c r="AT131" s="24" t="s">
        <v>283</v>
      </c>
      <c r="AU131" s="24" t="s">
        <v>91</v>
      </c>
    </row>
    <row r="132" spans="2:65" s="1" customFormat="1" ht="25.5" customHeight="1">
      <c r="B132" s="47"/>
      <c r="C132" s="236" t="s">
        <v>356</v>
      </c>
      <c r="D132" s="236" t="s">
        <v>233</v>
      </c>
      <c r="E132" s="237" t="s">
        <v>2551</v>
      </c>
      <c r="F132" s="238" t="s">
        <v>1898</v>
      </c>
      <c r="G132" s="239" t="s">
        <v>292</v>
      </c>
      <c r="H132" s="240">
        <v>1</v>
      </c>
      <c r="I132" s="241"/>
      <c r="J132" s="242">
        <f>ROUND(I132*H132,2)</f>
        <v>0</v>
      </c>
      <c r="K132" s="238" t="s">
        <v>34</v>
      </c>
      <c r="L132" s="73"/>
      <c r="M132" s="243" t="s">
        <v>34</v>
      </c>
      <c r="N132" s="244" t="s">
        <v>49</v>
      </c>
      <c r="O132" s="48"/>
      <c r="P132" s="245">
        <f>O132*H132</f>
        <v>0</v>
      </c>
      <c r="Q132" s="245">
        <v>0.0007</v>
      </c>
      <c r="R132" s="245">
        <f>Q132*H132</f>
        <v>0.0007</v>
      </c>
      <c r="S132" s="245">
        <v>0</v>
      </c>
      <c r="T132" s="246">
        <f>S132*H132</f>
        <v>0</v>
      </c>
      <c r="AR132" s="24" t="s">
        <v>259</v>
      </c>
      <c r="AT132" s="24" t="s">
        <v>233</v>
      </c>
      <c r="AU132" s="24" t="s">
        <v>91</v>
      </c>
      <c r="AY132" s="24" t="s">
        <v>230</v>
      </c>
      <c r="BE132" s="247">
        <f>IF(N132="základní",J132,0)</f>
        <v>0</v>
      </c>
      <c r="BF132" s="247">
        <f>IF(N132="snížená",J132,0)</f>
        <v>0</v>
      </c>
      <c r="BG132" s="247">
        <f>IF(N132="zákl. přenesená",J132,0)</f>
        <v>0</v>
      </c>
      <c r="BH132" s="247">
        <f>IF(N132="sníž. přenesená",J132,0)</f>
        <v>0</v>
      </c>
      <c r="BI132" s="247">
        <f>IF(N132="nulová",J132,0)</f>
        <v>0</v>
      </c>
      <c r="BJ132" s="24" t="s">
        <v>85</v>
      </c>
      <c r="BK132" s="247">
        <f>ROUND(I132*H132,2)</f>
        <v>0</v>
      </c>
      <c r="BL132" s="24" t="s">
        <v>259</v>
      </c>
      <c r="BM132" s="24" t="s">
        <v>2552</v>
      </c>
    </row>
    <row r="133" spans="2:65" s="1" customFormat="1" ht="16.5" customHeight="1">
      <c r="B133" s="47"/>
      <c r="C133" s="236" t="s">
        <v>361</v>
      </c>
      <c r="D133" s="236" t="s">
        <v>233</v>
      </c>
      <c r="E133" s="237" t="s">
        <v>2196</v>
      </c>
      <c r="F133" s="238" t="s">
        <v>2553</v>
      </c>
      <c r="G133" s="239" t="s">
        <v>292</v>
      </c>
      <c r="H133" s="240">
        <v>2</v>
      </c>
      <c r="I133" s="241"/>
      <c r="J133" s="242">
        <f>ROUND(I133*H133,2)</f>
        <v>0</v>
      </c>
      <c r="K133" s="238" t="s">
        <v>34</v>
      </c>
      <c r="L133" s="73"/>
      <c r="M133" s="243" t="s">
        <v>34</v>
      </c>
      <c r="N133" s="244" t="s">
        <v>49</v>
      </c>
      <c r="O133" s="48"/>
      <c r="P133" s="245">
        <f>O133*H133</f>
        <v>0</v>
      </c>
      <c r="Q133" s="245">
        <v>0.00128</v>
      </c>
      <c r="R133" s="245">
        <f>Q133*H133</f>
        <v>0.00256</v>
      </c>
      <c r="S133" s="245">
        <v>0</v>
      </c>
      <c r="T133" s="246">
        <f>S133*H133</f>
        <v>0</v>
      </c>
      <c r="AR133" s="24" t="s">
        <v>259</v>
      </c>
      <c r="AT133" s="24" t="s">
        <v>233</v>
      </c>
      <c r="AU133" s="24" t="s">
        <v>91</v>
      </c>
      <c r="AY133" s="24" t="s">
        <v>230</v>
      </c>
      <c r="BE133" s="247">
        <f>IF(N133="základní",J133,0)</f>
        <v>0</v>
      </c>
      <c r="BF133" s="247">
        <f>IF(N133="snížená",J133,0)</f>
        <v>0</v>
      </c>
      <c r="BG133" s="247">
        <f>IF(N133="zákl. přenesená",J133,0)</f>
        <v>0</v>
      </c>
      <c r="BH133" s="247">
        <f>IF(N133="sníž. přenesená",J133,0)</f>
        <v>0</v>
      </c>
      <c r="BI133" s="247">
        <f>IF(N133="nulová",J133,0)</f>
        <v>0</v>
      </c>
      <c r="BJ133" s="24" t="s">
        <v>85</v>
      </c>
      <c r="BK133" s="247">
        <f>ROUND(I133*H133,2)</f>
        <v>0</v>
      </c>
      <c r="BL133" s="24" t="s">
        <v>259</v>
      </c>
      <c r="BM133" s="24" t="s">
        <v>2554</v>
      </c>
    </row>
    <row r="134" spans="2:65" s="1" customFormat="1" ht="16.5" customHeight="1">
      <c r="B134" s="47"/>
      <c r="C134" s="236" t="s">
        <v>365</v>
      </c>
      <c r="D134" s="236" t="s">
        <v>233</v>
      </c>
      <c r="E134" s="237" t="s">
        <v>676</v>
      </c>
      <c r="F134" s="238" t="s">
        <v>677</v>
      </c>
      <c r="G134" s="239" t="s">
        <v>281</v>
      </c>
      <c r="H134" s="240">
        <v>2</v>
      </c>
      <c r="I134" s="241"/>
      <c r="J134" s="242">
        <f>ROUND(I134*H134,2)</f>
        <v>0</v>
      </c>
      <c r="K134" s="238" t="s">
        <v>34</v>
      </c>
      <c r="L134" s="73"/>
      <c r="M134" s="243" t="s">
        <v>34</v>
      </c>
      <c r="N134" s="244" t="s">
        <v>49</v>
      </c>
      <c r="O134" s="48"/>
      <c r="P134" s="245">
        <f>O134*H134</f>
        <v>0</v>
      </c>
      <c r="Q134" s="245">
        <v>0.00312</v>
      </c>
      <c r="R134" s="245">
        <f>Q134*H134</f>
        <v>0.00624</v>
      </c>
      <c r="S134" s="245">
        <v>0</v>
      </c>
      <c r="T134" s="246">
        <f>S134*H134</f>
        <v>0</v>
      </c>
      <c r="AR134" s="24" t="s">
        <v>259</v>
      </c>
      <c r="AT134" s="24" t="s">
        <v>233</v>
      </c>
      <c r="AU134" s="24" t="s">
        <v>91</v>
      </c>
      <c r="AY134" s="24" t="s">
        <v>230</v>
      </c>
      <c r="BE134" s="247">
        <f>IF(N134="základní",J134,0)</f>
        <v>0</v>
      </c>
      <c r="BF134" s="247">
        <f>IF(N134="snížená",J134,0)</f>
        <v>0</v>
      </c>
      <c r="BG134" s="247">
        <f>IF(N134="zákl. přenesená",J134,0)</f>
        <v>0</v>
      </c>
      <c r="BH134" s="247">
        <f>IF(N134="sníž. přenesená",J134,0)</f>
        <v>0</v>
      </c>
      <c r="BI134" s="247">
        <f>IF(N134="nulová",J134,0)</f>
        <v>0</v>
      </c>
      <c r="BJ134" s="24" t="s">
        <v>85</v>
      </c>
      <c r="BK134" s="247">
        <f>ROUND(I134*H134,2)</f>
        <v>0</v>
      </c>
      <c r="BL134" s="24" t="s">
        <v>259</v>
      </c>
      <c r="BM134" s="24" t="s">
        <v>2555</v>
      </c>
    </row>
    <row r="135" spans="2:47" s="1" customFormat="1" ht="13.5">
      <c r="B135" s="47"/>
      <c r="C135" s="75"/>
      <c r="D135" s="250" t="s">
        <v>283</v>
      </c>
      <c r="E135" s="75"/>
      <c r="F135" s="281" t="s">
        <v>1943</v>
      </c>
      <c r="G135" s="75"/>
      <c r="H135" s="75"/>
      <c r="I135" s="204"/>
      <c r="J135" s="75"/>
      <c r="K135" s="75"/>
      <c r="L135" s="73"/>
      <c r="M135" s="282"/>
      <c r="N135" s="48"/>
      <c r="O135" s="48"/>
      <c r="P135" s="48"/>
      <c r="Q135" s="48"/>
      <c r="R135" s="48"/>
      <c r="S135" s="48"/>
      <c r="T135" s="96"/>
      <c r="AT135" s="24" t="s">
        <v>283</v>
      </c>
      <c r="AU135" s="24" t="s">
        <v>91</v>
      </c>
    </row>
    <row r="136" spans="2:65" s="1" customFormat="1" ht="25.5" customHeight="1">
      <c r="B136" s="47"/>
      <c r="C136" s="236" t="s">
        <v>369</v>
      </c>
      <c r="D136" s="236" t="s">
        <v>233</v>
      </c>
      <c r="E136" s="237" t="s">
        <v>1953</v>
      </c>
      <c r="F136" s="238" t="s">
        <v>1954</v>
      </c>
      <c r="G136" s="239" t="s">
        <v>292</v>
      </c>
      <c r="H136" s="240">
        <v>1</v>
      </c>
      <c r="I136" s="241"/>
      <c r="J136" s="242">
        <f>ROUND(I136*H136,2)</f>
        <v>0</v>
      </c>
      <c r="K136" s="238" t="s">
        <v>34</v>
      </c>
      <c r="L136" s="73"/>
      <c r="M136" s="243" t="s">
        <v>34</v>
      </c>
      <c r="N136" s="244" t="s">
        <v>49</v>
      </c>
      <c r="O136" s="48"/>
      <c r="P136" s="245">
        <f>O136*H136</f>
        <v>0</v>
      </c>
      <c r="Q136" s="245">
        <v>0.0006</v>
      </c>
      <c r="R136" s="245">
        <f>Q136*H136</f>
        <v>0.0006</v>
      </c>
      <c r="S136" s="245">
        <v>0</v>
      </c>
      <c r="T136" s="246">
        <f>S136*H136</f>
        <v>0</v>
      </c>
      <c r="AR136" s="24" t="s">
        <v>259</v>
      </c>
      <c r="AT136" s="24" t="s">
        <v>233</v>
      </c>
      <c r="AU136" s="24" t="s">
        <v>91</v>
      </c>
      <c r="AY136" s="24" t="s">
        <v>230</v>
      </c>
      <c r="BE136" s="247">
        <f>IF(N136="základní",J136,0)</f>
        <v>0</v>
      </c>
      <c r="BF136" s="247">
        <f>IF(N136="snížená",J136,0)</f>
        <v>0</v>
      </c>
      <c r="BG136" s="247">
        <f>IF(N136="zákl. přenesená",J136,0)</f>
        <v>0</v>
      </c>
      <c r="BH136" s="247">
        <f>IF(N136="sníž. přenesená",J136,0)</f>
        <v>0</v>
      </c>
      <c r="BI136" s="247">
        <f>IF(N136="nulová",J136,0)</f>
        <v>0</v>
      </c>
      <c r="BJ136" s="24" t="s">
        <v>85</v>
      </c>
      <c r="BK136" s="247">
        <f>ROUND(I136*H136,2)</f>
        <v>0</v>
      </c>
      <c r="BL136" s="24" t="s">
        <v>259</v>
      </c>
      <c r="BM136" s="24" t="s">
        <v>2556</v>
      </c>
    </row>
    <row r="137" spans="2:47" s="1" customFormat="1" ht="13.5">
      <c r="B137" s="47"/>
      <c r="C137" s="75"/>
      <c r="D137" s="250" t="s">
        <v>283</v>
      </c>
      <c r="E137" s="75"/>
      <c r="F137" s="281" t="s">
        <v>1956</v>
      </c>
      <c r="G137" s="75"/>
      <c r="H137" s="75"/>
      <c r="I137" s="204"/>
      <c r="J137" s="75"/>
      <c r="K137" s="75"/>
      <c r="L137" s="73"/>
      <c r="M137" s="282"/>
      <c r="N137" s="48"/>
      <c r="O137" s="48"/>
      <c r="P137" s="48"/>
      <c r="Q137" s="48"/>
      <c r="R137" s="48"/>
      <c r="S137" s="48"/>
      <c r="T137" s="96"/>
      <c r="AT137" s="24" t="s">
        <v>283</v>
      </c>
      <c r="AU137" s="24" t="s">
        <v>91</v>
      </c>
    </row>
    <row r="138" spans="2:65" s="1" customFormat="1" ht="16.5" customHeight="1">
      <c r="B138" s="47"/>
      <c r="C138" s="236" t="s">
        <v>373</v>
      </c>
      <c r="D138" s="236" t="s">
        <v>233</v>
      </c>
      <c r="E138" s="237" t="s">
        <v>2373</v>
      </c>
      <c r="F138" s="238" t="s">
        <v>2374</v>
      </c>
      <c r="G138" s="239" t="s">
        <v>292</v>
      </c>
      <c r="H138" s="240">
        <v>2</v>
      </c>
      <c r="I138" s="241"/>
      <c r="J138" s="242">
        <f>ROUND(I138*H138,2)</f>
        <v>0</v>
      </c>
      <c r="K138" s="238" t="s">
        <v>34</v>
      </c>
      <c r="L138" s="73"/>
      <c r="M138" s="243" t="s">
        <v>34</v>
      </c>
      <c r="N138" s="244" t="s">
        <v>49</v>
      </c>
      <c r="O138" s="48"/>
      <c r="P138" s="245">
        <f>O138*H138</f>
        <v>0</v>
      </c>
      <c r="Q138" s="245">
        <v>0.00671</v>
      </c>
      <c r="R138" s="245">
        <f>Q138*H138</f>
        <v>0.01342</v>
      </c>
      <c r="S138" s="245">
        <v>0</v>
      </c>
      <c r="T138" s="246">
        <f>S138*H138</f>
        <v>0</v>
      </c>
      <c r="AR138" s="24" t="s">
        <v>259</v>
      </c>
      <c r="AT138" s="24" t="s">
        <v>233</v>
      </c>
      <c r="AU138" s="24" t="s">
        <v>91</v>
      </c>
      <c r="AY138" s="24" t="s">
        <v>230</v>
      </c>
      <c r="BE138" s="247">
        <f>IF(N138="základní",J138,0)</f>
        <v>0</v>
      </c>
      <c r="BF138" s="247">
        <f>IF(N138="snížená",J138,0)</f>
        <v>0</v>
      </c>
      <c r="BG138" s="247">
        <f>IF(N138="zákl. přenesená",J138,0)</f>
        <v>0</v>
      </c>
      <c r="BH138" s="247">
        <f>IF(N138="sníž. přenesená",J138,0)</f>
        <v>0</v>
      </c>
      <c r="BI138" s="247">
        <f>IF(N138="nulová",J138,0)</f>
        <v>0</v>
      </c>
      <c r="BJ138" s="24" t="s">
        <v>85</v>
      </c>
      <c r="BK138" s="247">
        <f>ROUND(I138*H138,2)</f>
        <v>0</v>
      </c>
      <c r="BL138" s="24" t="s">
        <v>259</v>
      </c>
      <c r="BM138" s="24" t="s">
        <v>2557</v>
      </c>
    </row>
    <row r="139" spans="2:65" s="1" customFormat="1" ht="16.5" customHeight="1">
      <c r="B139" s="47"/>
      <c r="C139" s="236" t="s">
        <v>377</v>
      </c>
      <c r="D139" s="236" t="s">
        <v>233</v>
      </c>
      <c r="E139" s="237" t="s">
        <v>593</v>
      </c>
      <c r="F139" s="238" t="s">
        <v>2558</v>
      </c>
      <c r="G139" s="239" t="s">
        <v>281</v>
      </c>
      <c r="H139" s="240">
        <v>4</v>
      </c>
      <c r="I139" s="241"/>
      <c r="J139" s="242">
        <f>ROUND(I139*H139,2)</f>
        <v>0</v>
      </c>
      <c r="K139" s="238" t="s">
        <v>34</v>
      </c>
      <c r="L139" s="73"/>
      <c r="M139" s="243" t="s">
        <v>34</v>
      </c>
      <c r="N139" s="244" t="s">
        <v>49</v>
      </c>
      <c r="O139" s="48"/>
      <c r="P139" s="245">
        <f>O139*H139</f>
        <v>0</v>
      </c>
      <c r="Q139" s="245">
        <v>0.00168</v>
      </c>
      <c r="R139" s="245">
        <f>Q139*H139</f>
        <v>0.00672</v>
      </c>
      <c r="S139" s="245">
        <v>0</v>
      </c>
      <c r="T139" s="246">
        <f>S139*H139</f>
        <v>0</v>
      </c>
      <c r="AR139" s="24" t="s">
        <v>259</v>
      </c>
      <c r="AT139" s="24" t="s">
        <v>233</v>
      </c>
      <c r="AU139" s="24" t="s">
        <v>91</v>
      </c>
      <c r="AY139" s="24" t="s">
        <v>230</v>
      </c>
      <c r="BE139" s="247">
        <f>IF(N139="základní",J139,0)</f>
        <v>0</v>
      </c>
      <c r="BF139" s="247">
        <f>IF(N139="snížená",J139,0)</f>
        <v>0</v>
      </c>
      <c r="BG139" s="247">
        <f>IF(N139="zákl. přenesená",J139,0)</f>
        <v>0</v>
      </c>
      <c r="BH139" s="247">
        <f>IF(N139="sníž. přenesená",J139,0)</f>
        <v>0</v>
      </c>
      <c r="BI139" s="247">
        <f>IF(N139="nulová",J139,0)</f>
        <v>0</v>
      </c>
      <c r="BJ139" s="24" t="s">
        <v>85</v>
      </c>
      <c r="BK139" s="247">
        <f>ROUND(I139*H139,2)</f>
        <v>0</v>
      </c>
      <c r="BL139" s="24" t="s">
        <v>259</v>
      </c>
      <c r="BM139" s="24" t="s">
        <v>2559</v>
      </c>
    </row>
    <row r="140" spans="2:65" s="1" customFormat="1" ht="16.5" customHeight="1">
      <c r="B140" s="47"/>
      <c r="C140" s="236" t="s">
        <v>381</v>
      </c>
      <c r="D140" s="236" t="s">
        <v>233</v>
      </c>
      <c r="E140" s="237" t="s">
        <v>1913</v>
      </c>
      <c r="F140" s="238" t="s">
        <v>1914</v>
      </c>
      <c r="G140" s="239" t="s">
        <v>281</v>
      </c>
      <c r="H140" s="240">
        <v>1</v>
      </c>
      <c r="I140" s="241"/>
      <c r="J140" s="242">
        <f>ROUND(I140*H140,2)</f>
        <v>0</v>
      </c>
      <c r="K140" s="238" t="s">
        <v>34</v>
      </c>
      <c r="L140" s="73"/>
      <c r="M140" s="243" t="s">
        <v>34</v>
      </c>
      <c r="N140" s="244" t="s">
        <v>49</v>
      </c>
      <c r="O140" s="48"/>
      <c r="P140" s="245">
        <f>O140*H140</f>
        <v>0</v>
      </c>
      <c r="Q140" s="245">
        <v>0.01651</v>
      </c>
      <c r="R140" s="245">
        <f>Q140*H140</f>
        <v>0.01651</v>
      </c>
      <c r="S140" s="245">
        <v>0</v>
      </c>
      <c r="T140" s="246">
        <f>S140*H140</f>
        <v>0</v>
      </c>
      <c r="AR140" s="24" t="s">
        <v>259</v>
      </c>
      <c r="AT140" s="24" t="s">
        <v>233</v>
      </c>
      <c r="AU140" s="24" t="s">
        <v>91</v>
      </c>
      <c r="AY140" s="24" t="s">
        <v>230</v>
      </c>
      <c r="BE140" s="247">
        <f>IF(N140="základní",J140,0)</f>
        <v>0</v>
      </c>
      <c r="BF140" s="247">
        <f>IF(N140="snížená",J140,0)</f>
        <v>0</v>
      </c>
      <c r="BG140" s="247">
        <f>IF(N140="zákl. přenesená",J140,0)</f>
        <v>0</v>
      </c>
      <c r="BH140" s="247">
        <f>IF(N140="sníž. přenesená",J140,0)</f>
        <v>0</v>
      </c>
      <c r="BI140" s="247">
        <f>IF(N140="nulová",J140,0)</f>
        <v>0</v>
      </c>
      <c r="BJ140" s="24" t="s">
        <v>85</v>
      </c>
      <c r="BK140" s="247">
        <f>ROUND(I140*H140,2)</f>
        <v>0</v>
      </c>
      <c r="BL140" s="24" t="s">
        <v>259</v>
      </c>
      <c r="BM140" s="24" t="s">
        <v>2560</v>
      </c>
    </row>
    <row r="141" spans="2:65" s="1" customFormat="1" ht="16.5" customHeight="1">
      <c r="B141" s="47"/>
      <c r="C141" s="236" t="s">
        <v>385</v>
      </c>
      <c r="D141" s="236" t="s">
        <v>233</v>
      </c>
      <c r="E141" s="237" t="s">
        <v>613</v>
      </c>
      <c r="F141" s="238" t="s">
        <v>614</v>
      </c>
      <c r="G141" s="239" t="s">
        <v>906</v>
      </c>
      <c r="H141" s="240">
        <v>1</v>
      </c>
      <c r="I141" s="241"/>
      <c r="J141" s="242">
        <f>ROUND(I141*H141,2)</f>
        <v>0</v>
      </c>
      <c r="K141" s="238" t="s">
        <v>34</v>
      </c>
      <c r="L141" s="73"/>
      <c r="M141" s="243" t="s">
        <v>34</v>
      </c>
      <c r="N141" s="244" t="s">
        <v>49</v>
      </c>
      <c r="O141" s="48"/>
      <c r="P141" s="245">
        <f>O141*H141</f>
        <v>0</v>
      </c>
      <c r="Q141" s="245">
        <v>0.02525</v>
      </c>
      <c r="R141" s="245">
        <f>Q141*H141</f>
        <v>0.02525</v>
      </c>
      <c r="S141" s="245">
        <v>0</v>
      </c>
      <c r="T141" s="246">
        <f>S141*H141</f>
        <v>0</v>
      </c>
      <c r="AR141" s="24" t="s">
        <v>259</v>
      </c>
      <c r="AT141" s="24" t="s">
        <v>233</v>
      </c>
      <c r="AU141" s="24" t="s">
        <v>91</v>
      </c>
      <c r="AY141" s="24" t="s">
        <v>230</v>
      </c>
      <c r="BE141" s="247">
        <f>IF(N141="základní",J141,0)</f>
        <v>0</v>
      </c>
      <c r="BF141" s="247">
        <f>IF(N141="snížená",J141,0)</f>
        <v>0</v>
      </c>
      <c r="BG141" s="247">
        <f>IF(N141="zákl. přenesená",J141,0)</f>
        <v>0</v>
      </c>
      <c r="BH141" s="247">
        <f>IF(N141="sníž. přenesená",J141,0)</f>
        <v>0</v>
      </c>
      <c r="BI141" s="247">
        <f>IF(N141="nulová",J141,0)</f>
        <v>0</v>
      </c>
      <c r="BJ141" s="24" t="s">
        <v>85</v>
      </c>
      <c r="BK141" s="247">
        <f>ROUND(I141*H141,2)</f>
        <v>0</v>
      </c>
      <c r="BL141" s="24" t="s">
        <v>259</v>
      </c>
      <c r="BM141" s="24" t="s">
        <v>2561</v>
      </c>
    </row>
    <row r="142" spans="2:65" s="1" customFormat="1" ht="16.5" customHeight="1">
      <c r="B142" s="47"/>
      <c r="C142" s="236" t="s">
        <v>299</v>
      </c>
      <c r="D142" s="236" t="s">
        <v>233</v>
      </c>
      <c r="E142" s="237" t="s">
        <v>1929</v>
      </c>
      <c r="F142" s="238" t="s">
        <v>2376</v>
      </c>
      <c r="G142" s="239" t="s">
        <v>292</v>
      </c>
      <c r="H142" s="240">
        <v>6</v>
      </c>
      <c r="I142" s="241"/>
      <c r="J142" s="242">
        <f>ROUND(I142*H142,2)</f>
        <v>0</v>
      </c>
      <c r="K142" s="238" t="s">
        <v>34</v>
      </c>
      <c r="L142" s="73"/>
      <c r="M142" s="243" t="s">
        <v>34</v>
      </c>
      <c r="N142" s="244" t="s">
        <v>49</v>
      </c>
      <c r="O142" s="48"/>
      <c r="P142" s="245">
        <f>O142*H142</f>
        <v>0</v>
      </c>
      <c r="Q142" s="245">
        <v>0.01229</v>
      </c>
      <c r="R142" s="245">
        <f>Q142*H142</f>
        <v>0.07374</v>
      </c>
      <c r="S142" s="245">
        <v>0</v>
      </c>
      <c r="T142" s="246">
        <f>S142*H142</f>
        <v>0</v>
      </c>
      <c r="AR142" s="24" t="s">
        <v>259</v>
      </c>
      <c r="AT142" s="24" t="s">
        <v>233</v>
      </c>
      <c r="AU142" s="24" t="s">
        <v>91</v>
      </c>
      <c r="AY142" s="24" t="s">
        <v>230</v>
      </c>
      <c r="BE142" s="247">
        <f>IF(N142="základní",J142,0)</f>
        <v>0</v>
      </c>
      <c r="BF142" s="247">
        <f>IF(N142="snížená",J142,0)</f>
        <v>0</v>
      </c>
      <c r="BG142" s="247">
        <f>IF(N142="zákl. přenesená",J142,0)</f>
        <v>0</v>
      </c>
      <c r="BH142" s="247">
        <f>IF(N142="sníž. přenesená",J142,0)</f>
        <v>0</v>
      </c>
      <c r="BI142" s="247">
        <f>IF(N142="nulová",J142,0)</f>
        <v>0</v>
      </c>
      <c r="BJ142" s="24" t="s">
        <v>85</v>
      </c>
      <c r="BK142" s="247">
        <f>ROUND(I142*H142,2)</f>
        <v>0</v>
      </c>
      <c r="BL142" s="24" t="s">
        <v>259</v>
      </c>
      <c r="BM142" s="24" t="s">
        <v>2562</v>
      </c>
    </row>
    <row r="143" spans="2:65" s="1" customFormat="1" ht="25.5" customHeight="1">
      <c r="B143" s="47"/>
      <c r="C143" s="236" t="s">
        <v>394</v>
      </c>
      <c r="D143" s="236" t="s">
        <v>233</v>
      </c>
      <c r="E143" s="237" t="s">
        <v>2182</v>
      </c>
      <c r="F143" s="238" t="s">
        <v>2183</v>
      </c>
      <c r="G143" s="239" t="s">
        <v>281</v>
      </c>
      <c r="H143" s="240">
        <v>2</v>
      </c>
      <c r="I143" s="241"/>
      <c r="J143" s="242">
        <f>ROUND(I143*H143,2)</f>
        <v>0</v>
      </c>
      <c r="K143" s="238" t="s">
        <v>34</v>
      </c>
      <c r="L143" s="73"/>
      <c r="M143" s="243" t="s">
        <v>34</v>
      </c>
      <c r="N143" s="244" t="s">
        <v>49</v>
      </c>
      <c r="O143" s="48"/>
      <c r="P143" s="245">
        <f>O143*H143</f>
        <v>0</v>
      </c>
      <c r="Q143" s="245">
        <v>0.0006</v>
      </c>
      <c r="R143" s="245">
        <f>Q143*H143</f>
        <v>0.0012</v>
      </c>
      <c r="S143" s="245">
        <v>0</v>
      </c>
      <c r="T143" s="246">
        <f>S143*H143</f>
        <v>0</v>
      </c>
      <c r="AR143" s="24" t="s">
        <v>259</v>
      </c>
      <c r="AT143" s="24" t="s">
        <v>233</v>
      </c>
      <c r="AU143" s="24" t="s">
        <v>91</v>
      </c>
      <c r="AY143" s="24" t="s">
        <v>230</v>
      </c>
      <c r="BE143" s="247">
        <f>IF(N143="základní",J143,0)</f>
        <v>0</v>
      </c>
      <c r="BF143" s="247">
        <f>IF(N143="snížená",J143,0)</f>
        <v>0</v>
      </c>
      <c r="BG143" s="247">
        <f>IF(N143="zákl. přenesená",J143,0)</f>
        <v>0</v>
      </c>
      <c r="BH143" s="247">
        <f>IF(N143="sníž. přenesená",J143,0)</f>
        <v>0</v>
      </c>
      <c r="BI143" s="247">
        <f>IF(N143="nulová",J143,0)</f>
        <v>0</v>
      </c>
      <c r="BJ143" s="24" t="s">
        <v>85</v>
      </c>
      <c r="BK143" s="247">
        <f>ROUND(I143*H143,2)</f>
        <v>0</v>
      </c>
      <c r="BL143" s="24" t="s">
        <v>259</v>
      </c>
      <c r="BM143" s="24" t="s">
        <v>2563</v>
      </c>
    </row>
    <row r="144" spans="2:65" s="1" customFormat="1" ht="25.5" customHeight="1">
      <c r="B144" s="47"/>
      <c r="C144" s="236" t="s">
        <v>399</v>
      </c>
      <c r="D144" s="236" t="s">
        <v>233</v>
      </c>
      <c r="E144" s="237" t="s">
        <v>1919</v>
      </c>
      <c r="F144" s="238" t="s">
        <v>1920</v>
      </c>
      <c r="G144" s="239" t="s">
        <v>281</v>
      </c>
      <c r="H144" s="240">
        <v>1</v>
      </c>
      <c r="I144" s="241"/>
      <c r="J144" s="242">
        <f>ROUND(I144*H144,2)</f>
        <v>0</v>
      </c>
      <c r="K144" s="238" t="s">
        <v>34</v>
      </c>
      <c r="L144" s="73"/>
      <c r="M144" s="243" t="s">
        <v>34</v>
      </c>
      <c r="N144" s="244" t="s">
        <v>49</v>
      </c>
      <c r="O144" s="48"/>
      <c r="P144" s="245">
        <f>O144*H144</f>
        <v>0</v>
      </c>
      <c r="Q144" s="245">
        <v>0.0007</v>
      </c>
      <c r="R144" s="245">
        <f>Q144*H144</f>
        <v>0.0007</v>
      </c>
      <c r="S144" s="245">
        <v>0</v>
      </c>
      <c r="T144" s="246">
        <f>S144*H144</f>
        <v>0</v>
      </c>
      <c r="AR144" s="24" t="s">
        <v>259</v>
      </c>
      <c r="AT144" s="24" t="s">
        <v>233</v>
      </c>
      <c r="AU144" s="24" t="s">
        <v>91</v>
      </c>
      <c r="AY144" s="24" t="s">
        <v>230</v>
      </c>
      <c r="BE144" s="247">
        <f>IF(N144="základní",J144,0)</f>
        <v>0</v>
      </c>
      <c r="BF144" s="247">
        <f>IF(N144="snížená",J144,0)</f>
        <v>0</v>
      </c>
      <c r="BG144" s="247">
        <f>IF(N144="zákl. přenesená",J144,0)</f>
        <v>0</v>
      </c>
      <c r="BH144" s="247">
        <f>IF(N144="sníž. přenesená",J144,0)</f>
        <v>0</v>
      </c>
      <c r="BI144" s="247">
        <f>IF(N144="nulová",J144,0)</f>
        <v>0</v>
      </c>
      <c r="BJ144" s="24" t="s">
        <v>85</v>
      </c>
      <c r="BK144" s="247">
        <f>ROUND(I144*H144,2)</f>
        <v>0</v>
      </c>
      <c r="BL144" s="24" t="s">
        <v>259</v>
      </c>
      <c r="BM144" s="24" t="s">
        <v>2564</v>
      </c>
    </row>
    <row r="145" spans="2:65" s="1" customFormat="1" ht="25.5" customHeight="1">
      <c r="B145" s="47"/>
      <c r="C145" s="236" t="s">
        <v>264</v>
      </c>
      <c r="D145" s="236" t="s">
        <v>233</v>
      </c>
      <c r="E145" s="237" t="s">
        <v>2565</v>
      </c>
      <c r="F145" s="238" t="s">
        <v>2566</v>
      </c>
      <c r="G145" s="239" t="s">
        <v>281</v>
      </c>
      <c r="H145" s="240">
        <v>1</v>
      </c>
      <c r="I145" s="241"/>
      <c r="J145" s="242">
        <f>ROUND(I145*H145,2)</f>
        <v>0</v>
      </c>
      <c r="K145" s="238" t="s">
        <v>34</v>
      </c>
      <c r="L145" s="73"/>
      <c r="M145" s="243" t="s">
        <v>34</v>
      </c>
      <c r="N145" s="244" t="s">
        <v>49</v>
      </c>
      <c r="O145" s="48"/>
      <c r="P145" s="245">
        <f>O145*H145</f>
        <v>0</v>
      </c>
      <c r="Q145" s="245">
        <v>0.0006</v>
      </c>
      <c r="R145" s="245">
        <f>Q145*H145</f>
        <v>0.0006</v>
      </c>
      <c r="S145" s="245">
        <v>0</v>
      </c>
      <c r="T145" s="246">
        <f>S145*H145</f>
        <v>0</v>
      </c>
      <c r="AR145" s="24" t="s">
        <v>259</v>
      </c>
      <c r="AT145" s="24" t="s">
        <v>233</v>
      </c>
      <c r="AU145" s="24" t="s">
        <v>91</v>
      </c>
      <c r="AY145" s="24" t="s">
        <v>230</v>
      </c>
      <c r="BE145" s="247">
        <f>IF(N145="základní",J145,0)</f>
        <v>0</v>
      </c>
      <c r="BF145" s="247">
        <f>IF(N145="snížená",J145,0)</f>
        <v>0</v>
      </c>
      <c r="BG145" s="247">
        <f>IF(N145="zákl. přenesená",J145,0)</f>
        <v>0</v>
      </c>
      <c r="BH145" s="247">
        <f>IF(N145="sníž. přenesená",J145,0)</f>
        <v>0</v>
      </c>
      <c r="BI145" s="247">
        <f>IF(N145="nulová",J145,0)</f>
        <v>0</v>
      </c>
      <c r="BJ145" s="24" t="s">
        <v>85</v>
      </c>
      <c r="BK145" s="247">
        <f>ROUND(I145*H145,2)</f>
        <v>0</v>
      </c>
      <c r="BL145" s="24" t="s">
        <v>259</v>
      </c>
      <c r="BM145" s="24" t="s">
        <v>2567</v>
      </c>
    </row>
    <row r="146" spans="2:65" s="1" customFormat="1" ht="16.5" customHeight="1">
      <c r="B146" s="47"/>
      <c r="C146" s="236" t="s">
        <v>408</v>
      </c>
      <c r="D146" s="236" t="s">
        <v>233</v>
      </c>
      <c r="E146" s="237" t="s">
        <v>1925</v>
      </c>
      <c r="F146" s="238" t="s">
        <v>1926</v>
      </c>
      <c r="G146" s="239" t="s">
        <v>281</v>
      </c>
      <c r="H146" s="240">
        <v>1</v>
      </c>
      <c r="I146" s="241"/>
      <c r="J146" s="242">
        <f>ROUND(I146*H146,2)</f>
        <v>0</v>
      </c>
      <c r="K146" s="238" t="s">
        <v>34</v>
      </c>
      <c r="L146" s="73"/>
      <c r="M146" s="243" t="s">
        <v>34</v>
      </c>
      <c r="N146" s="244" t="s">
        <v>49</v>
      </c>
      <c r="O146" s="48"/>
      <c r="P146" s="245">
        <f>O146*H146</f>
        <v>0</v>
      </c>
      <c r="Q146" s="245">
        <v>0.0026</v>
      </c>
      <c r="R146" s="245">
        <f>Q146*H146</f>
        <v>0.0026</v>
      </c>
      <c r="S146" s="245">
        <v>0</v>
      </c>
      <c r="T146" s="246">
        <f>S146*H146</f>
        <v>0</v>
      </c>
      <c r="AR146" s="24" t="s">
        <v>259</v>
      </c>
      <c r="AT146" s="24" t="s">
        <v>233</v>
      </c>
      <c r="AU146" s="24" t="s">
        <v>91</v>
      </c>
      <c r="AY146" s="24" t="s">
        <v>230</v>
      </c>
      <c r="BE146" s="247">
        <f>IF(N146="základní",J146,0)</f>
        <v>0</v>
      </c>
      <c r="BF146" s="247">
        <f>IF(N146="snížená",J146,0)</f>
        <v>0</v>
      </c>
      <c r="BG146" s="247">
        <f>IF(N146="zákl. přenesená",J146,0)</f>
        <v>0</v>
      </c>
      <c r="BH146" s="247">
        <f>IF(N146="sníž. přenesená",J146,0)</f>
        <v>0</v>
      </c>
      <c r="BI146" s="247">
        <f>IF(N146="nulová",J146,0)</f>
        <v>0</v>
      </c>
      <c r="BJ146" s="24" t="s">
        <v>85</v>
      </c>
      <c r="BK146" s="247">
        <f>ROUND(I146*H146,2)</f>
        <v>0</v>
      </c>
      <c r="BL146" s="24" t="s">
        <v>259</v>
      </c>
      <c r="BM146" s="24" t="s">
        <v>2568</v>
      </c>
    </row>
    <row r="147" spans="2:65" s="1" customFormat="1" ht="16.5" customHeight="1">
      <c r="B147" s="47"/>
      <c r="C147" s="236" t="s">
        <v>413</v>
      </c>
      <c r="D147" s="236" t="s">
        <v>233</v>
      </c>
      <c r="E147" s="237" t="s">
        <v>2378</v>
      </c>
      <c r="F147" s="238" t="s">
        <v>1930</v>
      </c>
      <c r="G147" s="239" t="s">
        <v>292</v>
      </c>
      <c r="H147" s="240">
        <v>8</v>
      </c>
      <c r="I147" s="241"/>
      <c r="J147" s="242">
        <f>ROUND(I147*H147,2)</f>
        <v>0</v>
      </c>
      <c r="K147" s="238" t="s">
        <v>34</v>
      </c>
      <c r="L147" s="73"/>
      <c r="M147" s="243" t="s">
        <v>34</v>
      </c>
      <c r="N147" s="244" t="s">
        <v>49</v>
      </c>
      <c r="O147" s="48"/>
      <c r="P147" s="245">
        <f>O147*H147</f>
        <v>0</v>
      </c>
      <c r="Q147" s="245">
        <v>0.01229</v>
      </c>
      <c r="R147" s="245">
        <f>Q147*H147</f>
        <v>0.09832</v>
      </c>
      <c r="S147" s="245">
        <v>0</v>
      </c>
      <c r="T147" s="246">
        <f>S147*H147</f>
        <v>0</v>
      </c>
      <c r="AR147" s="24" t="s">
        <v>259</v>
      </c>
      <c r="AT147" s="24" t="s">
        <v>233</v>
      </c>
      <c r="AU147" s="24" t="s">
        <v>91</v>
      </c>
      <c r="AY147" s="24" t="s">
        <v>230</v>
      </c>
      <c r="BE147" s="247">
        <f>IF(N147="základní",J147,0)</f>
        <v>0</v>
      </c>
      <c r="BF147" s="247">
        <f>IF(N147="snížená",J147,0)</f>
        <v>0</v>
      </c>
      <c r="BG147" s="247">
        <f>IF(N147="zákl. přenesená",J147,0)</f>
        <v>0</v>
      </c>
      <c r="BH147" s="247">
        <f>IF(N147="sníž. přenesená",J147,0)</f>
        <v>0</v>
      </c>
      <c r="BI147" s="247">
        <f>IF(N147="nulová",J147,0)</f>
        <v>0</v>
      </c>
      <c r="BJ147" s="24" t="s">
        <v>85</v>
      </c>
      <c r="BK147" s="247">
        <f>ROUND(I147*H147,2)</f>
        <v>0</v>
      </c>
      <c r="BL147" s="24" t="s">
        <v>259</v>
      </c>
      <c r="BM147" s="24" t="s">
        <v>2569</v>
      </c>
    </row>
    <row r="148" spans="2:65" s="1" customFormat="1" ht="16.5" customHeight="1">
      <c r="B148" s="47"/>
      <c r="C148" s="236" t="s">
        <v>417</v>
      </c>
      <c r="D148" s="236" t="s">
        <v>233</v>
      </c>
      <c r="E148" s="237" t="s">
        <v>2570</v>
      </c>
      <c r="F148" s="238" t="s">
        <v>2197</v>
      </c>
      <c r="G148" s="239" t="s">
        <v>281</v>
      </c>
      <c r="H148" s="240">
        <v>2</v>
      </c>
      <c r="I148" s="241"/>
      <c r="J148" s="242">
        <f>ROUND(I148*H148,2)</f>
        <v>0</v>
      </c>
      <c r="K148" s="238" t="s">
        <v>34</v>
      </c>
      <c r="L148" s="73"/>
      <c r="M148" s="243" t="s">
        <v>34</v>
      </c>
      <c r="N148" s="244" t="s">
        <v>49</v>
      </c>
      <c r="O148" s="48"/>
      <c r="P148" s="245">
        <f>O148*H148</f>
        <v>0</v>
      </c>
      <c r="Q148" s="245">
        <v>0.00128</v>
      </c>
      <c r="R148" s="245">
        <f>Q148*H148</f>
        <v>0.00256</v>
      </c>
      <c r="S148" s="245">
        <v>0</v>
      </c>
      <c r="T148" s="246">
        <f>S148*H148</f>
        <v>0</v>
      </c>
      <c r="AR148" s="24" t="s">
        <v>259</v>
      </c>
      <c r="AT148" s="24" t="s">
        <v>233</v>
      </c>
      <c r="AU148" s="24" t="s">
        <v>91</v>
      </c>
      <c r="AY148" s="24" t="s">
        <v>230</v>
      </c>
      <c r="BE148" s="247">
        <f>IF(N148="základní",J148,0)</f>
        <v>0</v>
      </c>
      <c r="BF148" s="247">
        <f>IF(N148="snížená",J148,0)</f>
        <v>0</v>
      </c>
      <c r="BG148" s="247">
        <f>IF(N148="zákl. přenesená",J148,0)</f>
        <v>0</v>
      </c>
      <c r="BH148" s="247">
        <f>IF(N148="sníž. přenesená",J148,0)</f>
        <v>0</v>
      </c>
      <c r="BI148" s="247">
        <f>IF(N148="nulová",J148,0)</f>
        <v>0</v>
      </c>
      <c r="BJ148" s="24" t="s">
        <v>85</v>
      </c>
      <c r="BK148" s="247">
        <f>ROUND(I148*H148,2)</f>
        <v>0</v>
      </c>
      <c r="BL148" s="24" t="s">
        <v>259</v>
      </c>
      <c r="BM148" s="24" t="s">
        <v>2571</v>
      </c>
    </row>
    <row r="149" spans="2:65" s="1" customFormat="1" ht="16.5" customHeight="1">
      <c r="B149" s="47"/>
      <c r="C149" s="236" t="s">
        <v>421</v>
      </c>
      <c r="D149" s="236" t="s">
        <v>233</v>
      </c>
      <c r="E149" s="237" t="s">
        <v>644</v>
      </c>
      <c r="F149" s="238" t="s">
        <v>645</v>
      </c>
      <c r="G149" s="239" t="s">
        <v>281</v>
      </c>
      <c r="H149" s="240">
        <v>7</v>
      </c>
      <c r="I149" s="241"/>
      <c r="J149" s="242">
        <f>ROUND(I149*H149,2)</f>
        <v>0</v>
      </c>
      <c r="K149" s="238" t="s">
        <v>34</v>
      </c>
      <c r="L149" s="73"/>
      <c r="M149" s="243" t="s">
        <v>34</v>
      </c>
      <c r="N149" s="244" t="s">
        <v>49</v>
      </c>
      <c r="O149" s="48"/>
      <c r="P149" s="245">
        <f>O149*H149</f>
        <v>0</v>
      </c>
      <c r="Q149" s="245">
        <v>0.0018</v>
      </c>
      <c r="R149" s="245">
        <f>Q149*H149</f>
        <v>0.0126</v>
      </c>
      <c r="S149" s="245">
        <v>0</v>
      </c>
      <c r="T149" s="246">
        <f>S149*H149</f>
        <v>0</v>
      </c>
      <c r="AR149" s="24" t="s">
        <v>259</v>
      </c>
      <c r="AT149" s="24" t="s">
        <v>233</v>
      </c>
      <c r="AU149" s="24" t="s">
        <v>91</v>
      </c>
      <c r="AY149" s="24" t="s">
        <v>230</v>
      </c>
      <c r="BE149" s="247">
        <f>IF(N149="základní",J149,0)</f>
        <v>0</v>
      </c>
      <c r="BF149" s="247">
        <f>IF(N149="snížená",J149,0)</f>
        <v>0</v>
      </c>
      <c r="BG149" s="247">
        <f>IF(N149="zákl. přenesená",J149,0)</f>
        <v>0</v>
      </c>
      <c r="BH149" s="247">
        <f>IF(N149="sníž. přenesená",J149,0)</f>
        <v>0</v>
      </c>
      <c r="BI149" s="247">
        <f>IF(N149="nulová",J149,0)</f>
        <v>0</v>
      </c>
      <c r="BJ149" s="24" t="s">
        <v>85</v>
      </c>
      <c r="BK149" s="247">
        <f>ROUND(I149*H149,2)</f>
        <v>0</v>
      </c>
      <c r="BL149" s="24" t="s">
        <v>259</v>
      </c>
      <c r="BM149" s="24" t="s">
        <v>2572</v>
      </c>
    </row>
    <row r="150" spans="2:65" s="1" customFormat="1" ht="16.5" customHeight="1">
      <c r="B150" s="47"/>
      <c r="C150" s="236" t="s">
        <v>275</v>
      </c>
      <c r="D150" s="236" t="s">
        <v>233</v>
      </c>
      <c r="E150" s="237" t="s">
        <v>668</v>
      </c>
      <c r="F150" s="238" t="s">
        <v>1938</v>
      </c>
      <c r="G150" s="239" t="s">
        <v>281</v>
      </c>
      <c r="H150" s="240">
        <v>2</v>
      </c>
      <c r="I150" s="241"/>
      <c r="J150" s="242">
        <f>ROUND(I150*H150,2)</f>
        <v>0</v>
      </c>
      <c r="K150" s="238" t="s">
        <v>34</v>
      </c>
      <c r="L150" s="73"/>
      <c r="M150" s="243" t="s">
        <v>34</v>
      </c>
      <c r="N150" s="244" t="s">
        <v>49</v>
      </c>
      <c r="O150" s="48"/>
      <c r="P150" s="245">
        <f>O150*H150</f>
        <v>0</v>
      </c>
      <c r="Q150" s="245">
        <v>0.00053</v>
      </c>
      <c r="R150" s="245">
        <f>Q150*H150</f>
        <v>0.00106</v>
      </c>
      <c r="S150" s="245">
        <v>0</v>
      </c>
      <c r="T150" s="246">
        <f>S150*H150</f>
        <v>0</v>
      </c>
      <c r="AR150" s="24" t="s">
        <v>259</v>
      </c>
      <c r="AT150" s="24" t="s">
        <v>233</v>
      </c>
      <c r="AU150" s="24" t="s">
        <v>91</v>
      </c>
      <c r="AY150" s="24" t="s">
        <v>230</v>
      </c>
      <c r="BE150" s="247">
        <f>IF(N150="základní",J150,0)</f>
        <v>0</v>
      </c>
      <c r="BF150" s="247">
        <f>IF(N150="snížená",J150,0)</f>
        <v>0</v>
      </c>
      <c r="BG150" s="247">
        <f>IF(N150="zákl. přenesená",J150,0)</f>
        <v>0</v>
      </c>
      <c r="BH150" s="247">
        <f>IF(N150="sníž. přenesená",J150,0)</f>
        <v>0</v>
      </c>
      <c r="BI150" s="247">
        <f>IF(N150="nulová",J150,0)</f>
        <v>0</v>
      </c>
      <c r="BJ150" s="24" t="s">
        <v>85</v>
      </c>
      <c r="BK150" s="247">
        <f>ROUND(I150*H150,2)</f>
        <v>0</v>
      </c>
      <c r="BL150" s="24" t="s">
        <v>259</v>
      </c>
      <c r="BM150" s="24" t="s">
        <v>2573</v>
      </c>
    </row>
    <row r="151" spans="2:65" s="1" customFormat="1" ht="16.5" customHeight="1">
      <c r="B151" s="47"/>
      <c r="C151" s="236" t="s">
        <v>427</v>
      </c>
      <c r="D151" s="236" t="s">
        <v>233</v>
      </c>
      <c r="E151" s="237" t="s">
        <v>672</v>
      </c>
      <c r="F151" s="238" t="s">
        <v>1940</v>
      </c>
      <c r="G151" s="239" t="s">
        <v>281</v>
      </c>
      <c r="H151" s="240">
        <v>3</v>
      </c>
      <c r="I151" s="241"/>
      <c r="J151" s="242">
        <f>ROUND(I151*H151,2)</f>
        <v>0</v>
      </c>
      <c r="K151" s="238" t="s">
        <v>34</v>
      </c>
      <c r="L151" s="73"/>
      <c r="M151" s="243" t="s">
        <v>34</v>
      </c>
      <c r="N151" s="244" t="s">
        <v>49</v>
      </c>
      <c r="O151" s="48"/>
      <c r="P151" s="245">
        <f>O151*H151</f>
        <v>0</v>
      </c>
      <c r="Q151" s="245">
        <v>0.00147</v>
      </c>
      <c r="R151" s="245">
        <f>Q151*H151</f>
        <v>0.00441</v>
      </c>
      <c r="S151" s="245">
        <v>0</v>
      </c>
      <c r="T151" s="246">
        <f>S151*H151</f>
        <v>0</v>
      </c>
      <c r="AR151" s="24" t="s">
        <v>259</v>
      </c>
      <c r="AT151" s="24" t="s">
        <v>233</v>
      </c>
      <c r="AU151" s="24" t="s">
        <v>91</v>
      </c>
      <c r="AY151" s="24" t="s">
        <v>230</v>
      </c>
      <c r="BE151" s="247">
        <f>IF(N151="základní",J151,0)</f>
        <v>0</v>
      </c>
      <c r="BF151" s="247">
        <f>IF(N151="snížená",J151,0)</f>
        <v>0</v>
      </c>
      <c r="BG151" s="247">
        <f>IF(N151="zákl. přenesená",J151,0)</f>
        <v>0</v>
      </c>
      <c r="BH151" s="247">
        <f>IF(N151="sníž. přenesená",J151,0)</f>
        <v>0</v>
      </c>
      <c r="BI151" s="247">
        <f>IF(N151="nulová",J151,0)</f>
        <v>0</v>
      </c>
      <c r="BJ151" s="24" t="s">
        <v>85</v>
      </c>
      <c r="BK151" s="247">
        <f>ROUND(I151*H151,2)</f>
        <v>0</v>
      </c>
      <c r="BL151" s="24" t="s">
        <v>259</v>
      </c>
      <c r="BM151" s="24" t="s">
        <v>2574</v>
      </c>
    </row>
    <row r="152" spans="2:65" s="1" customFormat="1" ht="25.5" customHeight="1">
      <c r="B152" s="47"/>
      <c r="C152" s="236" t="s">
        <v>432</v>
      </c>
      <c r="D152" s="236" t="s">
        <v>233</v>
      </c>
      <c r="E152" s="237" t="s">
        <v>2575</v>
      </c>
      <c r="F152" s="238" t="s">
        <v>2576</v>
      </c>
      <c r="G152" s="239" t="s">
        <v>281</v>
      </c>
      <c r="H152" s="240">
        <v>2</v>
      </c>
      <c r="I152" s="241"/>
      <c r="J152" s="242">
        <f>ROUND(I152*H152,2)</f>
        <v>0</v>
      </c>
      <c r="K152" s="238" t="s">
        <v>34</v>
      </c>
      <c r="L152" s="73"/>
      <c r="M152" s="243" t="s">
        <v>34</v>
      </c>
      <c r="N152" s="244" t="s">
        <v>49</v>
      </c>
      <c r="O152" s="48"/>
      <c r="P152" s="245">
        <f>O152*H152</f>
        <v>0</v>
      </c>
      <c r="Q152" s="245">
        <v>0.00312</v>
      </c>
      <c r="R152" s="245">
        <f>Q152*H152</f>
        <v>0.00624</v>
      </c>
      <c r="S152" s="245">
        <v>0</v>
      </c>
      <c r="T152" s="246">
        <f>S152*H152</f>
        <v>0</v>
      </c>
      <c r="AR152" s="24" t="s">
        <v>259</v>
      </c>
      <c r="AT152" s="24" t="s">
        <v>233</v>
      </c>
      <c r="AU152" s="24" t="s">
        <v>91</v>
      </c>
      <c r="AY152" s="24" t="s">
        <v>230</v>
      </c>
      <c r="BE152" s="247">
        <f>IF(N152="základní",J152,0)</f>
        <v>0</v>
      </c>
      <c r="BF152" s="247">
        <f>IF(N152="snížená",J152,0)</f>
        <v>0</v>
      </c>
      <c r="BG152" s="247">
        <f>IF(N152="zákl. přenesená",J152,0)</f>
        <v>0</v>
      </c>
      <c r="BH152" s="247">
        <f>IF(N152="sníž. přenesená",J152,0)</f>
        <v>0</v>
      </c>
      <c r="BI152" s="247">
        <f>IF(N152="nulová",J152,0)</f>
        <v>0</v>
      </c>
      <c r="BJ152" s="24" t="s">
        <v>85</v>
      </c>
      <c r="BK152" s="247">
        <f>ROUND(I152*H152,2)</f>
        <v>0</v>
      </c>
      <c r="BL152" s="24" t="s">
        <v>259</v>
      </c>
      <c r="BM152" s="24" t="s">
        <v>2577</v>
      </c>
    </row>
    <row r="153" spans="2:65" s="1" customFormat="1" ht="16.5" customHeight="1">
      <c r="B153" s="47"/>
      <c r="C153" s="236" t="s">
        <v>436</v>
      </c>
      <c r="D153" s="236" t="s">
        <v>233</v>
      </c>
      <c r="E153" s="237" t="s">
        <v>1944</v>
      </c>
      <c r="F153" s="238" t="s">
        <v>1945</v>
      </c>
      <c r="G153" s="239" t="s">
        <v>281</v>
      </c>
      <c r="H153" s="240">
        <v>6</v>
      </c>
      <c r="I153" s="241"/>
      <c r="J153" s="242">
        <f>ROUND(I153*H153,2)</f>
        <v>0</v>
      </c>
      <c r="K153" s="238" t="s">
        <v>34</v>
      </c>
      <c r="L153" s="73"/>
      <c r="M153" s="243" t="s">
        <v>34</v>
      </c>
      <c r="N153" s="244" t="s">
        <v>49</v>
      </c>
      <c r="O153" s="48"/>
      <c r="P153" s="245">
        <f>O153*H153</f>
        <v>0</v>
      </c>
      <c r="Q153" s="245">
        <v>0.0001</v>
      </c>
      <c r="R153" s="245">
        <f>Q153*H153</f>
        <v>0.0006000000000000001</v>
      </c>
      <c r="S153" s="245">
        <v>0</v>
      </c>
      <c r="T153" s="246">
        <f>S153*H153</f>
        <v>0</v>
      </c>
      <c r="AR153" s="24" t="s">
        <v>259</v>
      </c>
      <c r="AT153" s="24" t="s">
        <v>233</v>
      </c>
      <c r="AU153" s="24" t="s">
        <v>91</v>
      </c>
      <c r="AY153" s="24" t="s">
        <v>230</v>
      </c>
      <c r="BE153" s="247">
        <f>IF(N153="základní",J153,0)</f>
        <v>0</v>
      </c>
      <c r="BF153" s="247">
        <f>IF(N153="snížená",J153,0)</f>
        <v>0</v>
      </c>
      <c r="BG153" s="247">
        <f>IF(N153="zákl. přenesená",J153,0)</f>
        <v>0</v>
      </c>
      <c r="BH153" s="247">
        <f>IF(N153="sníž. přenesená",J153,0)</f>
        <v>0</v>
      </c>
      <c r="BI153" s="247">
        <f>IF(N153="nulová",J153,0)</f>
        <v>0</v>
      </c>
      <c r="BJ153" s="24" t="s">
        <v>85</v>
      </c>
      <c r="BK153" s="247">
        <f>ROUND(I153*H153,2)</f>
        <v>0</v>
      </c>
      <c r="BL153" s="24" t="s">
        <v>259</v>
      </c>
      <c r="BM153" s="24" t="s">
        <v>2578</v>
      </c>
    </row>
    <row r="154" spans="2:65" s="1" customFormat="1" ht="16.5" customHeight="1">
      <c r="B154" s="47"/>
      <c r="C154" s="236" t="s">
        <v>440</v>
      </c>
      <c r="D154" s="236" t="s">
        <v>233</v>
      </c>
      <c r="E154" s="237" t="s">
        <v>697</v>
      </c>
      <c r="F154" s="238" t="s">
        <v>698</v>
      </c>
      <c r="G154" s="239" t="s">
        <v>304</v>
      </c>
      <c r="H154" s="293"/>
      <c r="I154" s="241"/>
      <c r="J154" s="242">
        <f>ROUND(I154*H154,2)</f>
        <v>0</v>
      </c>
      <c r="K154" s="238" t="s">
        <v>34</v>
      </c>
      <c r="L154" s="73"/>
      <c r="M154" s="243" t="s">
        <v>34</v>
      </c>
      <c r="N154" s="244" t="s">
        <v>49</v>
      </c>
      <c r="O154" s="48"/>
      <c r="P154" s="245">
        <f>O154*H154</f>
        <v>0</v>
      </c>
      <c r="Q154" s="245">
        <v>0</v>
      </c>
      <c r="R154" s="245">
        <f>Q154*H154</f>
        <v>0</v>
      </c>
      <c r="S154" s="245">
        <v>0</v>
      </c>
      <c r="T154" s="246">
        <f>S154*H154</f>
        <v>0</v>
      </c>
      <c r="AR154" s="24" t="s">
        <v>259</v>
      </c>
      <c r="AT154" s="24" t="s">
        <v>233</v>
      </c>
      <c r="AU154" s="24" t="s">
        <v>91</v>
      </c>
      <c r="AY154" s="24" t="s">
        <v>230</v>
      </c>
      <c r="BE154" s="247">
        <f>IF(N154="základní",J154,0)</f>
        <v>0</v>
      </c>
      <c r="BF154" s="247">
        <f>IF(N154="snížená",J154,0)</f>
        <v>0</v>
      </c>
      <c r="BG154" s="247">
        <f>IF(N154="zákl. přenesená",J154,0)</f>
        <v>0</v>
      </c>
      <c r="BH154" s="247">
        <f>IF(N154="sníž. přenesená",J154,0)</f>
        <v>0</v>
      </c>
      <c r="BI154" s="247">
        <f>IF(N154="nulová",J154,0)</f>
        <v>0</v>
      </c>
      <c r="BJ154" s="24" t="s">
        <v>85</v>
      </c>
      <c r="BK154" s="247">
        <f>ROUND(I154*H154,2)</f>
        <v>0</v>
      </c>
      <c r="BL154" s="24" t="s">
        <v>259</v>
      </c>
      <c r="BM154" s="24" t="s">
        <v>2579</v>
      </c>
    </row>
    <row r="155" spans="2:63" s="11" customFormat="1" ht="29.85" customHeight="1">
      <c r="B155" s="220"/>
      <c r="C155" s="221"/>
      <c r="D155" s="222" t="s">
        <v>77</v>
      </c>
      <c r="E155" s="234" t="s">
        <v>700</v>
      </c>
      <c r="F155" s="234" t="s">
        <v>277</v>
      </c>
      <c r="G155" s="221"/>
      <c r="H155" s="221"/>
      <c r="I155" s="224"/>
      <c r="J155" s="235">
        <f>BK155</f>
        <v>0</v>
      </c>
      <c r="K155" s="221"/>
      <c r="L155" s="226"/>
      <c r="M155" s="227"/>
      <c r="N155" s="228"/>
      <c r="O155" s="228"/>
      <c r="P155" s="229">
        <f>SUM(P156:P170)</f>
        <v>0</v>
      </c>
      <c r="Q155" s="228"/>
      <c r="R155" s="229">
        <f>SUM(R156:R170)</f>
        <v>0.0025599999999999998</v>
      </c>
      <c r="S155" s="228"/>
      <c r="T155" s="230">
        <f>SUM(T156:T170)</f>
        <v>0</v>
      </c>
      <c r="AR155" s="231" t="s">
        <v>91</v>
      </c>
      <c r="AT155" s="232" t="s">
        <v>77</v>
      </c>
      <c r="AU155" s="232" t="s">
        <v>85</v>
      </c>
      <c r="AY155" s="231" t="s">
        <v>230</v>
      </c>
      <c r="BK155" s="233">
        <f>SUM(BK156:BK170)</f>
        <v>0</v>
      </c>
    </row>
    <row r="156" spans="2:65" s="1" customFormat="1" ht="16.5" customHeight="1">
      <c r="B156" s="47"/>
      <c r="C156" s="236" t="s">
        <v>446</v>
      </c>
      <c r="D156" s="236" t="s">
        <v>233</v>
      </c>
      <c r="E156" s="237" t="s">
        <v>702</v>
      </c>
      <c r="F156" s="238" t="s">
        <v>703</v>
      </c>
      <c r="G156" s="239" t="s">
        <v>292</v>
      </c>
      <c r="H156" s="240">
        <v>1</v>
      </c>
      <c r="I156" s="241"/>
      <c r="J156" s="242">
        <f>ROUND(I156*H156,2)</f>
        <v>0</v>
      </c>
      <c r="K156" s="238" t="s">
        <v>34</v>
      </c>
      <c r="L156" s="73"/>
      <c r="M156" s="243" t="s">
        <v>34</v>
      </c>
      <c r="N156" s="244" t="s">
        <v>49</v>
      </c>
      <c r="O156" s="48"/>
      <c r="P156" s="245">
        <f>O156*H156</f>
        <v>0</v>
      </c>
      <c r="Q156" s="245">
        <v>0.00113</v>
      </c>
      <c r="R156" s="245">
        <f>Q156*H156</f>
        <v>0.00113</v>
      </c>
      <c r="S156" s="245">
        <v>0</v>
      </c>
      <c r="T156" s="246">
        <f>S156*H156</f>
        <v>0</v>
      </c>
      <c r="AR156" s="24" t="s">
        <v>259</v>
      </c>
      <c r="AT156" s="24" t="s">
        <v>233</v>
      </c>
      <c r="AU156" s="24" t="s">
        <v>91</v>
      </c>
      <c r="AY156" s="24" t="s">
        <v>230</v>
      </c>
      <c r="BE156" s="247">
        <f>IF(N156="základní",J156,0)</f>
        <v>0</v>
      </c>
      <c r="BF156" s="247">
        <f>IF(N156="snížená",J156,0)</f>
        <v>0</v>
      </c>
      <c r="BG156" s="247">
        <f>IF(N156="zákl. přenesená",J156,0)</f>
        <v>0</v>
      </c>
      <c r="BH156" s="247">
        <f>IF(N156="sníž. přenesená",J156,0)</f>
        <v>0</v>
      </c>
      <c r="BI156" s="247">
        <f>IF(N156="nulová",J156,0)</f>
        <v>0</v>
      </c>
      <c r="BJ156" s="24" t="s">
        <v>85</v>
      </c>
      <c r="BK156" s="247">
        <f>ROUND(I156*H156,2)</f>
        <v>0</v>
      </c>
      <c r="BL156" s="24" t="s">
        <v>259</v>
      </c>
      <c r="BM156" s="24" t="s">
        <v>2580</v>
      </c>
    </row>
    <row r="157" spans="2:65" s="1" customFormat="1" ht="16.5" customHeight="1">
      <c r="B157" s="47"/>
      <c r="C157" s="236" t="s">
        <v>452</v>
      </c>
      <c r="D157" s="236" t="s">
        <v>233</v>
      </c>
      <c r="E157" s="237" t="s">
        <v>710</v>
      </c>
      <c r="F157" s="238" t="s">
        <v>711</v>
      </c>
      <c r="G157" s="239" t="s">
        <v>292</v>
      </c>
      <c r="H157" s="240">
        <v>1</v>
      </c>
      <c r="I157" s="241"/>
      <c r="J157" s="242">
        <f>ROUND(I157*H157,2)</f>
        <v>0</v>
      </c>
      <c r="K157" s="238" t="s">
        <v>34</v>
      </c>
      <c r="L157" s="73"/>
      <c r="M157" s="243" t="s">
        <v>34</v>
      </c>
      <c r="N157" s="244" t="s">
        <v>49</v>
      </c>
      <c r="O157" s="48"/>
      <c r="P157" s="245">
        <f>O157*H157</f>
        <v>0</v>
      </c>
      <c r="Q157" s="245">
        <v>0</v>
      </c>
      <c r="R157" s="245">
        <f>Q157*H157</f>
        <v>0</v>
      </c>
      <c r="S157" s="245">
        <v>0</v>
      </c>
      <c r="T157" s="246">
        <f>S157*H157</f>
        <v>0</v>
      </c>
      <c r="AR157" s="24" t="s">
        <v>259</v>
      </c>
      <c r="AT157" s="24" t="s">
        <v>233</v>
      </c>
      <c r="AU157" s="24" t="s">
        <v>91</v>
      </c>
      <c r="AY157" s="24" t="s">
        <v>230</v>
      </c>
      <c r="BE157" s="247">
        <f>IF(N157="základní",J157,0)</f>
        <v>0</v>
      </c>
      <c r="BF157" s="247">
        <f>IF(N157="snížená",J157,0)</f>
        <v>0</v>
      </c>
      <c r="BG157" s="247">
        <f>IF(N157="zákl. přenesená",J157,0)</f>
        <v>0</v>
      </c>
      <c r="BH157" s="247">
        <f>IF(N157="sníž. přenesená",J157,0)</f>
        <v>0</v>
      </c>
      <c r="BI157" s="247">
        <f>IF(N157="nulová",J157,0)</f>
        <v>0</v>
      </c>
      <c r="BJ157" s="24" t="s">
        <v>85</v>
      </c>
      <c r="BK157" s="247">
        <f>ROUND(I157*H157,2)</f>
        <v>0</v>
      </c>
      <c r="BL157" s="24" t="s">
        <v>259</v>
      </c>
      <c r="BM157" s="24" t="s">
        <v>2581</v>
      </c>
    </row>
    <row r="158" spans="2:65" s="1" customFormat="1" ht="16.5" customHeight="1">
      <c r="B158" s="47"/>
      <c r="C158" s="236" t="s">
        <v>459</v>
      </c>
      <c r="D158" s="236" t="s">
        <v>233</v>
      </c>
      <c r="E158" s="237" t="s">
        <v>714</v>
      </c>
      <c r="F158" s="238" t="s">
        <v>715</v>
      </c>
      <c r="G158" s="239" t="s">
        <v>716</v>
      </c>
      <c r="H158" s="240">
        <v>1</v>
      </c>
      <c r="I158" s="241"/>
      <c r="J158" s="242">
        <f>ROUND(I158*H158,2)</f>
        <v>0</v>
      </c>
      <c r="K158" s="238" t="s">
        <v>34</v>
      </c>
      <c r="L158" s="73"/>
      <c r="M158" s="243" t="s">
        <v>34</v>
      </c>
      <c r="N158" s="244" t="s">
        <v>49</v>
      </c>
      <c r="O158" s="48"/>
      <c r="P158" s="245">
        <f>O158*H158</f>
        <v>0</v>
      </c>
      <c r="Q158" s="245">
        <v>0</v>
      </c>
      <c r="R158" s="245">
        <f>Q158*H158</f>
        <v>0</v>
      </c>
      <c r="S158" s="245">
        <v>0</v>
      </c>
      <c r="T158" s="246">
        <f>S158*H158</f>
        <v>0</v>
      </c>
      <c r="AR158" s="24" t="s">
        <v>259</v>
      </c>
      <c r="AT158" s="24" t="s">
        <v>233</v>
      </c>
      <c r="AU158" s="24" t="s">
        <v>91</v>
      </c>
      <c r="AY158" s="24" t="s">
        <v>230</v>
      </c>
      <c r="BE158" s="247">
        <f>IF(N158="základní",J158,0)</f>
        <v>0</v>
      </c>
      <c r="BF158" s="247">
        <f>IF(N158="snížená",J158,0)</f>
        <v>0</v>
      </c>
      <c r="BG158" s="247">
        <f>IF(N158="zákl. přenesená",J158,0)</f>
        <v>0</v>
      </c>
      <c r="BH158" s="247">
        <f>IF(N158="sníž. přenesená",J158,0)</f>
        <v>0</v>
      </c>
      <c r="BI158" s="247">
        <f>IF(N158="nulová",J158,0)</f>
        <v>0</v>
      </c>
      <c r="BJ158" s="24" t="s">
        <v>85</v>
      </c>
      <c r="BK158" s="247">
        <f>ROUND(I158*H158,2)</f>
        <v>0</v>
      </c>
      <c r="BL158" s="24" t="s">
        <v>259</v>
      </c>
      <c r="BM158" s="24" t="s">
        <v>2582</v>
      </c>
    </row>
    <row r="159" spans="2:65" s="1" customFormat="1" ht="16.5" customHeight="1">
      <c r="B159" s="47"/>
      <c r="C159" s="236" t="s">
        <v>463</v>
      </c>
      <c r="D159" s="236" t="s">
        <v>233</v>
      </c>
      <c r="E159" s="237" t="s">
        <v>719</v>
      </c>
      <c r="F159" s="238" t="s">
        <v>720</v>
      </c>
      <c r="G159" s="239" t="s">
        <v>292</v>
      </c>
      <c r="H159" s="240">
        <v>1</v>
      </c>
      <c r="I159" s="241"/>
      <c r="J159" s="242">
        <f>ROUND(I159*H159,2)</f>
        <v>0</v>
      </c>
      <c r="K159" s="238" t="s">
        <v>34</v>
      </c>
      <c r="L159" s="73"/>
      <c r="M159" s="243" t="s">
        <v>34</v>
      </c>
      <c r="N159" s="244" t="s">
        <v>49</v>
      </c>
      <c r="O159" s="48"/>
      <c r="P159" s="245">
        <f>O159*H159</f>
        <v>0</v>
      </c>
      <c r="Q159" s="245">
        <v>0</v>
      </c>
      <c r="R159" s="245">
        <f>Q159*H159</f>
        <v>0</v>
      </c>
      <c r="S159" s="245">
        <v>0</v>
      </c>
      <c r="T159" s="246">
        <f>S159*H159</f>
        <v>0</v>
      </c>
      <c r="AR159" s="24" t="s">
        <v>259</v>
      </c>
      <c r="AT159" s="24" t="s">
        <v>233</v>
      </c>
      <c r="AU159" s="24" t="s">
        <v>91</v>
      </c>
      <c r="AY159" s="24" t="s">
        <v>230</v>
      </c>
      <c r="BE159" s="247">
        <f>IF(N159="základní",J159,0)</f>
        <v>0</v>
      </c>
      <c r="BF159" s="247">
        <f>IF(N159="snížená",J159,0)</f>
        <v>0</v>
      </c>
      <c r="BG159" s="247">
        <f>IF(N159="zákl. přenesená",J159,0)</f>
        <v>0</v>
      </c>
      <c r="BH159" s="247">
        <f>IF(N159="sníž. přenesená",J159,0)</f>
        <v>0</v>
      </c>
      <c r="BI159" s="247">
        <f>IF(N159="nulová",J159,0)</f>
        <v>0</v>
      </c>
      <c r="BJ159" s="24" t="s">
        <v>85</v>
      </c>
      <c r="BK159" s="247">
        <f>ROUND(I159*H159,2)</f>
        <v>0</v>
      </c>
      <c r="BL159" s="24" t="s">
        <v>259</v>
      </c>
      <c r="BM159" s="24" t="s">
        <v>2583</v>
      </c>
    </row>
    <row r="160" spans="2:65" s="1" customFormat="1" ht="16.5" customHeight="1">
      <c r="B160" s="47"/>
      <c r="C160" s="236" t="s">
        <v>468</v>
      </c>
      <c r="D160" s="236" t="s">
        <v>233</v>
      </c>
      <c r="E160" s="237" t="s">
        <v>727</v>
      </c>
      <c r="F160" s="238" t="s">
        <v>728</v>
      </c>
      <c r="G160" s="239" t="s">
        <v>292</v>
      </c>
      <c r="H160" s="240">
        <v>1</v>
      </c>
      <c r="I160" s="241"/>
      <c r="J160" s="242">
        <f>ROUND(I160*H160,2)</f>
        <v>0</v>
      </c>
      <c r="K160" s="238" t="s">
        <v>34</v>
      </c>
      <c r="L160" s="73"/>
      <c r="M160" s="243" t="s">
        <v>34</v>
      </c>
      <c r="N160" s="244" t="s">
        <v>49</v>
      </c>
      <c r="O160" s="48"/>
      <c r="P160" s="245">
        <f>O160*H160</f>
        <v>0</v>
      </c>
      <c r="Q160" s="245">
        <v>0</v>
      </c>
      <c r="R160" s="245">
        <f>Q160*H160</f>
        <v>0</v>
      </c>
      <c r="S160" s="245">
        <v>0</v>
      </c>
      <c r="T160" s="246">
        <f>S160*H160</f>
        <v>0</v>
      </c>
      <c r="AR160" s="24" t="s">
        <v>259</v>
      </c>
      <c r="AT160" s="24" t="s">
        <v>233</v>
      </c>
      <c r="AU160" s="24" t="s">
        <v>91</v>
      </c>
      <c r="AY160" s="24" t="s">
        <v>230</v>
      </c>
      <c r="BE160" s="247">
        <f>IF(N160="základní",J160,0)</f>
        <v>0</v>
      </c>
      <c r="BF160" s="247">
        <f>IF(N160="snížená",J160,0)</f>
        <v>0</v>
      </c>
      <c r="BG160" s="247">
        <f>IF(N160="zákl. přenesená",J160,0)</f>
        <v>0</v>
      </c>
      <c r="BH160" s="247">
        <f>IF(N160="sníž. přenesená",J160,0)</f>
        <v>0</v>
      </c>
      <c r="BI160" s="247">
        <f>IF(N160="nulová",J160,0)</f>
        <v>0</v>
      </c>
      <c r="BJ160" s="24" t="s">
        <v>85</v>
      </c>
      <c r="BK160" s="247">
        <f>ROUND(I160*H160,2)</f>
        <v>0</v>
      </c>
      <c r="BL160" s="24" t="s">
        <v>259</v>
      </c>
      <c r="BM160" s="24" t="s">
        <v>2584</v>
      </c>
    </row>
    <row r="161" spans="2:65" s="1" customFormat="1" ht="16.5" customHeight="1">
      <c r="B161" s="47"/>
      <c r="C161" s="236" t="s">
        <v>473</v>
      </c>
      <c r="D161" s="236" t="s">
        <v>233</v>
      </c>
      <c r="E161" s="237" t="s">
        <v>731</v>
      </c>
      <c r="F161" s="238" t="s">
        <v>732</v>
      </c>
      <c r="G161" s="239" t="s">
        <v>292</v>
      </c>
      <c r="H161" s="240">
        <v>1</v>
      </c>
      <c r="I161" s="241"/>
      <c r="J161" s="242">
        <f>ROUND(I161*H161,2)</f>
        <v>0</v>
      </c>
      <c r="K161" s="238" t="s">
        <v>34</v>
      </c>
      <c r="L161" s="73"/>
      <c r="M161" s="243" t="s">
        <v>34</v>
      </c>
      <c r="N161" s="244" t="s">
        <v>49</v>
      </c>
      <c r="O161" s="48"/>
      <c r="P161" s="245">
        <f>O161*H161</f>
        <v>0</v>
      </c>
      <c r="Q161" s="245">
        <v>0</v>
      </c>
      <c r="R161" s="245">
        <f>Q161*H161</f>
        <v>0</v>
      </c>
      <c r="S161" s="245">
        <v>0</v>
      </c>
      <c r="T161" s="246">
        <f>S161*H161</f>
        <v>0</v>
      </c>
      <c r="AR161" s="24" t="s">
        <v>259</v>
      </c>
      <c r="AT161" s="24" t="s">
        <v>233</v>
      </c>
      <c r="AU161" s="24" t="s">
        <v>91</v>
      </c>
      <c r="AY161" s="24" t="s">
        <v>230</v>
      </c>
      <c r="BE161" s="247">
        <f>IF(N161="základní",J161,0)</f>
        <v>0</v>
      </c>
      <c r="BF161" s="247">
        <f>IF(N161="snížená",J161,0)</f>
        <v>0</v>
      </c>
      <c r="BG161" s="247">
        <f>IF(N161="zákl. přenesená",J161,0)</f>
        <v>0</v>
      </c>
      <c r="BH161" s="247">
        <f>IF(N161="sníž. přenesená",J161,0)</f>
        <v>0</v>
      </c>
      <c r="BI161" s="247">
        <f>IF(N161="nulová",J161,0)</f>
        <v>0</v>
      </c>
      <c r="BJ161" s="24" t="s">
        <v>85</v>
      </c>
      <c r="BK161" s="247">
        <f>ROUND(I161*H161,2)</f>
        <v>0</v>
      </c>
      <c r="BL161" s="24" t="s">
        <v>259</v>
      </c>
      <c r="BM161" s="24" t="s">
        <v>2585</v>
      </c>
    </row>
    <row r="162" spans="2:65" s="1" customFormat="1" ht="16.5" customHeight="1">
      <c r="B162" s="47"/>
      <c r="C162" s="236" t="s">
        <v>478</v>
      </c>
      <c r="D162" s="236" t="s">
        <v>233</v>
      </c>
      <c r="E162" s="237" t="s">
        <v>735</v>
      </c>
      <c r="F162" s="238" t="s">
        <v>736</v>
      </c>
      <c r="G162" s="239" t="s">
        <v>292</v>
      </c>
      <c r="H162" s="240">
        <v>1</v>
      </c>
      <c r="I162" s="241"/>
      <c r="J162" s="242">
        <f>ROUND(I162*H162,2)</f>
        <v>0</v>
      </c>
      <c r="K162" s="238" t="s">
        <v>34</v>
      </c>
      <c r="L162" s="73"/>
      <c r="M162" s="243" t="s">
        <v>34</v>
      </c>
      <c r="N162" s="244" t="s">
        <v>49</v>
      </c>
      <c r="O162" s="48"/>
      <c r="P162" s="245">
        <f>O162*H162</f>
        <v>0</v>
      </c>
      <c r="Q162" s="245">
        <v>0</v>
      </c>
      <c r="R162" s="245">
        <f>Q162*H162</f>
        <v>0</v>
      </c>
      <c r="S162" s="245">
        <v>0</v>
      </c>
      <c r="T162" s="246">
        <f>S162*H162</f>
        <v>0</v>
      </c>
      <c r="AR162" s="24" t="s">
        <v>259</v>
      </c>
      <c r="AT162" s="24" t="s">
        <v>233</v>
      </c>
      <c r="AU162" s="24" t="s">
        <v>91</v>
      </c>
      <c r="AY162" s="24" t="s">
        <v>230</v>
      </c>
      <c r="BE162" s="247">
        <f>IF(N162="základní",J162,0)</f>
        <v>0</v>
      </c>
      <c r="BF162" s="247">
        <f>IF(N162="snížená",J162,0)</f>
        <v>0</v>
      </c>
      <c r="BG162" s="247">
        <f>IF(N162="zákl. přenesená",J162,0)</f>
        <v>0</v>
      </c>
      <c r="BH162" s="247">
        <f>IF(N162="sníž. přenesená",J162,0)</f>
        <v>0</v>
      </c>
      <c r="BI162" s="247">
        <f>IF(N162="nulová",J162,0)</f>
        <v>0</v>
      </c>
      <c r="BJ162" s="24" t="s">
        <v>85</v>
      </c>
      <c r="BK162" s="247">
        <f>ROUND(I162*H162,2)</f>
        <v>0</v>
      </c>
      <c r="BL162" s="24" t="s">
        <v>259</v>
      </c>
      <c r="BM162" s="24" t="s">
        <v>2586</v>
      </c>
    </row>
    <row r="163" spans="2:65" s="1" customFormat="1" ht="16.5" customHeight="1">
      <c r="B163" s="47"/>
      <c r="C163" s="236" t="s">
        <v>482</v>
      </c>
      <c r="D163" s="236" t="s">
        <v>233</v>
      </c>
      <c r="E163" s="237" t="s">
        <v>739</v>
      </c>
      <c r="F163" s="238" t="s">
        <v>740</v>
      </c>
      <c r="G163" s="239" t="s">
        <v>292</v>
      </c>
      <c r="H163" s="240">
        <v>1</v>
      </c>
      <c r="I163" s="241"/>
      <c r="J163" s="242">
        <f>ROUND(I163*H163,2)</f>
        <v>0</v>
      </c>
      <c r="K163" s="238" t="s">
        <v>34</v>
      </c>
      <c r="L163" s="73"/>
      <c r="M163" s="243" t="s">
        <v>34</v>
      </c>
      <c r="N163" s="244" t="s">
        <v>49</v>
      </c>
      <c r="O163" s="48"/>
      <c r="P163" s="245">
        <f>O163*H163</f>
        <v>0</v>
      </c>
      <c r="Q163" s="245">
        <v>0</v>
      </c>
      <c r="R163" s="245">
        <f>Q163*H163</f>
        <v>0</v>
      </c>
      <c r="S163" s="245">
        <v>0</v>
      </c>
      <c r="T163" s="246">
        <f>S163*H163</f>
        <v>0</v>
      </c>
      <c r="AR163" s="24" t="s">
        <v>259</v>
      </c>
      <c r="AT163" s="24" t="s">
        <v>233</v>
      </c>
      <c r="AU163" s="24" t="s">
        <v>91</v>
      </c>
      <c r="AY163" s="24" t="s">
        <v>230</v>
      </c>
      <c r="BE163" s="247">
        <f>IF(N163="základní",J163,0)</f>
        <v>0</v>
      </c>
      <c r="BF163" s="247">
        <f>IF(N163="snížená",J163,0)</f>
        <v>0</v>
      </c>
      <c r="BG163" s="247">
        <f>IF(N163="zákl. přenesená",J163,0)</f>
        <v>0</v>
      </c>
      <c r="BH163" s="247">
        <f>IF(N163="sníž. přenesená",J163,0)</f>
        <v>0</v>
      </c>
      <c r="BI163" s="247">
        <f>IF(N163="nulová",J163,0)</f>
        <v>0</v>
      </c>
      <c r="BJ163" s="24" t="s">
        <v>85</v>
      </c>
      <c r="BK163" s="247">
        <f>ROUND(I163*H163,2)</f>
        <v>0</v>
      </c>
      <c r="BL163" s="24" t="s">
        <v>259</v>
      </c>
      <c r="BM163" s="24" t="s">
        <v>2587</v>
      </c>
    </row>
    <row r="164" spans="2:65" s="1" customFormat="1" ht="16.5" customHeight="1">
      <c r="B164" s="47"/>
      <c r="C164" s="236" t="s">
        <v>486</v>
      </c>
      <c r="D164" s="236" t="s">
        <v>233</v>
      </c>
      <c r="E164" s="237" t="s">
        <v>743</v>
      </c>
      <c r="F164" s="238" t="s">
        <v>744</v>
      </c>
      <c r="G164" s="239" t="s">
        <v>292</v>
      </c>
      <c r="H164" s="240">
        <v>1</v>
      </c>
      <c r="I164" s="241"/>
      <c r="J164" s="242">
        <f>ROUND(I164*H164,2)</f>
        <v>0</v>
      </c>
      <c r="K164" s="238" t="s">
        <v>34</v>
      </c>
      <c r="L164" s="73"/>
      <c r="M164" s="243" t="s">
        <v>34</v>
      </c>
      <c r="N164" s="244" t="s">
        <v>49</v>
      </c>
      <c r="O164" s="48"/>
      <c r="P164" s="245">
        <f>O164*H164</f>
        <v>0</v>
      </c>
      <c r="Q164" s="245">
        <v>0</v>
      </c>
      <c r="R164" s="245">
        <f>Q164*H164</f>
        <v>0</v>
      </c>
      <c r="S164" s="245">
        <v>0</v>
      </c>
      <c r="T164" s="246">
        <f>S164*H164</f>
        <v>0</v>
      </c>
      <c r="AR164" s="24" t="s">
        <v>259</v>
      </c>
      <c r="AT164" s="24" t="s">
        <v>233</v>
      </c>
      <c r="AU164" s="24" t="s">
        <v>91</v>
      </c>
      <c r="AY164" s="24" t="s">
        <v>230</v>
      </c>
      <c r="BE164" s="247">
        <f>IF(N164="základní",J164,0)</f>
        <v>0</v>
      </c>
      <c r="BF164" s="247">
        <f>IF(N164="snížená",J164,0)</f>
        <v>0</v>
      </c>
      <c r="BG164" s="247">
        <f>IF(N164="zákl. přenesená",J164,0)</f>
        <v>0</v>
      </c>
      <c r="BH164" s="247">
        <f>IF(N164="sníž. přenesená",J164,0)</f>
        <v>0</v>
      </c>
      <c r="BI164" s="247">
        <f>IF(N164="nulová",J164,0)</f>
        <v>0</v>
      </c>
      <c r="BJ164" s="24" t="s">
        <v>85</v>
      </c>
      <c r="BK164" s="247">
        <f>ROUND(I164*H164,2)</f>
        <v>0</v>
      </c>
      <c r="BL164" s="24" t="s">
        <v>259</v>
      </c>
      <c r="BM164" s="24" t="s">
        <v>2588</v>
      </c>
    </row>
    <row r="165" spans="2:65" s="1" customFormat="1" ht="16.5" customHeight="1">
      <c r="B165" s="47"/>
      <c r="C165" s="236" t="s">
        <v>490</v>
      </c>
      <c r="D165" s="236" t="s">
        <v>233</v>
      </c>
      <c r="E165" s="237" t="s">
        <v>751</v>
      </c>
      <c r="F165" s="238" t="s">
        <v>752</v>
      </c>
      <c r="G165" s="239" t="s">
        <v>292</v>
      </c>
      <c r="H165" s="240">
        <v>1</v>
      </c>
      <c r="I165" s="241"/>
      <c r="J165" s="242">
        <f>ROUND(I165*H165,2)</f>
        <v>0</v>
      </c>
      <c r="K165" s="238" t="s">
        <v>34</v>
      </c>
      <c r="L165" s="73"/>
      <c r="M165" s="243" t="s">
        <v>34</v>
      </c>
      <c r="N165" s="244" t="s">
        <v>49</v>
      </c>
      <c r="O165" s="48"/>
      <c r="P165" s="245">
        <f>O165*H165</f>
        <v>0</v>
      </c>
      <c r="Q165" s="245">
        <v>0</v>
      </c>
      <c r="R165" s="245">
        <f>Q165*H165</f>
        <v>0</v>
      </c>
      <c r="S165" s="245">
        <v>0</v>
      </c>
      <c r="T165" s="246">
        <f>S165*H165</f>
        <v>0</v>
      </c>
      <c r="AR165" s="24" t="s">
        <v>259</v>
      </c>
      <c r="AT165" s="24" t="s">
        <v>233</v>
      </c>
      <c r="AU165" s="24" t="s">
        <v>91</v>
      </c>
      <c r="AY165" s="24" t="s">
        <v>230</v>
      </c>
      <c r="BE165" s="247">
        <f>IF(N165="základní",J165,0)</f>
        <v>0</v>
      </c>
      <c r="BF165" s="247">
        <f>IF(N165="snížená",J165,0)</f>
        <v>0</v>
      </c>
      <c r="BG165" s="247">
        <f>IF(N165="zákl. přenesená",J165,0)</f>
        <v>0</v>
      </c>
      <c r="BH165" s="247">
        <f>IF(N165="sníž. přenesená",J165,0)</f>
        <v>0</v>
      </c>
      <c r="BI165" s="247">
        <f>IF(N165="nulová",J165,0)</f>
        <v>0</v>
      </c>
      <c r="BJ165" s="24" t="s">
        <v>85</v>
      </c>
      <c r="BK165" s="247">
        <f>ROUND(I165*H165,2)</f>
        <v>0</v>
      </c>
      <c r="BL165" s="24" t="s">
        <v>259</v>
      </c>
      <c r="BM165" s="24" t="s">
        <v>2589</v>
      </c>
    </row>
    <row r="166" spans="2:65" s="1" customFormat="1" ht="25.5" customHeight="1">
      <c r="B166" s="47"/>
      <c r="C166" s="236" t="s">
        <v>494</v>
      </c>
      <c r="D166" s="236" t="s">
        <v>233</v>
      </c>
      <c r="E166" s="237" t="s">
        <v>755</v>
      </c>
      <c r="F166" s="238" t="s">
        <v>756</v>
      </c>
      <c r="G166" s="239" t="s">
        <v>292</v>
      </c>
      <c r="H166" s="240">
        <v>1</v>
      </c>
      <c r="I166" s="241"/>
      <c r="J166" s="242">
        <f>ROUND(I166*H166,2)</f>
        <v>0</v>
      </c>
      <c r="K166" s="238" t="s">
        <v>34</v>
      </c>
      <c r="L166" s="73"/>
      <c r="M166" s="243" t="s">
        <v>34</v>
      </c>
      <c r="N166" s="244" t="s">
        <v>49</v>
      </c>
      <c r="O166" s="48"/>
      <c r="P166" s="245">
        <f>O166*H166</f>
        <v>0</v>
      </c>
      <c r="Q166" s="245">
        <v>0</v>
      </c>
      <c r="R166" s="245">
        <f>Q166*H166</f>
        <v>0</v>
      </c>
      <c r="S166" s="245">
        <v>0</v>
      </c>
      <c r="T166" s="246">
        <f>S166*H166</f>
        <v>0</v>
      </c>
      <c r="AR166" s="24" t="s">
        <v>259</v>
      </c>
      <c r="AT166" s="24" t="s">
        <v>233</v>
      </c>
      <c r="AU166" s="24" t="s">
        <v>91</v>
      </c>
      <c r="AY166" s="24" t="s">
        <v>230</v>
      </c>
      <c r="BE166" s="247">
        <f>IF(N166="základní",J166,0)</f>
        <v>0</v>
      </c>
      <c r="BF166" s="247">
        <f>IF(N166="snížená",J166,0)</f>
        <v>0</v>
      </c>
      <c r="BG166" s="247">
        <f>IF(N166="zákl. přenesená",J166,0)</f>
        <v>0</v>
      </c>
      <c r="BH166" s="247">
        <f>IF(N166="sníž. přenesená",J166,0)</f>
        <v>0</v>
      </c>
      <c r="BI166" s="247">
        <f>IF(N166="nulová",J166,0)</f>
        <v>0</v>
      </c>
      <c r="BJ166" s="24" t="s">
        <v>85</v>
      </c>
      <c r="BK166" s="247">
        <f>ROUND(I166*H166,2)</f>
        <v>0</v>
      </c>
      <c r="BL166" s="24" t="s">
        <v>259</v>
      </c>
      <c r="BM166" s="24" t="s">
        <v>2590</v>
      </c>
    </row>
    <row r="167" spans="2:65" s="1" customFormat="1" ht="25.5" customHeight="1">
      <c r="B167" s="47"/>
      <c r="C167" s="236" t="s">
        <v>499</v>
      </c>
      <c r="D167" s="236" t="s">
        <v>233</v>
      </c>
      <c r="E167" s="237" t="s">
        <v>759</v>
      </c>
      <c r="F167" s="238" t="s">
        <v>760</v>
      </c>
      <c r="G167" s="239" t="s">
        <v>292</v>
      </c>
      <c r="H167" s="240">
        <v>1</v>
      </c>
      <c r="I167" s="241"/>
      <c r="J167" s="242">
        <f>ROUND(I167*H167,2)</f>
        <v>0</v>
      </c>
      <c r="K167" s="238" t="s">
        <v>34</v>
      </c>
      <c r="L167" s="73"/>
      <c r="M167" s="243" t="s">
        <v>34</v>
      </c>
      <c r="N167" s="244" t="s">
        <v>49</v>
      </c>
      <c r="O167" s="48"/>
      <c r="P167" s="245">
        <f>O167*H167</f>
        <v>0</v>
      </c>
      <c r="Q167" s="245">
        <v>0</v>
      </c>
      <c r="R167" s="245">
        <f>Q167*H167</f>
        <v>0</v>
      </c>
      <c r="S167" s="245">
        <v>0</v>
      </c>
      <c r="T167" s="246">
        <f>S167*H167</f>
        <v>0</v>
      </c>
      <c r="AR167" s="24" t="s">
        <v>259</v>
      </c>
      <c r="AT167" s="24" t="s">
        <v>233</v>
      </c>
      <c r="AU167" s="24" t="s">
        <v>91</v>
      </c>
      <c r="AY167" s="24" t="s">
        <v>230</v>
      </c>
      <c r="BE167" s="247">
        <f>IF(N167="základní",J167,0)</f>
        <v>0</v>
      </c>
      <c r="BF167" s="247">
        <f>IF(N167="snížená",J167,0)</f>
        <v>0</v>
      </c>
      <c r="BG167" s="247">
        <f>IF(N167="zákl. přenesená",J167,0)</f>
        <v>0</v>
      </c>
      <c r="BH167" s="247">
        <f>IF(N167="sníž. přenesená",J167,0)</f>
        <v>0</v>
      </c>
      <c r="BI167" s="247">
        <f>IF(N167="nulová",J167,0)</f>
        <v>0</v>
      </c>
      <c r="BJ167" s="24" t="s">
        <v>85</v>
      </c>
      <c r="BK167" s="247">
        <f>ROUND(I167*H167,2)</f>
        <v>0</v>
      </c>
      <c r="BL167" s="24" t="s">
        <v>259</v>
      </c>
      <c r="BM167" s="24" t="s">
        <v>2591</v>
      </c>
    </row>
    <row r="168" spans="2:65" s="1" customFormat="1" ht="16.5" customHeight="1">
      <c r="B168" s="47"/>
      <c r="C168" s="236" t="s">
        <v>504</v>
      </c>
      <c r="D168" s="236" t="s">
        <v>233</v>
      </c>
      <c r="E168" s="237" t="s">
        <v>706</v>
      </c>
      <c r="F168" s="238" t="s">
        <v>707</v>
      </c>
      <c r="G168" s="239" t="s">
        <v>292</v>
      </c>
      <c r="H168" s="240">
        <v>1</v>
      </c>
      <c r="I168" s="241"/>
      <c r="J168" s="242">
        <f>ROUND(I168*H168,2)</f>
        <v>0</v>
      </c>
      <c r="K168" s="238" t="s">
        <v>34</v>
      </c>
      <c r="L168" s="73"/>
      <c r="M168" s="243" t="s">
        <v>34</v>
      </c>
      <c r="N168" s="244" t="s">
        <v>49</v>
      </c>
      <c r="O168" s="48"/>
      <c r="P168" s="245">
        <f>O168*H168</f>
        <v>0</v>
      </c>
      <c r="Q168" s="245">
        <v>0.00113</v>
      </c>
      <c r="R168" s="245">
        <f>Q168*H168</f>
        <v>0.00113</v>
      </c>
      <c r="S168" s="245">
        <v>0</v>
      </c>
      <c r="T168" s="246">
        <f>S168*H168</f>
        <v>0</v>
      </c>
      <c r="AR168" s="24" t="s">
        <v>259</v>
      </c>
      <c r="AT168" s="24" t="s">
        <v>233</v>
      </c>
      <c r="AU168" s="24" t="s">
        <v>91</v>
      </c>
      <c r="AY168" s="24" t="s">
        <v>230</v>
      </c>
      <c r="BE168" s="247">
        <f>IF(N168="základní",J168,0)</f>
        <v>0</v>
      </c>
      <c r="BF168" s="247">
        <f>IF(N168="snížená",J168,0)</f>
        <v>0</v>
      </c>
      <c r="BG168" s="247">
        <f>IF(N168="zákl. přenesená",J168,0)</f>
        <v>0</v>
      </c>
      <c r="BH168" s="247">
        <f>IF(N168="sníž. přenesená",J168,0)</f>
        <v>0</v>
      </c>
      <c r="BI168" s="247">
        <f>IF(N168="nulová",J168,0)</f>
        <v>0</v>
      </c>
      <c r="BJ168" s="24" t="s">
        <v>85</v>
      </c>
      <c r="BK168" s="247">
        <f>ROUND(I168*H168,2)</f>
        <v>0</v>
      </c>
      <c r="BL168" s="24" t="s">
        <v>259</v>
      </c>
      <c r="BM168" s="24" t="s">
        <v>2592</v>
      </c>
    </row>
    <row r="169" spans="2:65" s="1" customFormat="1" ht="16.5" customHeight="1">
      <c r="B169" s="47"/>
      <c r="C169" s="236" t="s">
        <v>508</v>
      </c>
      <c r="D169" s="236" t="s">
        <v>233</v>
      </c>
      <c r="E169" s="237" t="s">
        <v>1959</v>
      </c>
      <c r="F169" s="238" t="s">
        <v>1960</v>
      </c>
      <c r="G169" s="239" t="s">
        <v>292</v>
      </c>
      <c r="H169" s="240">
        <v>1</v>
      </c>
      <c r="I169" s="241"/>
      <c r="J169" s="242">
        <f>ROUND(I169*H169,2)</f>
        <v>0</v>
      </c>
      <c r="K169" s="238" t="s">
        <v>34</v>
      </c>
      <c r="L169" s="73"/>
      <c r="M169" s="243" t="s">
        <v>34</v>
      </c>
      <c r="N169" s="244" t="s">
        <v>49</v>
      </c>
      <c r="O169" s="48"/>
      <c r="P169" s="245">
        <f>O169*H169</f>
        <v>0</v>
      </c>
      <c r="Q169" s="245">
        <v>0.00015</v>
      </c>
      <c r="R169" s="245">
        <f>Q169*H169</f>
        <v>0.00015</v>
      </c>
      <c r="S169" s="245">
        <v>0</v>
      </c>
      <c r="T169" s="246">
        <f>S169*H169</f>
        <v>0</v>
      </c>
      <c r="AR169" s="24" t="s">
        <v>259</v>
      </c>
      <c r="AT169" s="24" t="s">
        <v>233</v>
      </c>
      <c r="AU169" s="24" t="s">
        <v>91</v>
      </c>
      <c r="AY169" s="24" t="s">
        <v>230</v>
      </c>
      <c r="BE169" s="247">
        <f>IF(N169="základní",J169,0)</f>
        <v>0</v>
      </c>
      <c r="BF169" s="247">
        <f>IF(N169="snížená",J169,0)</f>
        <v>0</v>
      </c>
      <c r="BG169" s="247">
        <f>IF(N169="zákl. přenesená",J169,0)</f>
        <v>0</v>
      </c>
      <c r="BH169" s="247">
        <f>IF(N169="sníž. přenesená",J169,0)</f>
        <v>0</v>
      </c>
      <c r="BI169" s="247">
        <f>IF(N169="nulová",J169,0)</f>
        <v>0</v>
      </c>
      <c r="BJ169" s="24" t="s">
        <v>85</v>
      </c>
      <c r="BK169" s="247">
        <f>ROUND(I169*H169,2)</f>
        <v>0</v>
      </c>
      <c r="BL169" s="24" t="s">
        <v>259</v>
      </c>
      <c r="BM169" s="24" t="s">
        <v>2593</v>
      </c>
    </row>
    <row r="170" spans="2:65" s="1" customFormat="1" ht="16.5" customHeight="1">
      <c r="B170" s="47"/>
      <c r="C170" s="236" t="s">
        <v>513</v>
      </c>
      <c r="D170" s="236" t="s">
        <v>233</v>
      </c>
      <c r="E170" s="237" t="s">
        <v>1962</v>
      </c>
      <c r="F170" s="238" t="s">
        <v>1963</v>
      </c>
      <c r="G170" s="239" t="s">
        <v>292</v>
      </c>
      <c r="H170" s="240">
        <v>1</v>
      </c>
      <c r="I170" s="241"/>
      <c r="J170" s="242">
        <f>ROUND(I170*H170,2)</f>
        <v>0</v>
      </c>
      <c r="K170" s="238" t="s">
        <v>34</v>
      </c>
      <c r="L170" s="73"/>
      <c r="M170" s="243" t="s">
        <v>34</v>
      </c>
      <c r="N170" s="244" t="s">
        <v>49</v>
      </c>
      <c r="O170" s="48"/>
      <c r="P170" s="245">
        <f>O170*H170</f>
        <v>0</v>
      </c>
      <c r="Q170" s="245">
        <v>0.00015</v>
      </c>
      <c r="R170" s="245">
        <f>Q170*H170</f>
        <v>0.00015</v>
      </c>
      <c r="S170" s="245">
        <v>0</v>
      </c>
      <c r="T170" s="246">
        <f>S170*H170</f>
        <v>0</v>
      </c>
      <c r="AR170" s="24" t="s">
        <v>259</v>
      </c>
      <c r="AT170" s="24" t="s">
        <v>233</v>
      </c>
      <c r="AU170" s="24" t="s">
        <v>91</v>
      </c>
      <c r="AY170" s="24" t="s">
        <v>230</v>
      </c>
      <c r="BE170" s="247">
        <f>IF(N170="základní",J170,0)</f>
        <v>0</v>
      </c>
      <c r="BF170" s="247">
        <f>IF(N170="snížená",J170,0)</f>
        <v>0</v>
      </c>
      <c r="BG170" s="247">
        <f>IF(N170="zákl. přenesená",J170,0)</f>
        <v>0</v>
      </c>
      <c r="BH170" s="247">
        <f>IF(N170="sníž. přenesená",J170,0)</f>
        <v>0</v>
      </c>
      <c r="BI170" s="247">
        <f>IF(N170="nulová",J170,0)</f>
        <v>0</v>
      </c>
      <c r="BJ170" s="24" t="s">
        <v>85</v>
      </c>
      <c r="BK170" s="247">
        <f>ROUND(I170*H170,2)</f>
        <v>0</v>
      </c>
      <c r="BL170" s="24" t="s">
        <v>259</v>
      </c>
      <c r="BM170" s="24" t="s">
        <v>2594</v>
      </c>
    </row>
    <row r="171" spans="2:63" s="11" customFormat="1" ht="37.4" customHeight="1">
      <c r="B171" s="220"/>
      <c r="C171" s="221"/>
      <c r="D171" s="222" t="s">
        <v>77</v>
      </c>
      <c r="E171" s="223" t="s">
        <v>772</v>
      </c>
      <c r="F171" s="223" t="s">
        <v>773</v>
      </c>
      <c r="G171" s="221"/>
      <c r="H171" s="221"/>
      <c r="I171" s="224"/>
      <c r="J171" s="225">
        <f>BK171</f>
        <v>0</v>
      </c>
      <c r="K171" s="221"/>
      <c r="L171" s="226"/>
      <c r="M171" s="227"/>
      <c r="N171" s="228"/>
      <c r="O171" s="228"/>
      <c r="P171" s="229">
        <f>P172+P174+P176+P178</f>
        <v>0</v>
      </c>
      <c r="Q171" s="228"/>
      <c r="R171" s="229">
        <f>R172+R174+R176+R178</f>
        <v>0</v>
      </c>
      <c r="S171" s="228"/>
      <c r="T171" s="230">
        <f>T172+T174+T176+T178</f>
        <v>0</v>
      </c>
      <c r="AR171" s="231" t="s">
        <v>255</v>
      </c>
      <c r="AT171" s="232" t="s">
        <v>77</v>
      </c>
      <c r="AU171" s="232" t="s">
        <v>78</v>
      </c>
      <c r="AY171" s="231" t="s">
        <v>230</v>
      </c>
      <c r="BK171" s="233">
        <f>BK172+BK174+BK176+BK178</f>
        <v>0</v>
      </c>
    </row>
    <row r="172" spans="2:63" s="11" customFormat="1" ht="19.9" customHeight="1">
      <c r="B172" s="220"/>
      <c r="C172" s="221"/>
      <c r="D172" s="222" t="s">
        <v>77</v>
      </c>
      <c r="E172" s="234" t="s">
        <v>774</v>
      </c>
      <c r="F172" s="234" t="s">
        <v>775</v>
      </c>
      <c r="G172" s="221"/>
      <c r="H172" s="221"/>
      <c r="I172" s="224"/>
      <c r="J172" s="235">
        <f>BK172</f>
        <v>0</v>
      </c>
      <c r="K172" s="221"/>
      <c r="L172" s="226"/>
      <c r="M172" s="227"/>
      <c r="N172" s="228"/>
      <c r="O172" s="228"/>
      <c r="P172" s="229">
        <f>P173</f>
        <v>0</v>
      </c>
      <c r="Q172" s="228"/>
      <c r="R172" s="229">
        <f>R173</f>
        <v>0</v>
      </c>
      <c r="S172" s="228"/>
      <c r="T172" s="230">
        <f>T173</f>
        <v>0</v>
      </c>
      <c r="AR172" s="231" t="s">
        <v>255</v>
      </c>
      <c r="AT172" s="232" t="s">
        <v>77</v>
      </c>
      <c r="AU172" s="232" t="s">
        <v>85</v>
      </c>
      <c r="AY172" s="231" t="s">
        <v>230</v>
      </c>
      <c r="BK172" s="233">
        <f>BK173</f>
        <v>0</v>
      </c>
    </row>
    <row r="173" spans="2:65" s="1" customFormat="1" ht="16.5" customHeight="1">
      <c r="B173" s="47"/>
      <c r="C173" s="236" t="s">
        <v>445</v>
      </c>
      <c r="D173" s="236" t="s">
        <v>233</v>
      </c>
      <c r="E173" s="237" t="s">
        <v>777</v>
      </c>
      <c r="F173" s="238" t="s">
        <v>778</v>
      </c>
      <c r="G173" s="239" t="s">
        <v>292</v>
      </c>
      <c r="H173" s="240">
        <v>1</v>
      </c>
      <c r="I173" s="241"/>
      <c r="J173" s="242">
        <f>ROUND(I173*H173,2)</f>
        <v>0</v>
      </c>
      <c r="K173" s="238" t="s">
        <v>34</v>
      </c>
      <c r="L173" s="73"/>
      <c r="M173" s="243" t="s">
        <v>34</v>
      </c>
      <c r="N173" s="244" t="s">
        <v>49</v>
      </c>
      <c r="O173" s="48"/>
      <c r="P173" s="245">
        <f>O173*H173</f>
        <v>0</v>
      </c>
      <c r="Q173" s="245">
        <v>0</v>
      </c>
      <c r="R173" s="245">
        <f>Q173*H173</f>
        <v>0</v>
      </c>
      <c r="S173" s="245">
        <v>0</v>
      </c>
      <c r="T173" s="246">
        <f>S173*H173</f>
        <v>0</v>
      </c>
      <c r="AR173" s="24" t="s">
        <v>779</v>
      </c>
      <c r="AT173" s="24" t="s">
        <v>233</v>
      </c>
      <c r="AU173" s="24" t="s">
        <v>91</v>
      </c>
      <c r="AY173" s="24" t="s">
        <v>230</v>
      </c>
      <c r="BE173" s="247">
        <f>IF(N173="základní",J173,0)</f>
        <v>0</v>
      </c>
      <c r="BF173" s="247">
        <f>IF(N173="snížená",J173,0)</f>
        <v>0</v>
      </c>
      <c r="BG173" s="247">
        <f>IF(N173="zákl. přenesená",J173,0)</f>
        <v>0</v>
      </c>
      <c r="BH173" s="247">
        <f>IF(N173="sníž. přenesená",J173,0)</f>
        <v>0</v>
      </c>
      <c r="BI173" s="247">
        <f>IF(N173="nulová",J173,0)</f>
        <v>0</v>
      </c>
      <c r="BJ173" s="24" t="s">
        <v>85</v>
      </c>
      <c r="BK173" s="247">
        <f>ROUND(I173*H173,2)</f>
        <v>0</v>
      </c>
      <c r="BL173" s="24" t="s">
        <v>779</v>
      </c>
      <c r="BM173" s="24" t="s">
        <v>2595</v>
      </c>
    </row>
    <row r="174" spans="2:63" s="11" customFormat="1" ht="29.85" customHeight="1">
      <c r="B174" s="220"/>
      <c r="C174" s="221"/>
      <c r="D174" s="222" t="s">
        <v>77</v>
      </c>
      <c r="E174" s="234" t="s">
        <v>781</v>
      </c>
      <c r="F174" s="234" t="s">
        <v>782</v>
      </c>
      <c r="G174" s="221"/>
      <c r="H174" s="221"/>
      <c r="I174" s="224"/>
      <c r="J174" s="235">
        <f>BK174</f>
        <v>0</v>
      </c>
      <c r="K174" s="221"/>
      <c r="L174" s="226"/>
      <c r="M174" s="227"/>
      <c r="N174" s="228"/>
      <c r="O174" s="228"/>
      <c r="P174" s="229">
        <f>P175</f>
        <v>0</v>
      </c>
      <c r="Q174" s="228"/>
      <c r="R174" s="229">
        <f>R175</f>
        <v>0</v>
      </c>
      <c r="S174" s="228"/>
      <c r="T174" s="230">
        <f>T175</f>
        <v>0</v>
      </c>
      <c r="AR174" s="231" t="s">
        <v>255</v>
      </c>
      <c r="AT174" s="232" t="s">
        <v>77</v>
      </c>
      <c r="AU174" s="232" t="s">
        <v>85</v>
      </c>
      <c r="AY174" s="231" t="s">
        <v>230</v>
      </c>
      <c r="BK174" s="233">
        <f>BK175</f>
        <v>0</v>
      </c>
    </row>
    <row r="175" spans="2:65" s="1" customFormat="1" ht="16.5" customHeight="1">
      <c r="B175" s="47"/>
      <c r="C175" s="236" t="s">
        <v>519</v>
      </c>
      <c r="D175" s="236" t="s">
        <v>233</v>
      </c>
      <c r="E175" s="237" t="s">
        <v>784</v>
      </c>
      <c r="F175" s="238" t="s">
        <v>785</v>
      </c>
      <c r="G175" s="239" t="s">
        <v>292</v>
      </c>
      <c r="H175" s="240">
        <v>1</v>
      </c>
      <c r="I175" s="241"/>
      <c r="J175" s="242">
        <f>ROUND(I175*H175,2)</f>
        <v>0</v>
      </c>
      <c r="K175" s="238" t="s">
        <v>34</v>
      </c>
      <c r="L175" s="73"/>
      <c r="M175" s="243" t="s">
        <v>34</v>
      </c>
      <c r="N175" s="244" t="s">
        <v>49</v>
      </c>
      <c r="O175" s="48"/>
      <c r="P175" s="245">
        <f>O175*H175</f>
        <v>0</v>
      </c>
      <c r="Q175" s="245">
        <v>0</v>
      </c>
      <c r="R175" s="245">
        <f>Q175*H175</f>
        <v>0</v>
      </c>
      <c r="S175" s="245">
        <v>0</v>
      </c>
      <c r="T175" s="246">
        <f>S175*H175</f>
        <v>0</v>
      </c>
      <c r="AR175" s="24" t="s">
        <v>779</v>
      </c>
      <c r="AT175" s="24" t="s">
        <v>233</v>
      </c>
      <c r="AU175" s="24" t="s">
        <v>91</v>
      </c>
      <c r="AY175" s="24" t="s">
        <v>230</v>
      </c>
      <c r="BE175" s="247">
        <f>IF(N175="základní",J175,0)</f>
        <v>0</v>
      </c>
      <c r="BF175" s="247">
        <f>IF(N175="snížená",J175,0)</f>
        <v>0</v>
      </c>
      <c r="BG175" s="247">
        <f>IF(N175="zákl. přenesená",J175,0)</f>
        <v>0</v>
      </c>
      <c r="BH175" s="247">
        <f>IF(N175="sníž. přenesená",J175,0)</f>
        <v>0</v>
      </c>
      <c r="BI175" s="247">
        <f>IF(N175="nulová",J175,0)</f>
        <v>0</v>
      </c>
      <c r="BJ175" s="24" t="s">
        <v>85</v>
      </c>
      <c r="BK175" s="247">
        <f>ROUND(I175*H175,2)</f>
        <v>0</v>
      </c>
      <c r="BL175" s="24" t="s">
        <v>779</v>
      </c>
      <c r="BM175" s="24" t="s">
        <v>2596</v>
      </c>
    </row>
    <row r="176" spans="2:63" s="11" customFormat="1" ht="29.85" customHeight="1">
      <c r="B176" s="220"/>
      <c r="C176" s="221"/>
      <c r="D176" s="222" t="s">
        <v>77</v>
      </c>
      <c r="E176" s="234" t="s">
        <v>787</v>
      </c>
      <c r="F176" s="234" t="s">
        <v>788</v>
      </c>
      <c r="G176" s="221"/>
      <c r="H176" s="221"/>
      <c r="I176" s="224"/>
      <c r="J176" s="235">
        <f>BK176</f>
        <v>0</v>
      </c>
      <c r="K176" s="221"/>
      <c r="L176" s="226"/>
      <c r="M176" s="227"/>
      <c r="N176" s="228"/>
      <c r="O176" s="228"/>
      <c r="P176" s="229">
        <f>P177</f>
        <v>0</v>
      </c>
      <c r="Q176" s="228"/>
      <c r="R176" s="229">
        <f>R177</f>
        <v>0</v>
      </c>
      <c r="S176" s="228"/>
      <c r="T176" s="230">
        <f>T177</f>
        <v>0</v>
      </c>
      <c r="AR176" s="231" t="s">
        <v>255</v>
      </c>
      <c r="AT176" s="232" t="s">
        <v>77</v>
      </c>
      <c r="AU176" s="232" t="s">
        <v>85</v>
      </c>
      <c r="AY176" s="231" t="s">
        <v>230</v>
      </c>
      <c r="BK176" s="233">
        <f>BK177</f>
        <v>0</v>
      </c>
    </row>
    <row r="177" spans="2:65" s="1" customFormat="1" ht="16.5" customHeight="1">
      <c r="B177" s="47"/>
      <c r="C177" s="236" t="s">
        <v>524</v>
      </c>
      <c r="D177" s="236" t="s">
        <v>233</v>
      </c>
      <c r="E177" s="237" t="s">
        <v>790</v>
      </c>
      <c r="F177" s="238" t="s">
        <v>791</v>
      </c>
      <c r="G177" s="239" t="s">
        <v>292</v>
      </c>
      <c r="H177" s="240">
        <v>1</v>
      </c>
      <c r="I177" s="241"/>
      <c r="J177" s="242">
        <f>ROUND(I177*H177,2)</f>
        <v>0</v>
      </c>
      <c r="K177" s="238" t="s">
        <v>34</v>
      </c>
      <c r="L177" s="73"/>
      <c r="M177" s="243" t="s">
        <v>34</v>
      </c>
      <c r="N177" s="244" t="s">
        <v>49</v>
      </c>
      <c r="O177" s="48"/>
      <c r="P177" s="245">
        <f>O177*H177</f>
        <v>0</v>
      </c>
      <c r="Q177" s="245">
        <v>0</v>
      </c>
      <c r="R177" s="245">
        <f>Q177*H177</f>
        <v>0</v>
      </c>
      <c r="S177" s="245">
        <v>0</v>
      </c>
      <c r="T177" s="246">
        <f>S177*H177</f>
        <v>0</v>
      </c>
      <c r="AR177" s="24" t="s">
        <v>779</v>
      </c>
      <c r="AT177" s="24" t="s">
        <v>233</v>
      </c>
      <c r="AU177" s="24" t="s">
        <v>91</v>
      </c>
      <c r="AY177" s="24" t="s">
        <v>230</v>
      </c>
      <c r="BE177" s="247">
        <f>IF(N177="základní",J177,0)</f>
        <v>0</v>
      </c>
      <c r="BF177" s="247">
        <f>IF(N177="snížená",J177,0)</f>
        <v>0</v>
      </c>
      <c r="BG177" s="247">
        <f>IF(N177="zákl. přenesená",J177,0)</f>
        <v>0</v>
      </c>
      <c r="BH177" s="247">
        <f>IF(N177="sníž. přenesená",J177,0)</f>
        <v>0</v>
      </c>
      <c r="BI177" s="247">
        <f>IF(N177="nulová",J177,0)</f>
        <v>0</v>
      </c>
      <c r="BJ177" s="24" t="s">
        <v>85</v>
      </c>
      <c r="BK177" s="247">
        <f>ROUND(I177*H177,2)</f>
        <v>0</v>
      </c>
      <c r="BL177" s="24" t="s">
        <v>779</v>
      </c>
      <c r="BM177" s="24" t="s">
        <v>2597</v>
      </c>
    </row>
    <row r="178" spans="2:63" s="11" customFormat="1" ht="29.85" customHeight="1">
      <c r="B178" s="220"/>
      <c r="C178" s="221"/>
      <c r="D178" s="222" t="s">
        <v>77</v>
      </c>
      <c r="E178" s="234" t="s">
        <v>793</v>
      </c>
      <c r="F178" s="234" t="s">
        <v>794</v>
      </c>
      <c r="G178" s="221"/>
      <c r="H178" s="221"/>
      <c r="I178" s="224"/>
      <c r="J178" s="235">
        <f>BK178</f>
        <v>0</v>
      </c>
      <c r="K178" s="221"/>
      <c r="L178" s="226"/>
      <c r="M178" s="227"/>
      <c r="N178" s="228"/>
      <c r="O178" s="228"/>
      <c r="P178" s="229">
        <f>P179</f>
        <v>0</v>
      </c>
      <c r="Q178" s="228"/>
      <c r="R178" s="229">
        <f>R179</f>
        <v>0</v>
      </c>
      <c r="S178" s="228"/>
      <c r="T178" s="230">
        <f>T179</f>
        <v>0</v>
      </c>
      <c r="AR178" s="231" t="s">
        <v>255</v>
      </c>
      <c r="AT178" s="232" t="s">
        <v>77</v>
      </c>
      <c r="AU178" s="232" t="s">
        <v>85</v>
      </c>
      <c r="AY178" s="231" t="s">
        <v>230</v>
      </c>
      <c r="BK178" s="233">
        <f>BK179</f>
        <v>0</v>
      </c>
    </row>
    <row r="179" spans="2:65" s="1" customFormat="1" ht="16.5" customHeight="1">
      <c r="B179" s="47"/>
      <c r="C179" s="236" t="s">
        <v>528</v>
      </c>
      <c r="D179" s="236" t="s">
        <v>233</v>
      </c>
      <c r="E179" s="237" t="s">
        <v>796</v>
      </c>
      <c r="F179" s="238" t="s">
        <v>797</v>
      </c>
      <c r="G179" s="239" t="s">
        <v>292</v>
      </c>
      <c r="H179" s="240">
        <v>1</v>
      </c>
      <c r="I179" s="241"/>
      <c r="J179" s="242">
        <f>ROUND(I179*H179,2)</f>
        <v>0</v>
      </c>
      <c r="K179" s="238" t="s">
        <v>34</v>
      </c>
      <c r="L179" s="73"/>
      <c r="M179" s="243" t="s">
        <v>34</v>
      </c>
      <c r="N179" s="294" t="s">
        <v>49</v>
      </c>
      <c r="O179" s="295"/>
      <c r="P179" s="296">
        <f>O179*H179</f>
        <v>0</v>
      </c>
      <c r="Q179" s="296">
        <v>0</v>
      </c>
      <c r="R179" s="296">
        <f>Q179*H179</f>
        <v>0</v>
      </c>
      <c r="S179" s="296">
        <v>0</v>
      </c>
      <c r="T179" s="297">
        <f>S179*H179</f>
        <v>0</v>
      </c>
      <c r="AR179" s="24" t="s">
        <v>779</v>
      </c>
      <c r="AT179" s="24" t="s">
        <v>233</v>
      </c>
      <c r="AU179" s="24" t="s">
        <v>91</v>
      </c>
      <c r="AY179" s="24" t="s">
        <v>230</v>
      </c>
      <c r="BE179" s="247">
        <f>IF(N179="základní",J179,0)</f>
        <v>0</v>
      </c>
      <c r="BF179" s="247">
        <f>IF(N179="snížená",J179,0)</f>
        <v>0</v>
      </c>
      <c r="BG179" s="247">
        <f>IF(N179="zákl. přenesená",J179,0)</f>
        <v>0</v>
      </c>
      <c r="BH179" s="247">
        <f>IF(N179="sníž. přenesená",J179,0)</f>
        <v>0</v>
      </c>
      <c r="BI179" s="247">
        <f>IF(N179="nulová",J179,0)</f>
        <v>0</v>
      </c>
      <c r="BJ179" s="24" t="s">
        <v>85</v>
      </c>
      <c r="BK179" s="247">
        <f>ROUND(I179*H179,2)</f>
        <v>0</v>
      </c>
      <c r="BL179" s="24" t="s">
        <v>779</v>
      </c>
      <c r="BM179" s="24" t="s">
        <v>2598</v>
      </c>
    </row>
    <row r="180" spans="2:12" s="1" customFormat="1" ht="6.95" customHeight="1">
      <c r="B180" s="68"/>
      <c r="C180" s="69"/>
      <c r="D180" s="69"/>
      <c r="E180" s="69"/>
      <c r="F180" s="69"/>
      <c r="G180" s="69"/>
      <c r="H180" s="69"/>
      <c r="I180" s="179"/>
      <c r="J180" s="69"/>
      <c r="K180" s="69"/>
      <c r="L180" s="73"/>
    </row>
  </sheetData>
  <sheetProtection password="CC35" sheet="1" objects="1" scenarios="1" formatColumns="0" formatRows="0" autoFilter="0"/>
  <autoFilter ref="C94:K179"/>
  <mergeCells count="13">
    <mergeCell ref="E7:H7"/>
    <mergeCell ref="E9:H9"/>
    <mergeCell ref="E11:H11"/>
    <mergeCell ref="E26:H26"/>
    <mergeCell ref="E47:H47"/>
    <mergeCell ref="E49:H49"/>
    <mergeCell ref="E51:H51"/>
    <mergeCell ref="J55:J56"/>
    <mergeCell ref="E83:H83"/>
    <mergeCell ref="E85:H85"/>
    <mergeCell ref="E87:H87"/>
    <mergeCell ref="G1:H1"/>
    <mergeCell ref="L2:V2"/>
  </mergeCells>
  <hyperlinks>
    <hyperlink ref="F1:G1" location="C2" display="1) Krycí list soupisu"/>
    <hyperlink ref="G1:H1" location="C58"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BR16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160</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2519</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2599</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ROUND(SUM(BE94:BE161),2)</f>
        <v>0</v>
      </c>
      <c r="G32" s="48"/>
      <c r="H32" s="48"/>
      <c r="I32" s="171">
        <v>0.21</v>
      </c>
      <c r="J32" s="170">
        <f>ROUND(ROUND((SUM(BE94:BE161)),2)*I32,2)</f>
        <v>0</v>
      </c>
      <c r="K32" s="52"/>
    </row>
    <row r="33" spans="2:11" s="1" customFormat="1" ht="14.4" customHeight="1">
      <c r="B33" s="47"/>
      <c r="C33" s="48"/>
      <c r="D33" s="48"/>
      <c r="E33" s="56" t="s">
        <v>50</v>
      </c>
      <c r="F33" s="170">
        <f>ROUND(SUM(BF94:BF161),2)</f>
        <v>0</v>
      </c>
      <c r="G33" s="48"/>
      <c r="H33" s="48"/>
      <c r="I33" s="171">
        <v>0.15</v>
      </c>
      <c r="J33" s="170">
        <f>ROUND(ROUND((SUM(BF94:BF161)),2)*I33,2)</f>
        <v>0</v>
      </c>
      <c r="K33" s="52"/>
    </row>
    <row r="34" spans="2:11" s="1" customFormat="1" ht="14.4" customHeight="1" hidden="1">
      <c r="B34" s="47"/>
      <c r="C34" s="48"/>
      <c r="D34" s="48"/>
      <c r="E34" s="56" t="s">
        <v>51</v>
      </c>
      <c r="F34" s="170">
        <f>ROUND(SUM(BG94:BG161),2)</f>
        <v>0</v>
      </c>
      <c r="G34" s="48"/>
      <c r="H34" s="48"/>
      <c r="I34" s="171">
        <v>0.21</v>
      </c>
      <c r="J34" s="170">
        <v>0</v>
      </c>
      <c r="K34" s="52"/>
    </row>
    <row r="35" spans="2:11" s="1" customFormat="1" ht="14.4" customHeight="1" hidden="1">
      <c r="B35" s="47"/>
      <c r="C35" s="48"/>
      <c r="D35" s="48"/>
      <c r="E35" s="56" t="s">
        <v>52</v>
      </c>
      <c r="F35" s="170">
        <f>ROUND(SUM(BH94:BH161),2)</f>
        <v>0</v>
      </c>
      <c r="G35" s="48"/>
      <c r="H35" s="48"/>
      <c r="I35" s="171">
        <v>0.15</v>
      </c>
      <c r="J35" s="170">
        <v>0</v>
      </c>
      <c r="K35" s="52"/>
    </row>
    <row r="36" spans="2:11" s="1" customFormat="1" ht="14.4" customHeight="1" hidden="1">
      <c r="B36" s="47"/>
      <c r="C36" s="48"/>
      <c r="D36" s="48"/>
      <c r="E36" s="56" t="s">
        <v>53</v>
      </c>
      <c r="F36" s="170">
        <f>ROUND(SUM(BI94:BI161),2)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2519</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A2 - OBJEKT D - REGULACE ÚT</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J94</f>
        <v>0</v>
      </c>
      <c r="K60" s="52"/>
      <c r="AU60" s="24" t="s">
        <v>198</v>
      </c>
    </row>
    <row r="61" spans="2:11" s="8" customFormat="1" ht="24.95" customHeight="1">
      <c r="B61" s="190"/>
      <c r="C61" s="191"/>
      <c r="D61" s="192" t="s">
        <v>199</v>
      </c>
      <c r="E61" s="193"/>
      <c r="F61" s="193"/>
      <c r="G61" s="193"/>
      <c r="H61" s="193"/>
      <c r="I61" s="194"/>
      <c r="J61" s="195">
        <f>J95</f>
        <v>0</v>
      </c>
      <c r="K61" s="196"/>
    </row>
    <row r="62" spans="2:11" s="9" customFormat="1" ht="19.9" customHeight="1">
      <c r="B62" s="197"/>
      <c r="C62" s="198"/>
      <c r="D62" s="199" t="s">
        <v>200</v>
      </c>
      <c r="E62" s="200"/>
      <c r="F62" s="200"/>
      <c r="G62" s="200"/>
      <c r="H62" s="200"/>
      <c r="I62" s="201"/>
      <c r="J62" s="202">
        <f>J96</f>
        <v>0</v>
      </c>
      <c r="K62" s="203"/>
    </row>
    <row r="63" spans="2:11" s="8" customFormat="1" ht="24.95" customHeight="1">
      <c r="B63" s="190"/>
      <c r="C63" s="191"/>
      <c r="D63" s="192" t="s">
        <v>201</v>
      </c>
      <c r="E63" s="193"/>
      <c r="F63" s="193"/>
      <c r="G63" s="193"/>
      <c r="H63" s="193"/>
      <c r="I63" s="194"/>
      <c r="J63" s="195">
        <f>J103</f>
        <v>0</v>
      </c>
      <c r="K63" s="196"/>
    </row>
    <row r="64" spans="2:11" s="9" customFormat="1" ht="19.9" customHeight="1">
      <c r="B64" s="197"/>
      <c r="C64" s="198"/>
      <c r="D64" s="199" t="s">
        <v>202</v>
      </c>
      <c r="E64" s="200"/>
      <c r="F64" s="200"/>
      <c r="G64" s="200"/>
      <c r="H64" s="200"/>
      <c r="I64" s="201"/>
      <c r="J64" s="202">
        <f>J104</f>
        <v>0</v>
      </c>
      <c r="K64" s="203"/>
    </row>
    <row r="65" spans="2:11" s="9" customFormat="1" ht="19.9" customHeight="1">
      <c r="B65" s="197"/>
      <c r="C65" s="198"/>
      <c r="D65" s="199" t="s">
        <v>205</v>
      </c>
      <c r="E65" s="200"/>
      <c r="F65" s="200"/>
      <c r="G65" s="200"/>
      <c r="H65" s="200"/>
      <c r="I65" s="201"/>
      <c r="J65" s="202">
        <f>J113</f>
        <v>0</v>
      </c>
      <c r="K65" s="203"/>
    </row>
    <row r="66" spans="2:11" s="9" customFormat="1" ht="19.9" customHeight="1">
      <c r="B66" s="197"/>
      <c r="C66" s="198"/>
      <c r="D66" s="199" t="s">
        <v>206</v>
      </c>
      <c r="E66" s="200"/>
      <c r="F66" s="200"/>
      <c r="G66" s="200"/>
      <c r="H66" s="200"/>
      <c r="I66" s="201"/>
      <c r="J66" s="202">
        <f>J117</f>
        <v>0</v>
      </c>
      <c r="K66" s="203"/>
    </row>
    <row r="67" spans="2:11" s="9" customFormat="1" ht="19.9" customHeight="1">
      <c r="B67" s="197"/>
      <c r="C67" s="198"/>
      <c r="D67" s="199" t="s">
        <v>207</v>
      </c>
      <c r="E67" s="200"/>
      <c r="F67" s="200"/>
      <c r="G67" s="200"/>
      <c r="H67" s="200"/>
      <c r="I67" s="201"/>
      <c r="J67" s="202">
        <f>J136</f>
        <v>0</v>
      </c>
      <c r="K67" s="203"/>
    </row>
    <row r="68" spans="2:11" s="8" customFormat="1" ht="24.95" customHeight="1">
      <c r="B68" s="190"/>
      <c r="C68" s="191"/>
      <c r="D68" s="192" t="s">
        <v>209</v>
      </c>
      <c r="E68" s="193"/>
      <c r="F68" s="193"/>
      <c r="G68" s="193"/>
      <c r="H68" s="193"/>
      <c r="I68" s="194"/>
      <c r="J68" s="195">
        <f>J153</f>
        <v>0</v>
      </c>
      <c r="K68" s="196"/>
    </row>
    <row r="69" spans="2:11" s="9" customFormat="1" ht="19.9" customHeight="1">
      <c r="B69" s="197"/>
      <c r="C69" s="198"/>
      <c r="D69" s="199" t="s">
        <v>210</v>
      </c>
      <c r="E69" s="200"/>
      <c r="F69" s="200"/>
      <c r="G69" s="200"/>
      <c r="H69" s="200"/>
      <c r="I69" s="201"/>
      <c r="J69" s="202">
        <f>J154</f>
        <v>0</v>
      </c>
      <c r="K69" s="203"/>
    </row>
    <row r="70" spans="2:11" s="9" customFormat="1" ht="19.9" customHeight="1">
      <c r="B70" s="197"/>
      <c r="C70" s="198"/>
      <c r="D70" s="199" t="s">
        <v>211</v>
      </c>
      <c r="E70" s="200"/>
      <c r="F70" s="200"/>
      <c r="G70" s="200"/>
      <c r="H70" s="200"/>
      <c r="I70" s="201"/>
      <c r="J70" s="202">
        <f>J156</f>
        <v>0</v>
      </c>
      <c r="K70" s="203"/>
    </row>
    <row r="71" spans="2:11" s="9" customFormat="1" ht="19.9" customHeight="1">
      <c r="B71" s="197"/>
      <c r="C71" s="198"/>
      <c r="D71" s="199" t="s">
        <v>212</v>
      </c>
      <c r="E71" s="200"/>
      <c r="F71" s="200"/>
      <c r="G71" s="200"/>
      <c r="H71" s="200"/>
      <c r="I71" s="201"/>
      <c r="J71" s="202">
        <f>J158</f>
        <v>0</v>
      </c>
      <c r="K71" s="203"/>
    </row>
    <row r="72" spans="2:11" s="9" customFormat="1" ht="19.9" customHeight="1">
      <c r="B72" s="197"/>
      <c r="C72" s="198"/>
      <c r="D72" s="199" t="s">
        <v>213</v>
      </c>
      <c r="E72" s="200"/>
      <c r="F72" s="200"/>
      <c r="G72" s="200"/>
      <c r="H72" s="200"/>
      <c r="I72" s="201"/>
      <c r="J72" s="202">
        <f>J160</f>
        <v>0</v>
      </c>
      <c r="K72" s="203"/>
    </row>
    <row r="73" spans="2:11" s="1" customFormat="1" ht="21.8" customHeight="1">
      <c r="B73" s="47"/>
      <c r="C73" s="48"/>
      <c r="D73" s="48"/>
      <c r="E73" s="48"/>
      <c r="F73" s="48"/>
      <c r="G73" s="48"/>
      <c r="H73" s="48"/>
      <c r="I73" s="157"/>
      <c r="J73" s="48"/>
      <c r="K73" s="52"/>
    </row>
    <row r="74" spans="2:11" s="1" customFormat="1" ht="6.95" customHeight="1">
      <c r="B74" s="68"/>
      <c r="C74" s="69"/>
      <c r="D74" s="69"/>
      <c r="E74" s="69"/>
      <c r="F74" s="69"/>
      <c r="G74" s="69"/>
      <c r="H74" s="69"/>
      <c r="I74" s="179"/>
      <c r="J74" s="69"/>
      <c r="K74" s="70"/>
    </row>
    <row r="78" spans="2:12" s="1" customFormat="1" ht="6.95" customHeight="1">
      <c r="B78" s="71"/>
      <c r="C78" s="72"/>
      <c r="D78" s="72"/>
      <c r="E78" s="72"/>
      <c r="F78" s="72"/>
      <c r="G78" s="72"/>
      <c r="H78" s="72"/>
      <c r="I78" s="182"/>
      <c r="J78" s="72"/>
      <c r="K78" s="72"/>
      <c r="L78" s="73"/>
    </row>
    <row r="79" spans="2:12" s="1" customFormat="1" ht="36.95" customHeight="1">
      <c r="B79" s="47"/>
      <c r="C79" s="74" t="s">
        <v>214</v>
      </c>
      <c r="D79" s="75"/>
      <c r="E79" s="75"/>
      <c r="F79" s="75"/>
      <c r="G79" s="75"/>
      <c r="H79" s="75"/>
      <c r="I79" s="204"/>
      <c r="J79" s="75"/>
      <c r="K79" s="75"/>
      <c r="L79" s="73"/>
    </row>
    <row r="80" spans="2:12" s="1" customFormat="1" ht="6.95" customHeight="1">
      <c r="B80" s="47"/>
      <c r="C80" s="75"/>
      <c r="D80" s="75"/>
      <c r="E80" s="75"/>
      <c r="F80" s="75"/>
      <c r="G80" s="75"/>
      <c r="H80" s="75"/>
      <c r="I80" s="204"/>
      <c r="J80" s="75"/>
      <c r="K80" s="75"/>
      <c r="L80" s="73"/>
    </row>
    <row r="81" spans="2:12" s="1" customFormat="1" ht="14.4" customHeight="1">
      <c r="B81" s="47"/>
      <c r="C81" s="77" t="s">
        <v>18</v>
      </c>
      <c r="D81" s="75"/>
      <c r="E81" s="75"/>
      <c r="F81" s="75"/>
      <c r="G81" s="75"/>
      <c r="H81" s="75"/>
      <c r="I81" s="204"/>
      <c r="J81" s="75"/>
      <c r="K81" s="75"/>
      <c r="L81" s="73"/>
    </row>
    <row r="82" spans="2:12" s="1" customFormat="1" ht="16.5" customHeight="1">
      <c r="B82" s="47"/>
      <c r="C82" s="75"/>
      <c r="D82" s="75"/>
      <c r="E82" s="205" t="str">
        <f>E7</f>
        <v>REKONSTRUKCE PLYNOVÉ KOTELNY JAROV I.- OBJEKTY A-E</v>
      </c>
      <c r="F82" s="77"/>
      <c r="G82" s="77"/>
      <c r="H82" s="77"/>
      <c r="I82" s="204"/>
      <c r="J82" s="75"/>
      <c r="K82" s="75"/>
      <c r="L82" s="73"/>
    </row>
    <row r="83" spans="2:12" ht="13.5">
      <c r="B83" s="28"/>
      <c r="C83" s="77" t="s">
        <v>190</v>
      </c>
      <c r="D83" s="206"/>
      <c r="E83" s="206"/>
      <c r="F83" s="206"/>
      <c r="G83" s="206"/>
      <c r="H83" s="206"/>
      <c r="I83" s="149"/>
      <c r="J83" s="206"/>
      <c r="K83" s="206"/>
      <c r="L83" s="207"/>
    </row>
    <row r="84" spans="2:12" s="1" customFormat="1" ht="16.5" customHeight="1">
      <c r="B84" s="47"/>
      <c r="C84" s="75"/>
      <c r="D84" s="75"/>
      <c r="E84" s="205" t="s">
        <v>2519</v>
      </c>
      <c r="F84" s="75"/>
      <c r="G84" s="75"/>
      <c r="H84" s="75"/>
      <c r="I84" s="204"/>
      <c r="J84" s="75"/>
      <c r="K84" s="75"/>
      <c r="L84" s="73"/>
    </row>
    <row r="85" spans="2:12" s="1" customFormat="1" ht="14.4" customHeight="1">
      <c r="B85" s="47"/>
      <c r="C85" s="77" t="s">
        <v>192</v>
      </c>
      <c r="D85" s="75"/>
      <c r="E85" s="75"/>
      <c r="F85" s="75"/>
      <c r="G85" s="75"/>
      <c r="H85" s="75"/>
      <c r="I85" s="204"/>
      <c r="J85" s="75"/>
      <c r="K85" s="75"/>
      <c r="L85" s="73"/>
    </row>
    <row r="86" spans="2:12" s="1" customFormat="1" ht="17.25" customHeight="1">
      <c r="B86" s="47"/>
      <c r="C86" s="75"/>
      <c r="D86" s="75"/>
      <c r="E86" s="83" t="str">
        <f>E11</f>
        <v>A2 - OBJEKT D - REGULACE ÚT</v>
      </c>
      <c r="F86" s="75"/>
      <c r="G86" s="75"/>
      <c r="H86" s="75"/>
      <c r="I86" s="204"/>
      <c r="J86" s="75"/>
      <c r="K86" s="75"/>
      <c r="L86" s="73"/>
    </row>
    <row r="87" spans="2:12" s="1" customFormat="1" ht="6.95" customHeight="1">
      <c r="B87" s="47"/>
      <c r="C87" s="75"/>
      <c r="D87" s="75"/>
      <c r="E87" s="75"/>
      <c r="F87" s="75"/>
      <c r="G87" s="75"/>
      <c r="H87" s="75"/>
      <c r="I87" s="204"/>
      <c r="J87" s="75"/>
      <c r="K87" s="75"/>
      <c r="L87" s="73"/>
    </row>
    <row r="88" spans="2:12" s="1" customFormat="1" ht="18" customHeight="1">
      <c r="B88" s="47"/>
      <c r="C88" s="77" t="s">
        <v>24</v>
      </c>
      <c r="D88" s="75"/>
      <c r="E88" s="75"/>
      <c r="F88" s="208" t="str">
        <f>F14</f>
        <v xml:space="preserve"> 130 00 Praha 3</v>
      </c>
      <c r="G88" s="75"/>
      <c r="H88" s="75"/>
      <c r="I88" s="209" t="s">
        <v>26</v>
      </c>
      <c r="J88" s="86" t="str">
        <f>IF(J14="","",J14)</f>
        <v>24. 9. 2018</v>
      </c>
      <c r="K88" s="75"/>
      <c r="L88" s="73"/>
    </row>
    <row r="89" spans="2:12" s="1" customFormat="1" ht="6.95" customHeight="1">
      <c r="B89" s="47"/>
      <c r="C89" s="75"/>
      <c r="D89" s="75"/>
      <c r="E89" s="75"/>
      <c r="F89" s="75"/>
      <c r="G89" s="75"/>
      <c r="H89" s="75"/>
      <c r="I89" s="204"/>
      <c r="J89" s="75"/>
      <c r="K89" s="75"/>
      <c r="L89" s="73"/>
    </row>
    <row r="90" spans="2:12" s="1" customFormat="1" ht="13.5">
      <c r="B90" s="47"/>
      <c r="C90" s="77" t="s">
        <v>32</v>
      </c>
      <c r="D90" s="75"/>
      <c r="E90" s="75"/>
      <c r="F90" s="208" t="str">
        <f>E17</f>
        <v>VYSOKÁ ŠKOLA EKONOMICKÁ V PRAZE</v>
      </c>
      <c r="G90" s="75"/>
      <c r="H90" s="75"/>
      <c r="I90" s="209" t="s">
        <v>39</v>
      </c>
      <c r="J90" s="208" t="str">
        <f>E23</f>
        <v>ING.VÁCLAV PILÁT</v>
      </c>
      <c r="K90" s="75"/>
      <c r="L90" s="73"/>
    </row>
    <row r="91" spans="2:12" s="1" customFormat="1" ht="14.4" customHeight="1">
      <c r="B91" s="47"/>
      <c r="C91" s="77" t="s">
        <v>37</v>
      </c>
      <c r="D91" s="75"/>
      <c r="E91" s="75"/>
      <c r="F91" s="208" t="str">
        <f>IF(E20="","",E20)</f>
        <v/>
      </c>
      <c r="G91" s="75"/>
      <c r="H91" s="75"/>
      <c r="I91" s="204"/>
      <c r="J91" s="75"/>
      <c r="K91" s="75"/>
      <c r="L91" s="73"/>
    </row>
    <row r="92" spans="2:12" s="1" customFormat="1" ht="10.3" customHeight="1">
      <c r="B92" s="47"/>
      <c r="C92" s="75"/>
      <c r="D92" s="75"/>
      <c r="E92" s="75"/>
      <c r="F92" s="75"/>
      <c r="G92" s="75"/>
      <c r="H92" s="75"/>
      <c r="I92" s="204"/>
      <c r="J92" s="75"/>
      <c r="K92" s="75"/>
      <c r="L92" s="73"/>
    </row>
    <row r="93" spans="2:20" s="10" customFormat="1" ht="29.25" customHeight="1">
      <c r="B93" s="210"/>
      <c r="C93" s="211" t="s">
        <v>215</v>
      </c>
      <c r="D93" s="212" t="s">
        <v>63</v>
      </c>
      <c r="E93" s="212" t="s">
        <v>59</v>
      </c>
      <c r="F93" s="212" t="s">
        <v>216</v>
      </c>
      <c r="G93" s="212" t="s">
        <v>217</v>
      </c>
      <c r="H93" s="212" t="s">
        <v>218</v>
      </c>
      <c r="I93" s="213" t="s">
        <v>219</v>
      </c>
      <c r="J93" s="212" t="s">
        <v>196</v>
      </c>
      <c r="K93" s="214" t="s">
        <v>220</v>
      </c>
      <c r="L93" s="215"/>
      <c r="M93" s="103" t="s">
        <v>221</v>
      </c>
      <c r="N93" s="104" t="s">
        <v>48</v>
      </c>
      <c r="O93" s="104" t="s">
        <v>222</v>
      </c>
      <c r="P93" s="104" t="s">
        <v>223</v>
      </c>
      <c r="Q93" s="104" t="s">
        <v>224</v>
      </c>
      <c r="R93" s="104" t="s">
        <v>225</v>
      </c>
      <c r="S93" s="104" t="s">
        <v>226</v>
      </c>
      <c r="T93" s="105" t="s">
        <v>227</v>
      </c>
    </row>
    <row r="94" spans="2:63" s="1" customFormat="1" ht="29.25" customHeight="1">
      <c r="B94" s="47"/>
      <c r="C94" s="109" t="s">
        <v>197</v>
      </c>
      <c r="D94" s="75"/>
      <c r="E94" s="75"/>
      <c r="F94" s="75"/>
      <c r="G94" s="75"/>
      <c r="H94" s="75"/>
      <c r="I94" s="204"/>
      <c r="J94" s="216">
        <f>BK94</f>
        <v>0</v>
      </c>
      <c r="K94" s="75"/>
      <c r="L94" s="73"/>
      <c r="M94" s="106"/>
      <c r="N94" s="107"/>
      <c r="O94" s="107"/>
      <c r="P94" s="217">
        <f>P95+P103+P153</f>
        <v>0</v>
      </c>
      <c r="Q94" s="107"/>
      <c r="R94" s="217">
        <f>R95+R103+R153</f>
        <v>0.24147000000000002</v>
      </c>
      <c r="S94" s="107"/>
      <c r="T94" s="218">
        <f>T95+T103+T153</f>
        <v>0.89965</v>
      </c>
      <c r="AT94" s="24" t="s">
        <v>77</v>
      </c>
      <c r="AU94" s="24" t="s">
        <v>198</v>
      </c>
      <c r="BK94" s="219">
        <f>BK95+BK103+BK153</f>
        <v>0</v>
      </c>
    </row>
    <row r="95" spans="2:63" s="11" customFormat="1" ht="37.4" customHeight="1">
      <c r="B95" s="220"/>
      <c r="C95" s="221"/>
      <c r="D95" s="222" t="s">
        <v>77</v>
      </c>
      <c r="E95" s="223" t="s">
        <v>228</v>
      </c>
      <c r="F95" s="223" t="s">
        <v>229</v>
      </c>
      <c r="G95" s="221"/>
      <c r="H95" s="221"/>
      <c r="I95" s="224"/>
      <c r="J95" s="225">
        <f>BK95</f>
        <v>0</v>
      </c>
      <c r="K95" s="221"/>
      <c r="L95" s="226"/>
      <c r="M95" s="227"/>
      <c r="N95" s="228"/>
      <c r="O95" s="228"/>
      <c r="P95" s="229">
        <f>P96</f>
        <v>0</v>
      </c>
      <c r="Q95" s="228"/>
      <c r="R95" s="229">
        <f>R96</f>
        <v>0</v>
      </c>
      <c r="S95" s="228"/>
      <c r="T95" s="230">
        <f>T96</f>
        <v>0</v>
      </c>
      <c r="AR95" s="231" t="s">
        <v>85</v>
      </c>
      <c r="AT95" s="232" t="s">
        <v>77</v>
      </c>
      <c r="AU95" s="232" t="s">
        <v>78</v>
      </c>
      <c r="AY95" s="231" t="s">
        <v>230</v>
      </c>
      <c r="BK95" s="233">
        <f>BK96</f>
        <v>0</v>
      </c>
    </row>
    <row r="96" spans="2:63" s="11" customFormat="1" ht="19.9" customHeight="1">
      <c r="B96" s="220"/>
      <c r="C96" s="221"/>
      <c r="D96" s="222" t="s">
        <v>77</v>
      </c>
      <c r="E96" s="234" t="s">
        <v>231</v>
      </c>
      <c r="F96" s="234" t="s">
        <v>232</v>
      </c>
      <c r="G96" s="221"/>
      <c r="H96" s="221"/>
      <c r="I96" s="224"/>
      <c r="J96" s="235">
        <f>BK96</f>
        <v>0</v>
      </c>
      <c r="K96" s="221"/>
      <c r="L96" s="226"/>
      <c r="M96" s="227"/>
      <c r="N96" s="228"/>
      <c r="O96" s="228"/>
      <c r="P96" s="229">
        <f>SUM(P97:P102)</f>
        <v>0</v>
      </c>
      <c r="Q96" s="228"/>
      <c r="R96" s="229">
        <f>SUM(R97:R102)</f>
        <v>0</v>
      </c>
      <c r="S96" s="228"/>
      <c r="T96" s="230">
        <f>SUM(T97:T102)</f>
        <v>0</v>
      </c>
      <c r="AR96" s="231" t="s">
        <v>85</v>
      </c>
      <c r="AT96" s="232" t="s">
        <v>77</v>
      </c>
      <c r="AU96" s="232" t="s">
        <v>85</v>
      </c>
      <c r="AY96" s="231" t="s">
        <v>230</v>
      </c>
      <c r="BK96" s="233">
        <f>SUM(BK97:BK102)</f>
        <v>0</v>
      </c>
    </row>
    <row r="97" spans="2:65" s="1" customFormat="1" ht="25.5" customHeight="1">
      <c r="B97" s="47"/>
      <c r="C97" s="236" t="s">
        <v>85</v>
      </c>
      <c r="D97" s="236" t="s">
        <v>233</v>
      </c>
      <c r="E97" s="237" t="s">
        <v>234</v>
      </c>
      <c r="F97" s="238" t="s">
        <v>235</v>
      </c>
      <c r="G97" s="239" t="s">
        <v>236</v>
      </c>
      <c r="H97" s="240">
        <v>0.9</v>
      </c>
      <c r="I97" s="241"/>
      <c r="J97" s="242">
        <f>ROUND(I97*H97,2)</f>
        <v>0</v>
      </c>
      <c r="K97" s="238" t="s">
        <v>34</v>
      </c>
      <c r="L97" s="73"/>
      <c r="M97" s="243" t="s">
        <v>34</v>
      </c>
      <c r="N97" s="244" t="s">
        <v>49</v>
      </c>
      <c r="O97" s="48"/>
      <c r="P97" s="245">
        <f>O97*H97</f>
        <v>0</v>
      </c>
      <c r="Q97" s="245">
        <v>0</v>
      </c>
      <c r="R97" s="245">
        <f>Q97*H97</f>
        <v>0</v>
      </c>
      <c r="S97" s="245">
        <v>0</v>
      </c>
      <c r="T97" s="246">
        <f>S97*H97</f>
        <v>0</v>
      </c>
      <c r="AR97" s="24" t="s">
        <v>237</v>
      </c>
      <c r="AT97" s="24" t="s">
        <v>233</v>
      </c>
      <c r="AU97" s="24" t="s">
        <v>91</v>
      </c>
      <c r="AY97" s="24" t="s">
        <v>230</v>
      </c>
      <c r="BE97" s="247">
        <f>IF(N97="základní",J97,0)</f>
        <v>0</v>
      </c>
      <c r="BF97" s="247">
        <f>IF(N97="snížená",J97,0)</f>
        <v>0</v>
      </c>
      <c r="BG97" s="247">
        <f>IF(N97="zákl. přenesená",J97,0)</f>
        <v>0</v>
      </c>
      <c r="BH97" s="247">
        <f>IF(N97="sníž. přenesená",J97,0)</f>
        <v>0</v>
      </c>
      <c r="BI97" s="247">
        <f>IF(N97="nulová",J97,0)</f>
        <v>0</v>
      </c>
      <c r="BJ97" s="24" t="s">
        <v>85</v>
      </c>
      <c r="BK97" s="247">
        <f>ROUND(I97*H97,2)</f>
        <v>0</v>
      </c>
      <c r="BL97" s="24" t="s">
        <v>237</v>
      </c>
      <c r="BM97" s="24" t="s">
        <v>2600</v>
      </c>
    </row>
    <row r="98" spans="2:65" s="1" customFormat="1" ht="25.5" customHeight="1">
      <c r="B98" s="47"/>
      <c r="C98" s="236" t="s">
        <v>91</v>
      </c>
      <c r="D98" s="236" t="s">
        <v>233</v>
      </c>
      <c r="E98" s="237" t="s">
        <v>239</v>
      </c>
      <c r="F98" s="238" t="s">
        <v>240</v>
      </c>
      <c r="G98" s="239" t="s">
        <v>236</v>
      </c>
      <c r="H98" s="240">
        <v>0.9</v>
      </c>
      <c r="I98" s="241"/>
      <c r="J98" s="242">
        <f>ROUND(I98*H98,2)</f>
        <v>0</v>
      </c>
      <c r="K98" s="238" t="s">
        <v>34</v>
      </c>
      <c r="L98" s="73"/>
      <c r="M98" s="243" t="s">
        <v>34</v>
      </c>
      <c r="N98" s="244" t="s">
        <v>49</v>
      </c>
      <c r="O98" s="48"/>
      <c r="P98" s="245">
        <f>O98*H98</f>
        <v>0</v>
      </c>
      <c r="Q98" s="245">
        <v>0</v>
      </c>
      <c r="R98" s="245">
        <f>Q98*H98</f>
        <v>0</v>
      </c>
      <c r="S98" s="245">
        <v>0</v>
      </c>
      <c r="T98" s="246">
        <f>S98*H98</f>
        <v>0</v>
      </c>
      <c r="AR98" s="24" t="s">
        <v>237</v>
      </c>
      <c r="AT98" s="24" t="s">
        <v>233</v>
      </c>
      <c r="AU98" s="24" t="s">
        <v>91</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237</v>
      </c>
      <c r="BM98" s="24" t="s">
        <v>2601</v>
      </c>
    </row>
    <row r="99" spans="2:65" s="1" customFormat="1" ht="25.5" customHeight="1">
      <c r="B99" s="47"/>
      <c r="C99" s="236" t="s">
        <v>242</v>
      </c>
      <c r="D99" s="236" t="s">
        <v>233</v>
      </c>
      <c r="E99" s="237" t="s">
        <v>243</v>
      </c>
      <c r="F99" s="238" t="s">
        <v>244</v>
      </c>
      <c r="G99" s="239" t="s">
        <v>236</v>
      </c>
      <c r="H99" s="240">
        <v>22.5</v>
      </c>
      <c r="I99" s="241"/>
      <c r="J99" s="242">
        <f>ROUND(I99*H99,2)</f>
        <v>0</v>
      </c>
      <c r="K99" s="238" t="s">
        <v>34</v>
      </c>
      <c r="L99" s="73"/>
      <c r="M99" s="243" t="s">
        <v>34</v>
      </c>
      <c r="N99" s="244" t="s">
        <v>49</v>
      </c>
      <c r="O99" s="48"/>
      <c r="P99" s="245">
        <f>O99*H99</f>
        <v>0</v>
      </c>
      <c r="Q99" s="245">
        <v>0</v>
      </c>
      <c r="R99" s="245">
        <f>Q99*H99</f>
        <v>0</v>
      </c>
      <c r="S99" s="245">
        <v>0</v>
      </c>
      <c r="T99" s="246">
        <f>S99*H99</f>
        <v>0</v>
      </c>
      <c r="AR99" s="24" t="s">
        <v>237</v>
      </c>
      <c r="AT99" s="24" t="s">
        <v>233</v>
      </c>
      <c r="AU99" s="24" t="s">
        <v>91</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237</v>
      </c>
      <c r="BM99" s="24" t="s">
        <v>2602</v>
      </c>
    </row>
    <row r="100" spans="2:51" s="12" customFormat="1" ht="13.5">
      <c r="B100" s="248"/>
      <c r="C100" s="249"/>
      <c r="D100" s="250" t="s">
        <v>246</v>
      </c>
      <c r="E100" s="251" t="s">
        <v>34</v>
      </c>
      <c r="F100" s="252" t="s">
        <v>2603</v>
      </c>
      <c r="G100" s="249"/>
      <c r="H100" s="253">
        <v>22.5</v>
      </c>
      <c r="I100" s="254"/>
      <c r="J100" s="249"/>
      <c r="K100" s="249"/>
      <c r="L100" s="255"/>
      <c r="M100" s="256"/>
      <c r="N100" s="257"/>
      <c r="O100" s="257"/>
      <c r="P100" s="257"/>
      <c r="Q100" s="257"/>
      <c r="R100" s="257"/>
      <c r="S100" s="257"/>
      <c r="T100" s="258"/>
      <c r="AT100" s="259" t="s">
        <v>246</v>
      </c>
      <c r="AU100" s="259" t="s">
        <v>91</v>
      </c>
      <c r="AV100" s="12" t="s">
        <v>91</v>
      </c>
      <c r="AW100" s="12" t="s">
        <v>41</v>
      </c>
      <c r="AX100" s="12" t="s">
        <v>78</v>
      </c>
      <c r="AY100" s="259" t="s">
        <v>230</v>
      </c>
    </row>
    <row r="101" spans="2:51" s="14" customFormat="1" ht="13.5">
      <c r="B101" s="270"/>
      <c r="C101" s="271"/>
      <c r="D101" s="250" t="s">
        <v>246</v>
      </c>
      <c r="E101" s="272" t="s">
        <v>34</v>
      </c>
      <c r="F101" s="273" t="s">
        <v>265</v>
      </c>
      <c r="G101" s="271"/>
      <c r="H101" s="274">
        <v>22.5</v>
      </c>
      <c r="I101" s="275"/>
      <c r="J101" s="271"/>
      <c r="K101" s="271"/>
      <c r="L101" s="276"/>
      <c r="M101" s="277"/>
      <c r="N101" s="278"/>
      <c r="O101" s="278"/>
      <c r="P101" s="278"/>
      <c r="Q101" s="278"/>
      <c r="R101" s="278"/>
      <c r="S101" s="278"/>
      <c r="T101" s="279"/>
      <c r="AT101" s="280" t="s">
        <v>246</v>
      </c>
      <c r="AU101" s="280" t="s">
        <v>91</v>
      </c>
      <c r="AV101" s="14" t="s">
        <v>237</v>
      </c>
      <c r="AW101" s="14" t="s">
        <v>41</v>
      </c>
      <c r="AX101" s="14" t="s">
        <v>85</v>
      </c>
      <c r="AY101" s="280" t="s">
        <v>230</v>
      </c>
    </row>
    <row r="102" spans="2:65" s="1" customFormat="1" ht="25.5" customHeight="1">
      <c r="B102" s="47"/>
      <c r="C102" s="236" t="s">
        <v>237</v>
      </c>
      <c r="D102" s="236" t="s">
        <v>233</v>
      </c>
      <c r="E102" s="237" t="s">
        <v>248</v>
      </c>
      <c r="F102" s="238" t="s">
        <v>249</v>
      </c>
      <c r="G102" s="239" t="s">
        <v>236</v>
      </c>
      <c r="H102" s="240">
        <v>0.9</v>
      </c>
      <c r="I102" s="241"/>
      <c r="J102" s="242">
        <f>ROUND(I102*H102,2)</f>
        <v>0</v>
      </c>
      <c r="K102" s="238" t="s">
        <v>34</v>
      </c>
      <c r="L102" s="73"/>
      <c r="M102" s="243" t="s">
        <v>34</v>
      </c>
      <c r="N102" s="244" t="s">
        <v>49</v>
      </c>
      <c r="O102" s="48"/>
      <c r="P102" s="245">
        <f>O102*H102</f>
        <v>0</v>
      </c>
      <c r="Q102" s="245">
        <v>0</v>
      </c>
      <c r="R102" s="245">
        <f>Q102*H102</f>
        <v>0</v>
      </c>
      <c r="S102" s="245">
        <v>0</v>
      </c>
      <c r="T102" s="246">
        <f>S102*H102</f>
        <v>0</v>
      </c>
      <c r="AR102" s="24" t="s">
        <v>237</v>
      </c>
      <c r="AT102" s="24" t="s">
        <v>233</v>
      </c>
      <c r="AU102" s="24" t="s">
        <v>91</v>
      </c>
      <c r="AY102" s="24" t="s">
        <v>230</v>
      </c>
      <c r="BE102" s="247">
        <f>IF(N102="základní",J102,0)</f>
        <v>0</v>
      </c>
      <c r="BF102" s="247">
        <f>IF(N102="snížená",J102,0)</f>
        <v>0</v>
      </c>
      <c r="BG102" s="247">
        <f>IF(N102="zákl. přenesená",J102,0)</f>
        <v>0</v>
      </c>
      <c r="BH102" s="247">
        <f>IF(N102="sníž. přenesená",J102,0)</f>
        <v>0</v>
      </c>
      <c r="BI102" s="247">
        <f>IF(N102="nulová",J102,0)</f>
        <v>0</v>
      </c>
      <c r="BJ102" s="24" t="s">
        <v>85</v>
      </c>
      <c r="BK102" s="247">
        <f>ROUND(I102*H102,2)</f>
        <v>0</v>
      </c>
      <c r="BL102" s="24" t="s">
        <v>237</v>
      </c>
      <c r="BM102" s="24" t="s">
        <v>2604</v>
      </c>
    </row>
    <row r="103" spans="2:63" s="11" customFormat="1" ht="37.4" customHeight="1">
      <c r="B103" s="220"/>
      <c r="C103" s="221"/>
      <c r="D103" s="222" t="s">
        <v>77</v>
      </c>
      <c r="E103" s="223" t="s">
        <v>251</v>
      </c>
      <c r="F103" s="223" t="s">
        <v>252</v>
      </c>
      <c r="G103" s="221"/>
      <c r="H103" s="221"/>
      <c r="I103" s="224"/>
      <c r="J103" s="225">
        <f>BK103</f>
        <v>0</v>
      </c>
      <c r="K103" s="221"/>
      <c r="L103" s="226"/>
      <c r="M103" s="227"/>
      <c r="N103" s="228"/>
      <c r="O103" s="228"/>
      <c r="P103" s="229">
        <f>P104+P113+P117+P136</f>
        <v>0</v>
      </c>
      <c r="Q103" s="228"/>
      <c r="R103" s="229">
        <f>R104+R113+R117+R136</f>
        <v>0.24147000000000002</v>
      </c>
      <c r="S103" s="228"/>
      <c r="T103" s="230">
        <f>T104+T113+T117+T136</f>
        <v>0.89965</v>
      </c>
      <c r="AR103" s="231" t="s">
        <v>91</v>
      </c>
      <c r="AT103" s="232" t="s">
        <v>77</v>
      </c>
      <c r="AU103" s="232" t="s">
        <v>78</v>
      </c>
      <c r="AY103" s="231" t="s">
        <v>230</v>
      </c>
      <c r="BK103" s="233">
        <f>BK104+BK113+BK117+BK136</f>
        <v>0</v>
      </c>
    </row>
    <row r="104" spans="2:63" s="11" customFormat="1" ht="19.9" customHeight="1">
      <c r="B104" s="220"/>
      <c r="C104" s="221"/>
      <c r="D104" s="222" t="s">
        <v>77</v>
      </c>
      <c r="E104" s="234" t="s">
        <v>253</v>
      </c>
      <c r="F104" s="234" t="s">
        <v>254</v>
      </c>
      <c r="G104" s="221"/>
      <c r="H104" s="221"/>
      <c r="I104" s="224"/>
      <c r="J104" s="235">
        <f>BK104</f>
        <v>0</v>
      </c>
      <c r="K104" s="221"/>
      <c r="L104" s="226"/>
      <c r="M104" s="227"/>
      <c r="N104" s="228"/>
      <c r="O104" s="228"/>
      <c r="P104" s="229">
        <f>SUM(P105:P112)</f>
        <v>0</v>
      </c>
      <c r="Q104" s="228"/>
      <c r="R104" s="229">
        <f>SUM(R105:R112)</f>
        <v>0.07989999999999998</v>
      </c>
      <c r="S104" s="228"/>
      <c r="T104" s="230">
        <f>SUM(T105:T112)</f>
        <v>0.0424</v>
      </c>
      <c r="AR104" s="231" t="s">
        <v>91</v>
      </c>
      <c r="AT104" s="232" t="s">
        <v>77</v>
      </c>
      <c r="AU104" s="232" t="s">
        <v>85</v>
      </c>
      <c r="AY104" s="231" t="s">
        <v>230</v>
      </c>
      <c r="BK104" s="233">
        <f>SUM(BK105:BK112)</f>
        <v>0</v>
      </c>
    </row>
    <row r="105" spans="2:65" s="1" customFormat="1" ht="16.5" customHeight="1">
      <c r="B105" s="47"/>
      <c r="C105" s="236" t="s">
        <v>255</v>
      </c>
      <c r="D105" s="236" t="s">
        <v>233</v>
      </c>
      <c r="E105" s="237" t="s">
        <v>256</v>
      </c>
      <c r="F105" s="238" t="s">
        <v>257</v>
      </c>
      <c r="G105" s="239" t="s">
        <v>258</v>
      </c>
      <c r="H105" s="240">
        <v>8</v>
      </c>
      <c r="I105" s="241"/>
      <c r="J105" s="242">
        <f>ROUND(I105*H105,2)</f>
        <v>0</v>
      </c>
      <c r="K105" s="238" t="s">
        <v>34</v>
      </c>
      <c r="L105" s="73"/>
      <c r="M105" s="243" t="s">
        <v>34</v>
      </c>
      <c r="N105" s="244" t="s">
        <v>49</v>
      </c>
      <c r="O105" s="48"/>
      <c r="P105" s="245">
        <f>O105*H105</f>
        <v>0</v>
      </c>
      <c r="Q105" s="245">
        <v>0</v>
      </c>
      <c r="R105" s="245">
        <f>Q105*H105</f>
        <v>0</v>
      </c>
      <c r="S105" s="245">
        <v>0.0053</v>
      </c>
      <c r="T105" s="246">
        <f>S105*H105</f>
        <v>0.0424</v>
      </c>
      <c r="AR105" s="24" t="s">
        <v>259</v>
      </c>
      <c r="AT105" s="24" t="s">
        <v>233</v>
      </c>
      <c r="AU105" s="24" t="s">
        <v>91</v>
      </c>
      <c r="AY105" s="24" t="s">
        <v>230</v>
      </c>
      <c r="BE105" s="247">
        <f>IF(N105="základní",J105,0)</f>
        <v>0</v>
      </c>
      <c r="BF105" s="247">
        <f>IF(N105="snížená",J105,0)</f>
        <v>0</v>
      </c>
      <c r="BG105" s="247">
        <f>IF(N105="zákl. přenesená",J105,0)</f>
        <v>0</v>
      </c>
      <c r="BH105" s="247">
        <f>IF(N105="sníž. přenesená",J105,0)</f>
        <v>0</v>
      </c>
      <c r="BI105" s="247">
        <f>IF(N105="nulová",J105,0)</f>
        <v>0</v>
      </c>
      <c r="BJ105" s="24" t="s">
        <v>85</v>
      </c>
      <c r="BK105" s="247">
        <f>ROUND(I105*H105,2)</f>
        <v>0</v>
      </c>
      <c r="BL105" s="24" t="s">
        <v>259</v>
      </c>
      <c r="BM105" s="24" t="s">
        <v>2605</v>
      </c>
    </row>
    <row r="106" spans="2:51" s="12" customFormat="1" ht="13.5">
      <c r="B106" s="248"/>
      <c r="C106" s="249"/>
      <c r="D106" s="250" t="s">
        <v>246</v>
      </c>
      <c r="E106" s="251" t="s">
        <v>34</v>
      </c>
      <c r="F106" s="252" t="s">
        <v>2606</v>
      </c>
      <c r="G106" s="249"/>
      <c r="H106" s="253">
        <v>8</v>
      </c>
      <c r="I106" s="254"/>
      <c r="J106" s="249"/>
      <c r="K106" s="249"/>
      <c r="L106" s="255"/>
      <c r="M106" s="256"/>
      <c r="N106" s="257"/>
      <c r="O106" s="257"/>
      <c r="P106" s="257"/>
      <c r="Q106" s="257"/>
      <c r="R106" s="257"/>
      <c r="S106" s="257"/>
      <c r="T106" s="258"/>
      <c r="AT106" s="259" t="s">
        <v>246</v>
      </c>
      <c r="AU106" s="259" t="s">
        <v>91</v>
      </c>
      <c r="AV106" s="12" t="s">
        <v>91</v>
      </c>
      <c r="AW106" s="12" t="s">
        <v>41</v>
      </c>
      <c r="AX106" s="12" t="s">
        <v>78</v>
      </c>
      <c r="AY106" s="259" t="s">
        <v>230</v>
      </c>
    </row>
    <row r="107" spans="2:51" s="14" customFormat="1" ht="13.5">
      <c r="B107" s="270"/>
      <c r="C107" s="271"/>
      <c r="D107" s="250" t="s">
        <v>246</v>
      </c>
      <c r="E107" s="272" t="s">
        <v>34</v>
      </c>
      <c r="F107" s="273" t="s">
        <v>265</v>
      </c>
      <c r="G107" s="271"/>
      <c r="H107" s="274">
        <v>8</v>
      </c>
      <c r="I107" s="275"/>
      <c r="J107" s="271"/>
      <c r="K107" s="271"/>
      <c r="L107" s="276"/>
      <c r="M107" s="277"/>
      <c r="N107" s="278"/>
      <c r="O107" s="278"/>
      <c r="P107" s="278"/>
      <c r="Q107" s="278"/>
      <c r="R107" s="278"/>
      <c r="S107" s="278"/>
      <c r="T107" s="279"/>
      <c r="AT107" s="280" t="s">
        <v>246</v>
      </c>
      <c r="AU107" s="280" t="s">
        <v>91</v>
      </c>
      <c r="AV107" s="14" t="s">
        <v>237</v>
      </c>
      <c r="AW107" s="14" t="s">
        <v>41</v>
      </c>
      <c r="AX107" s="14" t="s">
        <v>85</v>
      </c>
      <c r="AY107" s="280" t="s">
        <v>230</v>
      </c>
    </row>
    <row r="108" spans="2:65" s="1" customFormat="1" ht="25.5" customHeight="1">
      <c r="B108" s="47"/>
      <c r="C108" s="236" t="s">
        <v>266</v>
      </c>
      <c r="D108" s="236" t="s">
        <v>233</v>
      </c>
      <c r="E108" s="237" t="s">
        <v>1989</v>
      </c>
      <c r="F108" s="238" t="s">
        <v>1990</v>
      </c>
      <c r="G108" s="239" t="s">
        <v>281</v>
      </c>
      <c r="H108" s="240">
        <v>14</v>
      </c>
      <c r="I108" s="241"/>
      <c r="J108" s="242">
        <f>ROUND(I108*H108,2)</f>
        <v>0</v>
      </c>
      <c r="K108" s="238" t="s">
        <v>34</v>
      </c>
      <c r="L108" s="73"/>
      <c r="M108" s="243" t="s">
        <v>34</v>
      </c>
      <c r="N108" s="244" t="s">
        <v>49</v>
      </c>
      <c r="O108" s="48"/>
      <c r="P108" s="245">
        <f>O108*H108</f>
        <v>0</v>
      </c>
      <c r="Q108" s="245">
        <v>0.00153</v>
      </c>
      <c r="R108" s="245">
        <f>Q108*H108</f>
        <v>0.021419999999999998</v>
      </c>
      <c r="S108" s="245">
        <v>0</v>
      </c>
      <c r="T108" s="246">
        <f>S108*H108</f>
        <v>0</v>
      </c>
      <c r="AR108" s="24" t="s">
        <v>259</v>
      </c>
      <c r="AT108" s="24" t="s">
        <v>233</v>
      </c>
      <c r="AU108" s="24" t="s">
        <v>91</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259</v>
      </c>
      <c r="BM108" s="24" t="s">
        <v>2607</v>
      </c>
    </row>
    <row r="109" spans="2:65" s="1" customFormat="1" ht="25.5" customHeight="1">
      <c r="B109" s="47"/>
      <c r="C109" s="236" t="s">
        <v>278</v>
      </c>
      <c r="D109" s="236" t="s">
        <v>233</v>
      </c>
      <c r="E109" s="237" t="s">
        <v>1992</v>
      </c>
      <c r="F109" s="238" t="s">
        <v>1993</v>
      </c>
      <c r="G109" s="239" t="s">
        <v>281</v>
      </c>
      <c r="H109" s="240">
        <v>14</v>
      </c>
      <c r="I109" s="241"/>
      <c r="J109" s="242">
        <f>ROUND(I109*H109,2)</f>
        <v>0</v>
      </c>
      <c r="K109" s="238" t="s">
        <v>34</v>
      </c>
      <c r="L109" s="73"/>
      <c r="M109" s="243" t="s">
        <v>34</v>
      </c>
      <c r="N109" s="244" t="s">
        <v>49</v>
      </c>
      <c r="O109" s="48"/>
      <c r="P109" s="245">
        <f>O109*H109</f>
        <v>0</v>
      </c>
      <c r="Q109" s="245">
        <v>0.00153</v>
      </c>
      <c r="R109" s="245">
        <f>Q109*H109</f>
        <v>0.021419999999999998</v>
      </c>
      <c r="S109" s="245">
        <v>0</v>
      </c>
      <c r="T109" s="246">
        <f>S109*H109</f>
        <v>0</v>
      </c>
      <c r="AR109" s="24" t="s">
        <v>259</v>
      </c>
      <c r="AT109" s="24" t="s">
        <v>233</v>
      </c>
      <c r="AU109" s="24" t="s">
        <v>91</v>
      </c>
      <c r="AY109" s="24" t="s">
        <v>230</v>
      </c>
      <c r="BE109" s="247">
        <f>IF(N109="základní",J109,0)</f>
        <v>0</v>
      </c>
      <c r="BF109" s="247">
        <f>IF(N109="snížená",J109,0)</f>
        <v>0</v>
      </c>
      <c r="BG109" s="247">
        <f>IF(N109="zákl. přenesená",J109,0)</f>
        <v>0</v>
      </c>
      <c r="BH109" s="247">
        <f>IF(N109="sníž. přenesená",J109,0)</f>
        <v>0</v>
      </c>
      <c r="BI109" s="247">
        <f>IF(N109="nulová",J109,0)</f>
        <v>0</v>
      </c>
      <c r="BJ109" s="24" t="s">
        <v>85</v>
      </c>
      <c r="BK109" s="247">
        <f>ROUND(I109*H109,2)</f>
        <v>0</v>
      </c>
      <c r="BL109" s="24" t="s">
        <v>259</v>
      </c>
      <c r="BM109" s="24" t="s">
        <v>2608</v>
      </c>
    </row>
    <row r="110" spans="2:65" s="1" customFormat="1" ht="25.5" customHeight="1">
      <c r="B110" s="47"/>
      <c r="C110" s="236" t="s">
        <v>285</v>
      </c>
      <c r="D110" s="236" t="s">
        <v>233</v>
      </c>
      <c r="E110" s="237" t="s">
        <v>1848</v>
      </c>
      <c r="F110" s="238" t="s">
        <v>1849</v>
      </c>
      <c r="G110" s="239" t="s">
        <v>281</v>
      </c>
      <c r="H110" s="240">
        <v>22</v>
      </c>
      <c r="I110" s="241"/>
      <c r="J110" s="242">
        <f>ROUND(I110*H110,2)</f>
        <v>0</v>
      </c>
      <c r="K110" s="238" t="s">
        <v>34</v>
      </c>
      <c r="L110" s="73"/>
      <c r="M110" s="243" t="s">
        <v>34</v>
      </c>
      <c r="N110" s="244" t="s">
        <v>49</v>
      </c>
      <c r="O110" s="48"/>
      <c r="P110" s="245">
        <f>O110*H110</f>
        <v>0</v>
      </c>
      <c r="Q110" s="245">
        <v>0.00153</v>
      </c>
      <c r="R110" s="245">
        <f>Q110*H110</f>
        <v>0.033659999999999995</v>
      </c>
      <c r="S110" s="245">
        <v>0</v>
      </c>
      <c r="T110" s="246">
        <f>S110*H110</f>
        <v>0</v>
      </c>
      <c r="AR110" s="24" t="s">
        <v>259</v>
      </c>
      <c r="AT110" s="24" t="s">
        <v>233</v>
      </c>
      <c r="AU110" s="24" t="s">
        <v>91</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259</v>
      </c>
      <c r="BM110" s="24" t="s">
        <v>2609</v>
      </c>
    </row>
    <row r="111" spans="2:65" s="1" customFormat="1" ht="25.5" customHeight="1">
      <c r="B111" s="47"/>
      <c r="C111" s="236" t="s">
        <v>289</v>
      </c>
      <c r="D111" s="236" t="s">
        <v>233</v>
      </c>
      <c r="E111" s="237" t="s">
        <v>1998</v>
      </c>
      <c r="F111" s="238" t="s">
        <v>1999</v>
      </c>
      <c r="G111" s="239" t="s">
        <v>292</v>
      </c>
      <c r="H111" s="240">
        <v>1</v>
      </c>
      <c r="I111" s="241"/>
      <c r="J111" s="242">
        <f>ROUND(I111*H111,2)</f>
        <v>0</v>
      </c>
      <c r="K111" s="238" t="s">
        <v>34</v>
      </c>
      <c r="L111" s="73"/>
      <c r="M111" s="243" t="s">
        <v>34</v>
      </c>
      <c r="N111" s="244" t="s">
        <v>49</v>
      </c>
      <c r="O111" s="48"/>
      <c r="P111" s="245">
        <f>O111*H111</f>
        <v>0</v>
      </c>
      <c r="Q111" s="245">
        <v>0.0034</v>
      </c>
      <c r="R111" s="245">
        <f>Q111*H111</f>
        <v>0.0034</v>
      </c>
      <c r="S111" s="245">
        <v>0</v>
      </c>
      <c r="T111" s="246">
        <f>S111*H111</f>
        <v>0</v>
      </c>
      <c r="AR111" s="24" t="s">
        <v>259</v>
      </c>
      <c r="AT111" s="24" t="s">
        <v>233</v>
      </c>
      <c r="AU111" s="24" t="s">
        <v>91</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259</v>
      </c>
      <c r="BM111" s="24" t="s">
        <v>2610</v>
      </c>
    </row>
    <row r="112" spans="2:65" s="1" customFormat="1" ht="16.5" customHeight="1">
      <c r="B112" s="47"/>
      <c r="C112" s="236" t="s">
        <v>295</v>
      </c>
      <c r="D112" s="236" t="s">
        <v>233</v>
      </c>
      <c r="E112" s="237" t="s">
        <v>1857</v>
      </c>
      <c r="F112" s="238" t="s">
        <v>1858</v>
      </c>
      <c r="G112" s="239" t="s">
        <v>304</v>
      </c>
      <c r="H112" s="293"/>
      <c r="I112" s="241"/>
      <c r="J112" s="242">
        <f>ROUND(I112*H112,2)</f>
        <v>0</v>
      </c>
      <c r="K112" s="238" t="s">
        <v>34</v>
      </c>
      <c r="L112" s="73"/>
      <c r="M112" s="243" t="s">
        <v>34</v>
      </c>
      <c r="N112" s="244" t="s">
        <v>49</v>
      </c>
      <c r="O112" s="48"/>
      <c r="P112" s="245">
        <f>O112*H112</f>
        <v>0</v>
      </c>
      <c r="Q112" s="245">
        <v>0</v>
      </c>
      <c r="R112" s="245">
        <f>Q112*H112</f>
        <v>0</v>
      </c>
      <c r="S112" s="245">
        <v>0</v>
      </c>
      <c r="T112" s="246">
        <f>S112*H112</f>
        <v>0</v>
      </c>
      <c r="AR112" s="24" t="s">
        <v>259</v>
      </c>
      <c r="AT112" s="24" t="s">
        <v>233</v>
      </c>
      <c r="AU112" s="24" t="s">
        <v>91</v>
      </c>
      <c r="AY112" s="24" t="s">
        <v>230</v>
      </c>
      <c r="BE112" s="247">
        <f>IF(N112="základní",J112,0)</f>
        <v>0</v>
      </c>
      <c r="BF112" s="247">
        <f>IF(N112="snížená",J112,0)</f>
        <v>0</v>
      </c>
      <c r="BG112" s="247">
        <f>IF(N112="zákl. přenesená",J112,0)</f>
        <v>0</v>
      </c>
      <c r="BH112" s="247">
        <f>IF(N112="sníž. přenesená",J112,0)</f>
        <v>0</v>
      </c>
      <c r="BI112" s="247">
        <f>IF(N112="nulová",J112,0)</f>
        <v>0</v>
      </c>
      <c r="BJ112" s="24" t="s">
        <v>85</v>
      </c>
      <c r="BK112" s="247">
        <f>ROUND(I112*H112,2)</f>
        <v>0</v>
      </c>
      <c r="BL112" s="24" t="s">
        <v>259</v>
      </c>
      <c r="BM112" s="24" t="s">
        <v>2611</v>
      </c>
    </row>
    <row r="113" spans="2:63" s="11" customFormat="1" ht="29.85" customHeight="1">
      <c r="B113" s="220"/>
      <c r="C113" s="221"/>
      <c r="D113" s="222" t="s">
        <v>77</v>
      </c>
      <c r="E113" s="234" t="s">
        <v>431</v>
      </c>
      <c r="F113" s="234" t="s">
        <v>277</v>
      </c>
      <c r="G113" s="221"/>
      <c r="H113" s="221"/>
      <c r="I113" s="224"/>
      <c r="J113" s="235">
        <f>BK113</f>
        <v>0</v>
      </c>
      <c r="K113" s="221"/>
      <c r="L113" s="226"/>
      <c r="M113" s="227"/>
      <c r="N113" s="228"/>
      <c r="O113" s="228"/>
      <c r="P113" s="229">
        <f>SUM(P114:P116)</f>
        <v>0</v>
      </c>
      <c r="Q113" s="228"/>
      <c r="R113" s="229">
        <f>SUM(R114:R116)</f>
        <v>0.00036</v>
      </c>
      <c r="S113" s="228"/>
      <c r="T113" s="230">
        <f>SUM(T114:T116)</f>
        <v>0.0298</v>
      </c>
      <c r="AR113" s="231" t="s">
        <v>91</v>
      </c>
      <c r="AT113" s="232" t="s">
        <v>77</v>
      </c>
      <c r="AU113" s="232" t="s">
        <v>85</v>
      </c>
      <c r="AY113" s="231" t="s">
        <v>230</v>
      </c>
      <c r="BK113" s="233">
        <f>SUM(BK114:BK116)</f>
        <v>0</v>
      </c>
    </row>
    <row r="114" spans="2:65" s="1" customFormat="1" ht="16.5" customHeight="1">
      <c r="B114" s="47"/>
      <c r="C114" s="236" t="s">
        <v>301</v>
      </c>
      <c r="D114" s="236" t="s">
        <v>233</v>
      </c>
      <c r="E114" s="237" t="s">
        <v>433</v>
      </c>
      <c r="F114" s="238" t="s">
        <v>2002</v>
      </c>
      <c r="G114" s="239" t="s">
        <v>258</v>
      </c>
      <c r="H114" s="240">
        <v>4</v>
      </c>
      <c r="I114" s="241"/>
      <c r="J114" s="242">
        <f>ROUND(I114*H114,2)</f>
        <v>0</v>
      </c>
      <c r="K114" s="238" t="s">
        <v>34</v>
      </c>
      <c r="L114" s="73"/>
      <c r="M114" s="243" t="s">
        <v>34</v>
      </c>
      <c r="N114" s="244" t="s">
        <v>49</v>
      </c>
      <c r="O114" s="48"/>
      <c r="P114" s="245">
        <f>O114*H114</f>
        <v>0</v>
      </c>
      <c r="Q114" s="245">
        <v>4E-05</v>
      </c>
      <c r="R114" s="245">
        <f>Q114*H114</f>
        <v>0.00016</v>
      </c>
      <c r="S114" s="245">
        <v>0.00254</v>
      </c>
      <c r="T114" s="246">
        <f>S114*H114</f>
        <v>0.01016</v>
      </c>
      <c r="AR114" s="24" t="s">
        <v>259</v>
      </c>
      <c r="AT114" s="24" t="s">
        <v>233</v>
      </c>
      <c r="AU114" s="24" t="s">
        <v>91</v>
      </c>
      <c r="AY114" s="24" t="s">
        <v>230</v>
      </c>
      <c r="BE114" s="247">
        <f>IF(N114="základní",J114,0)</f>
        <v>0</v>
      </c>
      <c r="BF114" s="247">
        <f>IF(N114="snížená",J114,0)</f>
        <v>0</v>
      </c>
      <c r="BG114" s="247">
        <f>IF(N114="zákl. přenesená",J114,0)</f>
        <v>0</v>
      </c>
      <c r="BH114" s="247">
        <f>IF(N114="sníž. přenesená",J114,0)</f>
        <v>0</v>
      </c>
      <c r="BI114" s="247">
        <f>IF(N114="nulová",J114,0)</f>
        <v>0</v>
      </c>
      <c r="BJ114" s="24" t="s">
        <v>85</v>
      </c>
      <c r="BK114" s="247">
        <f>ROUND(I114*H114,2)</f>
        <v>0</v>
      </c>
      <c r="BL114" s="24" t="s">
        <v>259</v>
      </c>
      <c r="BM114" s="24" t="s">
        <v>2612</v>
      </c>
    </row>
    <row r="115" spans="2:65" s="1" customFormat="1" ht="25.5" customHeight="1">
      <c r="B115" s="47"/>
      <c r="C115" s="236" t="s">
        <v>307</v>
      </c>
      <c r="D115" s="236" t="s">
        <v>233</v>
      </c>
      <c r="E115" s="237" t="s">
        <v>437</v>
      </c>
      <c r="F115" s="238" t="s">
        <v>438</v>
      </c>
      <c r="G115" s="239" t="s">
        <v>258</v>
      </c>
      <c r="H115" s="240">
        <v>4</v>
      </c>
      <c r="I115" s="241"/>
      <c r="J115" s="242">
        <f>ROUND(I115*H115,2)</f>
        <v>0</v>
      </c>
      <c r="K115" s="238" t="s">
        <v>34</v>
      </c>
      <c r="L115" s="73"/>
      <c r="M115" s="243" t="s">
        <v>34</v>
      </c>
      <c r="N115" s="244" t="s">
        <v>49</v>
      </c>
      <c r="O115" s="48"/>
      <c r="P115" s="245">
        <f>O115*H115</f>
        <v>0</v>
      </c>
      <c r="Q115" s="245">
        <v>5E-05</v>
      </c>
      <c r="R115" s="245">
        <f>Q115*H115</f>
        <v>0.0002</v>
      </c>
      <c r="S115" s="245">
        <v>0.00473</v>
      </c>
      <c r="T115" s="246">
        <f>S115*H115</f>
        <v>0.01892</v>
      </c>
      <c r="AR115" s="24" t="s">
        <v>259</v>
      </c>
      <c r="AT115" s="24" t="s">
        <v>233</v>
      </c>
      <c r="AU115" s="24" t="s">
        <v>91</v>
      </c>
      <c r="AY115" s="24" t="s">
        <v>230</v>
      </c>
      <c r="BE115" s="247">
        <f>IF(N115="základní",J115,0)</f>
        <v>0</v>
      </c>
      <c r="BF115" s="247">
        <f>IF(N115="snížená",J115,0)</f>
        <v>0</v>
      </c>
      <c r="BG115" s="247">
        <f>IF(N115="zákl. přenesená",J115,0)</f>
        <v>0</v>
      </c>
      <c r="BH115" s="247">
        <f>IF(N115="sníž. přenesená",J115,0)</f>
        <v>0</v>
      </c>
      <c r="BI115" s="247">
        <f>IF(N115="nulová",J115,0)</f>
        <v>0</v>
      </c>
      <c r="BJ115" s="24" t="s">
        <v>85</v>
      </c>
      <c r="BK115" s="247">
        <f>ROUND(I115*H115,2)</f>
        <v>0</v>
      </c>
      <c r="BL115" s="24" t="s">
        <v>259</v>
      </c>
      <c r="BM115" s="24" t="s">
        <v>2613</v>
      </c>
    </row>
    <row r="116" spans="2:65" s="1" customFormat="1" ht="16.5" customHeight="1">
      <c r="B116" s="47"/>
      <c r="C116" s="236" t="s">
        <v>311</v>
      </c>
      <c r="D116" s="236" t="s">
        <v>233</v>
      </c>
      <c r="E116" s="237" t="s">
        <v>479</v>
      </c>
      <c r="F116" s="238" t="s">
        <v>1874</v>
      </c>
      <c r="G116" s="239" t="s">
        <v>292</v>
      </c>
      <c r="H116" s="240">
        <v>1</v>
      </c>
      <c r="I116" s="241"/>
      <c r="J116" s="242">
        <f>ROUND(I116*H116,2)</f>
        <v>0</v>
      </c>
      <c r="K116" s="238" t="s">
        <v>34</v>
      </c>
      <c r="L116" s="73"/>
      <c r="M116" s="243" t="s">
        <v>34</v>
      </c>
      <c r="N116" s="244" t="s">
        <v>49</v>
      </c>
      <c r="O116" s="48"/>
      <c r="P116" s="245">
        <f>O116*H116</f>
        <v>0</v>
      </c>
      <c r="Q116" s="245">
        <v>0</v>
      </c>
      <c r="R116" s="245">
        <f>Q116*H116</f>
        <v>0</v>
      </c>
      <c r="S116" s="245">
        <v>0.00072</v>
      </c>
      <c r="T116" s="246">
        <f>S116*H116</f>
        <v>0.00072</v>
      </c>
      <c r="AR116" s="24" t="s">
        <v>259</v>
      </c>
      <c r="AT116" s="24" t="s">
        <v>233</v>
      </c>
      <c r="AU116" s="24" t="s">
        <v>91</v>
      </c>
      <c r="AY116" s="24" t="s">
        <v>230</v>
      </c>
      <c r="BE116" s="247">
        <f>IF(N116="základní",J116,0)</f>
        <v>0</v>
      </c>
      <c r="BF116" s="247">
        <f>IF(N116="snížená",J116,0)</f>
        <v>0</v>
      </c>
      <c r="BG116" s="247">
        <f>IF(N116="zákl. přenesená",J116,0)</f>
        <v>0</v>
      </c>
      <c r="BH116" s="247">
        <f>IF(N116="sníž. přenesená",J116,0)</f>
        <v>0</v>
      </c>
      <c r="BI116" s="247">
        <f>IF(N116="nulová",J116,0)</f>
        <v>0</v>
      </c>
      <c r="BJ116" s="24" t="s">
        <v>85</v>
      </c>
      <c r="BK116" s="247">
        <f>ROUND(I116*H116,2)</f>
        <v>0</v>
      </c>
      <c r="BL116" s="24" t="s">
        <v>259</v>
      </c>
      <c r="BM116" s="24" t="s">
        <v>2614</v>
      </c>
    </row>
    <row r="117" spans="2:63" s="11" customFormat="1" ht="29.85" customHeight="1">
      <c r="B117" s="220"/>
      <c r="C117" s="221"/>
      <c r="D117" s="222" t="s">
        <v>77</v>
      </c>
      <c r="E117" s="234" t="s">
        <v>537</v>
      </c>
      <c r="F117" s="234" t="s">
        <v>277</v>
      </c>
      <c r="G117" s="221"/>
      <c r="H117" s="221"/>
      <c r="I117" s="224"/>
      <c r="J117" s="235">
        <f>BK117</f>
        <v>0</v>
      </c>
      <c r="K117" s="221"/>
      <c r="L117" s="226"/>
      <c r="M117" s="227"/>
      <c r="N117" s="228"/>
      <c r="O117" s="228"/>
      <c r="P117" s="229">
        <f>SUM(P118:P135)</f>
        <v>0</v>
      </c>
      <c r="Q117" s="228"/>
      <c r="R117" s="229">
        <f>SUM(R118:R135)</f>
        <v>0.15865</v>
      </c>
      <c r="S117" s="228"/>
      <c r="T117" s="230">
        <f>SUM(T118:T135)</f>
        <v>0.8274499999999999</v>
      </c>
      <c r="AR117" s="231" t="s">
        <v>91</v>
      </c>
      <c r="AT117" s="232" t="s">
        <v>77</v>
      </c>
      <c r="AU117" s="232" t="s">
        <v>85</v>
      </c>
      <c r="AY117" s="231" t="s">
        <v>230</v>
      </c>
      <c r="BK117" s="233">
        <f>SUM(BK118:BK135)</f>
        <v>0</v>
      </c>
    </row>
    <row r="118" spans="2:65" s="1" customFormat="1" ht="16.5" customHeight="1">
      <c r="B118" s="47"/>
      <c r="C118" s="236" t="s">
        <v>315</v>
      </c>
      <c r="D118" s="236" t="s">
        <v>233</v>
      </c>
      <c r="E118" s="237" t="s">
        <v>2006</v>
      </c>
      <c r="F118" s="238" t="s">
        <v>2010</v>
      </c>
      <c r="G118" s="239" t="s">
        <v>281</v>
      </c>
      <c r="H118" s="240">
        <v>55</v>
      </c>
      <c r="I118" s="241"/>
      <c r="J118" s="242">
        <f>ROUND(I118*H118,2)</f>
        <v>0</v>
      </c>
      <c r="K118" s="238" t="s">
        <v>34</v>
      </c>
      <c r="L118" s="73"/>
      <c r="M118" s="243" t="s">
        <v>34</v>
      </c>
      <c r="N118" s="244" t="s">
        <v>49</v>
      </c>
      <c r="O118" s="48"/>
      <c r="P118" s="245">
        <f>O118*H118</f>
        <v>0</v>
      </c>
      <c r="Q118" s="245">
        <v>4E-05</v>
      </c>
      <c r="R118" s="245">
        <f>Q118*H118</f>
        <v>0.0022</v>
      </c>
      <c r="S118" s="245">
        <v>0.00045</v>
      </c>
      <c r="T118" s="246">
        <f>S118*H118</f>
        <v>0.024749999999999998</v>
      </c>
      <c r="AR118" s="24" t="s">
        <v>259</v>
      </c>
      <c r="AT118" s="24" t="s">
        <v>233</v>
      </c>
      <c r="AU118" s="24" t="s">
        <v>91</v>
      </c>
      <c r="AY118" s="24" t="s">
        <v>230</v>
      </c>
      <c r="BE118" s="247">
        <f>IF(N118="základní",J118,0)</f>
        <v>0</v>
      </c>
      <c r="BF118" s="247">
        <f>IF(N118="snížená",J118,0)</f>
        <v>0</v>
      </c>
      <c r="BG118" s="247">
        <f>IF(N118="zákl. přenesená",J118,0)</f>
        <v>0</v>
      </c>
      <c r="BH118" s="247">
        <f>IF(N118="sníž. přenesená",J118,0)</f>
        <v>0</v>
      </c>
      <c r="BI118" s="247">
        <f>IF(N118="nulová",J118,0)</f>
        <v>0</v>
      </c>
      <c r="BJ118" s="24" t="s">
        <v>85</v>
      </c>
      <c r="BK118" s="247">
        <f>ROUND(I118*H118,2)</f>
        <v>0</v>
      </c>
      <c r="BL118" s="24" t="s">
        <v>259</v>
      </c>
      <c r="BM118" s="24" t="s">
        <v>2615</v>
      </c>
    </row>
    <row r="119" spans="2:65" s="1" customFormat="1" ht="16.5" customHeight="1">
      <c r="B119" s="47"/>
      <c r="C119" s="236" t="s">
        <v>10</v>
      </c>
      <c r="D119" s="236" t="s">
        <v>233</v>
      </c>
      <c r="E119" s="237" t="s">
        <v>2012</v>
      </c>
      <c r="F119" s="238" t="s">
        <v>2013</v>
      </c>
      <c r="G119" s="239" t="s">
        <v>281</v>
      </c>
      <c r="H119" s="240">
        <v>2</v>
      </c>
      <c r="I119" s="241"/>
      <c r="J119" s="242">
        <f>ROUND(I119*H119,2)</f>
        <v>0</v>
      </c>
      <c r="K119" s="238" t="s">
        <v>34</v>
      </c>
      <c r="L119" s="73"/>
      <c r="M119" s="243" t="s">
        <v>34</v>
      </c>
      <c r="N119" s="244" t="s">
        <v>49</v>
      </c>
      <c r="O119" s="48"/>
      <c r="P119" s="245">
        <f>O119*H119</f>
        <v>0</v>
      </c>
      <c r="Q119" s="245">
        <v>0.00013</v>
      </c>
      <c r="R119" s="245">
        <f>Q119*H119</f>
        <v>0.00026</v>
      </c>
      <c r="S119" s="245">
        <v>0.0022</v>
      </c>
      <c r="T119" s="246">
        <f>S119*H119</f>
        <v>0.0044</v>
      </c>
      <c r="AR119" s="24" t="s">
        <v>259</v>
      </c>
      <c r="AT119" s="24" t="s">
        <v>233</v>
      </c>
      <c r="AU119" s="24" t="s">
        <v>91</v>
      </c>
      <c r="AY119" s="24" t="s">
        <v>230</v>
      </c>
      <c r="BE119" s="247">
        <f>IF(N119="základní",J119,0)</f>
        <v>0</v>
      </c>
      <c r="BF119" s="247">
        <f>IF(N119="snížená",J119,0)</f>
        <v>0</v>
      </c>
      <c r="BG119" s="247">
        <f>IF(N119="zákl. přenesená",J119,0)</f>
        <v>0</v>
      </c>
      <c r="BH119" s="247">
        <f>IF(N119="sníž. přenesená",J119,0)</f>
        <v>0</v>
      </c>
      <c r="BI119" s="247">
        <f>IF(N119="nulová",J119,0)</f>
        <v>0</v>
      </c>
      <c r="BJ119" s="24" t="s">
        <v>85</v>
      </c>
      <c r="BK119" s="247">
        <f>ROUND(I119*H119,2)</f>
        <v>0</v>
      </c>
      <c r="BL119" s="24" t="s">
        <v>259</v>
      </c>
      <c r="BM119" s="24" t="s">
        <v>2616</v>
      </c>
    </row>
    <row r="120" spans="2:65" s="1" customFormat="1" ht="16.5" customHeight="1">
      <c r="B120" s="47"/>
      <c r="C120" s="236" t="s">
        <v>259</v>
      </c>
      <c r="D120" s="236" t="s">
        <v>233</v>
      </c>
      <c r="E120" s="237" t="s">
        <v>2015</v>
      </c>
      <c r="F120" s="238" t="s">
        <v>2016</v>
      </c>
      <c r="G120" s="239" t="s">
        <v>281</v>
      </c>
      <c r="H120" s="240">
        <v>2</v>
      </c>
      <c r="I120" s="241"/>
      <c r="J120" s="242">
        <f>ROUND(I120*H120,2)</f>
        <v>0</v>
      </c>
      <c r="K120" s="238" t="s">
        <v>34</v>
      </c>
      <c r="L120" s="73"/>
      <c r="M120" s="243" t="s">
        <v>34</v>
      </c>
      <c r="N120" s="244" t="s">
        <v>49</v>
      </c>
      <c r="O120" s="48"/>
      <c r="P120" s="245">
        <f>O120*H120</f>
        <v>0</v>
      </c>
      <c r="Q120" s="245">
        <v>0.00013</v>
      </c>
      <c r="R120" s="245">
        <f>Q120*H120</f>
        <v>0.00026</v>
      </c>
      <c r="S120" s="245">
        <v>0.0022</v>
      </c>
      <c r="T120" s="246">
        <f>S120*H120</f>
        <v>0.0044</v>
      </c>
      <c r="AR120" s="24" t="s">
        <v>259</v>
      </c>
      <c r="AT120" s="24" t="s">
        <v>233</v>
      </c>
      <c r="AU120" s="24" t="s">
        <v>91</v>
      </c>
      <c r="AY120" s="24" t="s">
        <v>230</v>
      </c>
      <c r="BE120" s="247">
        <f>IF(N120="základní",J120,0)</f>
        <v>0</v>
      </c>
      <c r="BF120" s="247">
        <f>IF(N120="snížená",J120,0)</f>
        <v>0</v>
      </c>
      <c r="BG120" s="247">
        <f>IF(N120="zákl. přenesená",J120,0)</f>
        <v>0</v>
      </c>
      <c r="BH120" s="247">
        <f>IF(N120="sníž. přenesená",J120,0)</f>
        <v>0</v>
      </c>
      <c r="BI120" s="247">
        <f>IF(N120="nulová",J120,0)</f>
        <v>0</v>
      </c>
      <c r="BJ120" s="24" t="s">
        <v>85</v>
      </c>
      <c r="BK120" s="247">
        <f>ROUND(I120*H120,2)</f>
        <v>0</v>
      </c>
      <c r="BL120" s="24" t="s">
        <v>259</v>
      </c>
      <c r="BM120" s="24" t="s">
        <v>2617</v>
      </c>
    </row>
    <row r="121" spans="2:65" s="1" customFormat="1" ht="16.5" customHeight="1">
      <c r="B121" s="47"/>
      <c r="C121" s="236" t="s">
        <v>326</v>
      </c>
      <c r="D121" s="236" t="s">
        <v>233</v>
      </c>
      <c r="E121" s="237" t="s">
        <v>2018</v>
      </c>
      <c r="F121" s="238" t="s">
        <v>2019</v>
      </c>
      <c r="G121" s="239" t="s">
        <v>281</v>
      </c>
      <c r="H121" s="240">
        <v>22</v>
      </c>
      <c r="I121" s="241"/>
      <c r="J121" s="242">
        <f>ROUND(I121*H121,2)</f>
        <v>0</v>
      </c>
      <c r="K121" s="238" t="s">
        <v>34</v>
      </c>
      <c r="L121" s="73"/>
      <c r="M121" s="243" t="s">
        <v>34</v>
      </c>
      <c r="N121" s="244" t="s">
        <v>49</v>
      </c>
      <c r="O121" s="48"/>
      <c r="P121" s="245">
        <f>O121*H121</f>
        <v>0</v>
      </c>
      <c r="Q121" s="245">
        <v>0.00013</v>
      </c>
      <c r="R121" s="245">
        <f>Q121*H121</f>
        <v>0.0028599999999999997</v>
      </c>
      <c r="S121" s="245">
        <v>0.0022</v>
      </c>
      <c r="T121" s="246">
        <f>S121*H121</f>
        <v>0.048400000000000006</v>
      </c>
      <c r="AR121" s="24" t="s">
        <v>259</v>
      </c>
      <c r="AT121" s="24" t="s">
        <v>233</v>
      </c>
      <c r="AU121" s="24" t="s">
        <v>91</v>
      </c>
      <c r="AY121" s="24" t="s">
        <v>230</v>
      </c>
      <c r="BE121" s="247">
        <f>IF(N121="základní",J121,0)</f>
        <v>0</v>
      </c>
      <c r="BF121" s="247">
        <f>IF(N121="snížená",J121,0)</f>
        <v>0</v>
      </c>
      <c r="BG121" s="247">
        <f>IF(N121="zákl. přenesená",J121,0)</f>
        <v>0</v>
      </c>
      <c r="BH121" s="247">
        <f>IF(N121="sníž. přenesená",J121,0)</f>
        <v>0</v>
      </c>
      <c r="BI121" s="247">
        <f>IF(N121="nulová",J121,0)</f>
        <v>0</v>
      </c>
      <c r="BJ121" s="24" t="s">
        <v>85</v>
      </c>
      <c r="BK121" s="247">
        <f>ROUND(I121*H121,2)</f>
        <v>0</v>
      </c>
      <c r="BL121" s="24" t="s">
        <v>259</v>
      </c>
      <c r="BM121" s="24" t="s">
        <v>2618</v>
      </c>
    </row>
    <row r="122" spans="2:65" s="1" customFormat="1" ht="16.5" customHeight="1">
      <c r="B122" s="47"/>
      <c r="C122" s="236" t="s">
        <v>330</v>
      </c>
      <c r="D122" s="236" t="s">
        <v>233</v>
      </c>
      <c r="E122" s="237" t="s">
        <v>2431</v>
      </c>
      <c r="F122" s="238" t="s">
        <v>2025</v>
      </c>
      <c r="G122" s="239" t="s">
        <v>281</v>
      </c>
      <c r="H122" s="240">
        <v>150</v>
      </c>
      <c r="I122" s="241"/>
      <c r="J122" s="242">
        <f>ROUND(I122*H122,2)</f>
        <v>0</v>
      </c>
      <c r="K122" s="238" t="s">
        <v>34</v>
      </c>
      <c r="L122" s="73"/>
      <c r="M122" s="243" t="s">
        <v>34</v>
      </c>
      <c r="N122" s="244" t="s">
        <v>49</v>
      </c>
      <c r="O122" s="48"/>
      <c r="P122" s="245">
        <f>O122*H122</f>
        <v>0</v>
      </c>
      <c r="Q122" s="245">
        <v>0.00016</v>
      </c>
      <c r="R122" s="245">
        <f>Q122*H122</f>
        <v>0.024</v>
      </c>
      <c r="S122" s="245">
        <v>0.00497</v>
      </c>
      <c r="T122" s="246">
        <f>S122*H122</f>
        <v>0.7454999999999999</v>
      </c>
      <c r="AR122" s="24" t="s">
        <v>259</v>
      </c>
      <c r="AT122" s="24" t="s">
        <v>233</v>
      </c>
      <c r="AU122" s="24" t="s">
        <v>91</v>
      </c>
      <c r="AY122" s="24" t="s">
        <v>230</v>
      </c>
      <c r="BE122" s="247">
        <f>IF(N122="základní",J122,0)</f>
        <v>0</v>
      </c>
      <c r="BF122" s="247">
        <f>IF(N122="snížená",J122,0)</f>
        <v>0</v>
      </c>
      <c r="BG122" s="247">
        <f>IF(N122="zákl. přenesená",J122,0)</f>
        <v>0</v>
      </c>
      <c r="BH122" s="247">
        <f>IF(N122="sníž. přenesená",J122,0)</f>
        <v>0</v>
      </c>
      <c r="BI122" s="247">
        <f>IF(N122="nulová",J122,0)</f>
        <v>0</v>
      </c>
      <c r="BJ122" s="24" t="s">
        <v>85</v>
      </c>
      <c r="BK122" s="247">
        <f>ROUND(I122*H122,2)</f>
        <v>0</v>
      </c>
      <c r="BL122" s="24" t="s">
        <v>259</v>
      </c>
      <c r="BM122" s="24" t="s">
        <v>2619</v>
      </c>
    </row>
    <row r="123" spans="2:65" s="1" customFormat="1" ht="25.5" customHeight="1">
      <c r="B123" s="47"/>
      <c r="C123" s="236" t="s">
        <v>335</v>
      </c>
      <c r="D123" s="236" t="s">
        <v>233</v>
      </c>
      <c r="E123" s="237" t="s">
        <v>2056</v>
      </c>
      <c r="F123" s="238" t="s">
        <v>2057</v>
      </c>
      <c r="G123" s="239" t="s">
        <v>281</v>
      </c>
      <c r="H123" s="240">
        <v>2</v>
      </c>
      <c r="I123" s="241"/>
      <c r="J123" s="242">
        <f>ROUND(I123*H123,2)</f>
        <v>0</v>
      </c>
      <c r="K123" s="238" t="s">
        <v>34</v>
      </c>
      <c r="L123" s="73"/>
      <c r="M123" s="243" t="s">
        <v>34</v>
      </c>
      <c r="N123" s="244" t="s">
        <v>49</v>
      </c>
      <c r="O123" s="48"/>
      <c r="P123" s="245">
        <f>O123*H123</f>
        <v>0</v>
      </c>
      <c r="Q123" s="245">
        <v>0.00018</v>
      </c>
      <c r="R123" s="245">
        <f>Q123*H123</f>
        <v>0.00036</v>
      </c>
      <c r="S123" s="245">
        <v>0</v>
      </c>
      <c r="T123" s="246">
        <f>S123*H123</f>
        <v>0</v>
      </c>
      <c r="AR123" s="24" t="s">
        <v>259</v>
      </c>
      <c r="AT123" s="24" t="s">
        <v>233</v>
      </c>
      <c r="AU123" s="24" t="s">
        <v>91</v>
      </c>
      <c r="AY123" s="24" t="s">
        <v>230</v>
      </c>
      <c r="BE123" s="247">
        <f>IF(N123="základní",J123,0)</f>
        <v>0</v>
      </c>
      <c r="BF123" s="247">
        <f>IF(N123="snížená",J123,0)</f>
        <v>0</v>
      </c>
      <c r="BG123" s="247">
        <f>IF(N123="zákl. přenesená",J123,0)</f>
        <v>0</v>
      </c>
      <c r="BH123" s="247">
        <f>IF(N123="sníž. přenesená",J123,0)</f>
        <v>0</v>
      </c>
      <c r="BI123" s="247">
        <f>IF(N123="nulová",J123,0)</f>
        <v>0</v>
      </c>
      <c r="BJ123" s="24" t="s">
        <v>85</v>
      </c>
      <c r="BK123" s="247">
        <f>ROUND(I123*H123,2)</f>
        <v>0</v>
      </c>
      <c r="BL123" s="24" t="s">
        <v>259</v>
      </c>
      <c r="BM123" s="24" t="s">
        <v>2620</v>
      </c>
    </row>
    <row r="124" spans="2:65" s="1" customFormat="1" ht="25.5" customHeight="1">
      <c r="B124" s="47"/>
      <c r="C124" s="236" t="s">
        <v>262</v>
      </c>
      <c r="D124" s="236" t="s">
        <v>233</v>
      </c>
      <c r="E124" s="237" t="s">
        <v>2059</v>
      </c>
      <c r="F124" s="238" t="s">
        <v>2060</v>
      </c>
      <c r="G124" s="239" t="s">
        <v>281</v>
      </c>
      <c r="H124" s="240">
        <v>11</v>
      </c>
      <c r="I124" s="241"/>
      <c r="J124" s="242">
        <f>ROUND(I124*H124,2)</f>
        <v>0</v>
      </c>
      <c r="K124" s="238" t="s">
        <v>34</v>
      </c>
      <c r="L124" s="73"/>
      <c r="M124" s="243" t="s">
        <v>34</v>
      </c>
      <c r="N124" s="244" t="s">
        <v>49</v>
      </c>
      <c r="O124" s="48"/>
      <c r="P124" s="245">
        <f>O124*H124</f>
        <v>0</v>
      </c>
      <c r="Q124" s="245">
        <v>0.00018</v>
      </c>
      <c r="R124" s="245">
        <f>Q124*H124</f>
        <v>0.00198</v>
      </c>
      <c r="S124" s="245">
        <v>0</v>
      </c>
      <c r="T124" s="246">
        <f>S124*H124</f>
        <v>0</v>
      </c>
      <c r="AR124" s="24" t="s">
        <v>259</v>
      </c>
      <c r="AT124" s="24" t="s">
        <v>233</v>
      </c>
      <c r="AU124" s="24" t="s">
        <v>91</v>
      </c>
      <c r="AY124" s="24" t="s">
        <v>230</v>
      </c>
      <c r="BE124" s="247">
        <f>IF(N124="základní",J124,0)</f>
        <v>0</v>
      </c>
      <c r="BF124" s="247">
        <f>IF(N124="snížená",J124,0)</f>
        <v>0</v>
      </c>
      <c r="BG124" s="247">
        <f>IF(N124="zákl. přenesená",J124,0)</f>
        <v>0</v>
      </c>
      <c r="BH124" s="247">
        <f>IF(N124="sníž. přenesená",J124,0)</f>
        <v>0</v>
      </c>
      <c r="BI124" s="247">
        <f>IF(N124="nulová",J124,0)</f>
        <v>0</v>
      </c>
      <c r="BJ124" s="24" t="s">
        <v>85</v>
      </c>
      <c r="BK124" s="247">
        <f>ROUND(I124*H124,2)</f>
        <v>0</v>
      </c>
      <c r="BL124" s="24" t="s">
        <v>259</v>
      </c>
      <c r="BM124" s="24" t="s">
        <v>2621</v>
      </c>
    </row>
    <row r="125" spans="2:65" s="1" customFormat="1" ht="38.25" customHeight="1">
      <c r="B125" s="47"/>
      <c r="C125" s="236" t="s">
        <v>9</v>
      </c>
      <c r="D125" s="236" t="s">
        <v>233</v>
      </c>
      <c r="E125" s="237" t="s">
        <v>565</v>
      </c>
      <c r="F125" s="238" t="s">
        <v>2063</v>
      </c>
      <c r="G125" s="239" t="s">
        <v>281</v>
      </c>
      <c r="H125" s="240">
        <v>10</v>
      </c>
      <c r="I125" s="241"/>
      <c r="J125" s="242">
        <f>ROUND(I125*H125,2)</f>
        <v>0</v>
      </c>
      <c r="K125" s="238" t="s">
        <v>34</v>
      </c>
      <c r="L125" s="73"/>
      <c r="M125" s="243" t="s">
        <v>34</v>
      </c>
      <c r="N125" s="244" t="s">
        <v>49</v>
      </c>
      <c r="O125" s="48"/>
      <c r="P125" s="245">
        <f>O125*H125</f>
        <v>0</v>
      </c>
      <c r="Q125" s="245">
        <v>0.0006</v>
      </c>
      <c r="R125" s="245">
        <f>Q125*H125</f>
        <v>0.005999999999999999</v>
      </c>
      <c r="S125" s="245">
        <v>0</v>
      </c>
      <c r="T125" s="246">
        <f>S125*H125</f>
        <v>0</v>
      </c>
      <c r="AR125" s="24" t="s">
        <v>259</v>
      </c>
      <c r="AT125" s="24" t="s">
        <v>233</v>
      </c>
      <c r="AU125" s="24" t="s">
        <v>91</v>
      </c>
      <c r="AY125" s="24" t="s">
        <v>230</v>
      </c>
      <c r="BE125" s="247">
        <f>IF(N125="základní",J125,0)</f>
        <v>0</v>
      </c>
      <c r="BF125" s="247">
        <f>IF(N125="snížená",J125,0)</f>
        <v>0</v>
      </c>
      <c r="BG125" s="247">
        <f>IF(N125="zákl. přenesená",J125,0)</f>
        <v>0</v>
      </c>
      <c r="BH125" s="247">
        <f>IF(N125="sníž. přenesená",J125,0)</f>
        <v>0</v>
      </c>
      <c r="BI125" s="247">
        <f>IF(N125="nulová",J125,0)</f>
        <v>0</v>
      </c>
      <c r="BJ125" s="24" t="s">
        <v>85</v>
      </c>
      <c r="BK125" s="247">
        <f>ROUND(I125*H125,2)</f>
        <v>0</v>
      </c>
      <c r="BL125" s="24" t="s">
        <v>259</v>
      </c>
      <c r="BM125" s="24" t="s">
        <v>2622</v>
      </c>
    </row>
    <row r="126" spans="2:65" s="1" customFormat="1" ht="38.25" customHeight="1">
      <c r="B126" s="47"/>
      <c r="C126" s="236" t="s">
        <v>347</v>
      </c>
      <c r="D126" s="236" t="s">
        <v>233</v>
      </c>
      <c r="E126" s="237" t="s">
        <v>569</v>
      </c>
      <c r="F126" s="238" t="s">
        <v>2065</v>
      </c>
      <c r="G126" s="239" t="s">
        <v>281</v>
      </c>
      <c r="H126" s="240">
        <v>3</v>
      </c>
      <c r="I126" s="241"/>
      <c r="J126" s="242">
        <f>ROUND(I126*H126,2)</f>
        <v>0</v>
      </c>
      <c r="K126" s="238" t="s">
        <v>34</v>
      </c>
      <c r="L126" s="73"/>
      <c r="M126" s="243" t="s">
        <v>34</v>
      </c>
      <c r="N126" s="244" t="s">
        <v>49</v>
      </c>
      <c r="O126" s="48"/>
      <c r="P126" s="245">
        <f>O126*H126</f>
        <v>0</v>
      </c>
      <c r="Q126" s="245">
        <v>0.0006</v>
      </c>
      <c r="R126" s="245">
        <f>Q126*H126</f>
        <v>0.0018</v>
      </c>
      <c r="S126" s="245">
        <v>0</v>
      </c>
      <c r="T126" s="246">
        <f>S126*H126</f>
        <v>0</v>
      </c>
      <c r="AR126" s="24" t="s">
        <v>259</v>
      </c>
      <c r="AT126" s="24" t="s">
        <v>233</v>
      </c>
      <c r="AU126" s="24" t="s">
        <v>91</v>
      </c>
      <c r="AY126" s="24" t="s">
        <v>230</v>
      </c>
      <c r="BE126" s="247">
        <f>IF(N126="základní",J126,0)</f>
        <v>0</v>
      </c>
      <c r="BF126" s="247">
        <f>IF(N126="snížená",J126,0)</f>
        <v>0</v>
      </c>
      <c r="BG126" s="247">
        <f>IF(N126="zákl. přenesená",J126,0)</f>
        <v>0</v>
      </c>
      <c r="BH126" s="247">
        <f>IF(N126="sníž. přenesená",J126,0)</f>
        <v>0</v>
      </c>
      <c r="BI126" s="247">
        <f>IF(N126="nulová",J126,0)</f>
        <v>0</v>
      </c>
      <c r="BJ126" s="24" t="s">
        <v>85</v>
      </c>
      <c r="BK126" s="247">
        <f>ROUND(I126*H126,2)</f>
        <v>0</v>
      </c>
      <c r="BL126" s="24" t="s">
        <v>259</v>
      </c>
      <c r="BM126" s="24" t="s">
        <v>2623</v>
      </c>
    </row>
    <row r="127" spans="2:65" s="1" customFormat="1" ht="38.25" customHeight="1">
      <c r="B127" s="47"/>
      <c r="C127" s="236" t="s">
        <v>352</v>
      </c>
      <c r="D127" s="236" t="s">
        <v>233</v>
      </c>
      <c r="E127" s="237" t="s">
        <v>2030</v>
      </c>
      <c r="F127" s="238" t="s">
        <v>2031</v>
      </c>
      <c r="G127" s="239" t="s">
        <v>281</v>
      </c>
      <c r="H127" s="240">
        <v>54</v>
      </c>
      <c r="I127" s="241"/>
      <c r="J127" s="242">
        <f>ROUND(I127*H127,2)</f>
        <v>0</v>
      </c>
      <c r="K127" s="238" t="s">
        <v>34</v>
      </c>
      <c r="L127" s="73"/>
      <c r="M127" s="243" t="s">
        <v>34</v>
      </c>
      <c r="N127" s="244" t="s">
        <v>49</v>
      </c>
      <c r="O127" s="48"/>
      <c r="P127" s="245">
        <f>O127*H127</f>
        <v>0</v>
      </c>
      <c r="Q127" s="245">
        <v>0.00028</v>
      </c>
      <c r="R127" s="245">
        <f>Q127*H127</f>
        <v>0.015119999999999998</v>
      </c>
      <c r="S127" s="245">
        <v>0</v>
      </c>
      <c r="T127" s="246">
        <f>S127*H127</f>
        <v>0</v>
      </c>
      <c r="AR127" s="24" t="s">
        <v>259</v>
      </c>
      <c r="AT127" s="24" t="s">
        <v>233</v>
      </c>
      <c r="AU127" s="24" t="s">
        <v>91</v>
      </c>
      <c r="AY127" s="24" t="s">
        <v>230</v>
      </c>
      <c r="BE127" s="247">
        <f>IF(N127="základní",J127,0)</f>
        <v>0</v>
      </c>
      <c r="BF127" s="247">
        <f>IF(N127="snížená",J127,0)</f>
        <v>0</v>
      </c>
      <c r="BG127" s="247">
        <f>IF(N127="zákl. přenesená",J127,0)</f>
        <v>0</v>
      </c>
      <c r="BH127" s="247">
        <f>IF(N127="sníž. přenesená",J127,0)</f>
        <v>0</v>
      </c>
      <c r="BI127" s="247">
        <f>IF(N127="nulová",J127,0)</f>
        <v>0</v>
      </c>
      <c r="BJ127" s="24" t="s">
        <v>85</v>
      </c>
      <c r="BK127" s="247">
        <f>ROUND(I127*H127,2)</f>
        <v>0</v>
      </c>
      <c r="BL127" s="24" t="s">
        <v>259</v>
      </c>
      <c r="BM127" s="24" t="s">
        <v>2624</v>
      </c>
    </row>
    <row r="128" spans="2:65" s="1" customFormat="1" ht="38.25" customHeight="1">
      <c r="B128" s="47"/>
      <c r="C128" s="236" t="s">
        <v>356</v>
      </c>
      <c r="D128" s="236" t="s">
        <v>233</v>
      </c>
      <c r="E128" s="237" t="s">
        <v>2039</v>
      </c>
      <c r="F128" s="238" t="s">
        <v>2625</v>
      </c>
      <c r="G128" s="239" t="s">
        <v>281</v>
      </c>
      <c r="H128" s="240">
        <v>1</v>
      </c>
      <c r="I128" s="241"/>
      <c r="J128" s="242">
        <f>ROUND(I128*H128,2)</f>
        <v>0</v>
      </c>
      <c r="K128" s="238" t="s">
        <v>34</v>
      </c>
      <c r="L128" s="73"/>
      <c r="M128" s="243" t="s">
        <v>34</v>
      </c>
      <c r="N128" s="244" t="s">
        <v>49</v>
      </c>
      <c r="O128" s="48"/>
      <c r="P128" s="245">
        <f>O128*H128</f>
        <v>0</v>
      </c>
      <c r="Q128" s="245">
        <v>0.00024</v>
      </c>
      <c r="R128" s="245">
        <f>Q128*H128</f>
        <v>0.00024</v>
      </c>
      <c r="S128" s="245">
        <v>0</v>
      </c>
      <c r="T128" s="246">
        <f>S128*H128</f>
        <v>0</v>
      </c>
      <c r="AR128" s="24" t="s">
        <v>259</v>
      </c>
      <c r="AT128" s="24" t="s">
        <v>233</v>
      </c>
      <c r="AU128" s="24" t="s">
        <v>91</v>
      </c>
      <c r="AY128" s="24" t="s">
        <v>230</v>
      </c>
      <c r="BE128" s="247">
        <f>IF(N128="základní",J128,0)</f>
        <v>0</v>
      </c>
      <c r="BF128" s="247">
        <f>IF(N128="snížená",J128,0)</f>
        <v>0</v>
      </c>
      <c r="BG128" s="247">
        <f>IF(N128="zákl. přenesená",J128,0)</f>
        <v>0</v>
      </c>
      <c r="BH128" s="247">
        <f>IF(N128="sníž. přenesená",J128,0)</f>
        <v>0</v>
      </c>
      <c r="BI128" s="247">
        <f>IF(N128="nulová",J128,0)</f>
        <v>0</v>
      </c>
      <c r="BJ128" s="24" t="s">
        <v>85</v>
      </c>
      <c r="BK128" s="247">
        <f>ROUND(I128*H128,2)</f>
        <v>0</v>
      </c>
      <c r="BL128" s="24" t="s">
        <v>259</v>
      </c>
      <c r="BM128" s="24" t="s">
        <v>2626</v>
      </c>
    </row>
    <row r="129" spans="2:65" s="1" customFormat="1" ht="38.25" customHeight="1">
      <c r="B129" s="47"/>
      <c r="C129" s="236" t="s">
        <v>361</v>
      </c>
      <c r="D129" s="236" t="s">
        <v>233</v>
      </c>
      <c r="E129" s="237" t="s">
        <v>2042</v>
      </c>
      <c r="F129" s="238" t="s">
        <v>2043</v>
      </c>
      <c r="G129" s="239" t="s">
        <v>281</v>
      </c>
      <c r="H129" s="240">
        <v>205</v>
      </c>
      <c r="I129" s="241"/>
      <c r="J129" s="242">
        <f>ROUND(I129*H129,2)</f>
        <v>0</v>
      </c>
      <c r="K129" s="238" t="s">
        <v>34</v>
      </c>
      <c r="L129" s="73"/>
      <c r="M129" s="243" t="s">
        <v>34</v>
      </c>
      <c r="N129" s="244" t="s">
        <v>49</v>
      </c>
      <c r="O129" s="48"/>
      <c r="P129" s="245">
        <f>O129*H129</f>
        <v>0</v>
      </c>
      <c r="Q129" s="245">
        <v>0.00029</v>
      </c>
      <c r="R129" s="245">
        <f>Q129*H129</f>
        <v>0.05945</v>
      </c>
      <c r="S129" s="245">
        <v>0</v>
      </c>
      <c r="T129" s="246">
        <f>S129*H129</f>
        <v>0</v>
      </c>
      <c r="AR129" s="24" t="s">
        <v>259</v>
      </c>
      <c r="AT129" s="24" t="s">
        <v>233</v>
      </c>
      <c r="AU129" s="24" t="s">
        <v>91</v>
      </c>
      <c r="AY129" s="24" t="s">
        <v>230</v>
      </c>
      <c r="BE129" s="247">
        <f>IF(N129="základní",J129,0)</f>
        <v>0</v>
      </c>
      <c r="BF129" s="247">
        <f>IF(N129="snížená",J129,0)</f>
        <v>0</v>
      </c>
      <c r="BG129" s="247">
        <f>IF(N129="zákl. přenesená",J129,0)</f>
        <v>0</v>
      </c>
      <c r="BH129" s="247">
        <f>IF(N129="sníž. přenesená",J129,0)</f>
        <v>0</v>
      </c>
      <c r="BI129" s="247">
        <f>IF(N129="nulová",J129,0)</f>
        <v>0</v>
      </c>
      <c r="BJ129" s="24" t="s">
        <v>85</v>
      </c>
      <c r="BK129" s="247">
        <f>ROUND(I129*H129,2)</f>
        <v>0</v>
      </c>
      <c r="BL129" s="24" t="s">
        <v>259</v>
      </c>
      <c r="BM129" s="24" t="s">
        <v>2627</v>
      </c>
    </row>
    <row r="130" spans="2:65" s="1" customFormat="1" ht="16.5" customHeight="1">
      <c r="B130" s="47"/>
      <c r="C130" s="236" t="s">
        <v>365</v>
      </c>
      <c r="D130" s="236" t="s">
        <v>233</v>
      </c>
      <c r="E130" s="237" t="s">
        <v>585</v>
      </c>
      <c r="F130" s="238" t="s">
        <v>1945</v>
      </c>
      <c r="G130" s="239" t="s">
        <v>281</v>
      </c>
      <c r="H130" s="240">
        <v>26</v>
      </c>
      <c r="I130" s="241"/>
      <c r="J130" s="242">
        <f>ROUND(I130*H130,2)</f>
        <v>0</v>
      </c>
      <c r="K130" s="238" t="s">
        <v>34</v>
      </c>
      <c r="L130" s="73"/>
      <c r="M130" s="243" t="s">
        <v>34</v>
      </c>
      <c r="N130" s="244" t="s">
        <v>49</v>
      </c>
      <c r="O130" s="48"/>
      <c r="P130" s="245">
        <f>O130*H130</f>
        <v>0</v>
      </c>
      <c r="Q130" s="245">
        <v>0.00027</v>
      </c>
      <c r="R130" s="245">
        <f>Q130*H130</f>
        <v>0.00702</v>
      </c>
      <c r="S130" s="245">
        <v>0</v>
      </c>
      <c r="T130" s="246">
        <f>S130*H130</f>
        <v>0</v>
      </c>
      <c r="AR130" s="24" t="s">
        <v>259</v>
      </c>
      <c r="AT130" s="24" t="s">
        <v>233</v>
      </c>
      <c r="AU130" s="24" t="s">
        <v>91</v>
      </c>
      <c r="AY130" s="24" t="s">
        <v>230</v>
      </c>
      <c r="BE130" s="247">
        <f>IF(N130="základní",J130,0)</f>
        <v>0</v>
      </c>
      <c r="BF130" s="247">
        <f>IF(N130="snížená",J130,0)</f>
        <v>0</v>
      </c>
      <c r="BG130" s="247">
        <f>IF(N130="zákl. přenesená",J130,0)</f>
        <v>0</v>
      </c>
      <c r="BH130" s="247">
        <f>IF(N130="sníž. přenesená",J130,0)</f>
        <v>0</v>
      </c>
      <c r="BI130" s="247">
        <f>IF(N130="nulová",J130,0)</f>
        <v>0</v>
      </c>
      <c r="BJ130" s="24" t="s">
        <v>85</v>
      </c>
      <c r="BK130" s="247">
        <f>ROUND(I130*H130,2)</f>
        <v>0</v>
      </c>
      <c r="BL130" s="24" t="s">
        <v>259</v>
      </c>
      <c r="BM130" s="24" t="s">
        <v>2628</v>
      </c>
    </row>
    <row r="131" spans="2:65" s="1" customFormat="1" ht="16.5" customHeight="1">
      <c r="B131" s="47"/>
      <c r="C131" s="236" t="s">
        <v>369</v>
      </c>
      <c r="D131" s="236" t="s">
        <v>233</v>
      </c>
      <c r="E131" s="237" t="s">
        <v>2046</v>
      </c>
      <c r="F131" s="238" t="s">
        <v>2047</v>
      </c>
      <c r="G131" s="239" t="s">
        <v>281</v>
      </c>
      <c r="H131" s="240">
        <v>2</v>
      </c>
      <c r="I131" s="241"/>
      <c r="J131" s="242">
        <f>ROUND(I131*H131,2)</f>
        <v>0</v>
      </c>
      <c r="K131" s="238" t="s">
        <v>34</v>
      </c>
      <c r="L131" s="73"/>
      <c r="M131" s="243" t="s">
        <v>34</v>
      </c>
      <c r="N131" s="244" t="s">
        <v>49</v>
      </c>
      <c r="O131" s="48"/>
      <c r="P131" s="245">
        <f>O131*H131</f>
        <v>0</v>
      </c>
      <c r="Q131" s="245">
        <v>0.00021</v>
      </c>
      <c r="R131" s="245">
        <f>Q131*H131</f>
        <v>0.00042</v>
      </c>
      <c r="S131" s="245">
        <v>0</v>
      </c>
      <c r="T131" s="246">
        <f>S131*H131</f>
        <v>0</v>
      </c>
      <c r="AR131" s="24" t="s">
        <v>259</v>
      </c>
      <c r="AT131" s="24" t="s">
        <v>233</v>
      </c>
      <c r="AU131" s="24" t="s">
        <v>91</v>
      </c>
      <c r="AY131" s="24" t="s">
        <v>230</v>
      </c>
      <c r="BE131" s="247">
        <f>IF(N131="základní",J131,0)</f>
        <v>0</v>
      </c>
      <c r="BF131" s="247">
        <f>IF(N131="snížená",J131,0)</f>
        <v>0</v>
      </c>
      <c r="BG131" s="247">
        <f>IF(N131="zákl. přenesená",J131,0)</f>
        <v>0</v>
      </c>
      <c r="BH131" s="247">
        <f>IF(N131="sníž. přenesená",J131,0)</f>
        <v>0</v>
      </c>
      <c r="BI131" s="247">
        <f>IF(N131="nulová",J131,0)</f>
        <v>0</v>
      </c>
      <c r="BJ131" s="24" t="s">
        <v>85</v>
      </c>
      <c r="BK131" s="247">
        <f>ROUND(I131*H131,2)</f>
        <v>0</v>
      </c>
      <c r="BL131" s="24" t="s">
        <v>259</v>
      </c>
      <c r="BM131" s="24" t="s">
        <v>2629</v>
      </c>
    </row>
    <row r="132" spans="2:65" s="1" customFormat="1" ht="16.5" customHeight="1">
      <c r="B132" s="47"/>
      <c r="C132" s="236" t="s">
        <v>373</v>
      </c>
      <c r="D132" s="236" t="s">
        <v>233</v>
      </c>
      <c r="E132" s="237" t="s">
        <v>589</v>
      </c>
      <c r="F132" s="238" t="s">
        <v>2049</v>
      </c>
      <c r="G132" s="239" t="s">
        <v>281</v>
      </c>
      <c r="H132" s="240">
        <v>2</v>
      </c>
      <c r="I132" s="241"/>
      <c r="J132" s="242">
        <f>ROUND(I132*H132,2)</f>
        <v>0</v>
      </c>
      <c r="K132" s="238" t="s">
        <v>34</v>
      </c>
      <c r="L132" s="73"/>
      <c r="M132" s="243" t="s">
        <v>34</v>
      </c>
      <c r="N132" s="244" t="s">
        <v>49</v>
      </c>
      <c r="O132" s="48"/>
      <c r="P132" s="245">
        <f>O132*H132</f>
        <v>0</v>
      </c>
      <c r="Q132" s="245">
        <v>0.0005</v>
      </c>
      <c r="R132" s="245">
        <f>Q132*H132</f>
        <v>0.001</v>
      </c>
      <c r="S132" s="245">
        <v>0</v>
      </c>
      <c r="T132" s="246">
        <f>S132*H132</f>
        <v>0</v>
      </c>
      <c r="AR132" s="24" t="s">
        <v>259</v>
      </c>
      <c r="AT132" s="24" t="s">
        <v>233</v>
      </c>
      <c r="AU132" s="24" t="s">
        <v>91</v>
      </c>
      <c r="AY132" s="24" t="s">
        <v>230</v>
      </c>
      <c r="BE132" s="247">
        <f>IF(N132="základní",J132,0)</f>
        <v>0</v>
      </c>
      <c r="BF132" s="247">
        <f>IF(N132="snížená",J132,0)</f>
        <v>0</v>
      </c>
      <c r="BG132" s="247">
        <f>IF(N132="zákl. přenesená",J132,0)</f>
        <v>0</v>
      </c>
      <c r="BH132" s="247">
        <f>IF(N132="sníž. přenesená",J132,0)</f>
        <v>0</v>
      </c>
      <c r="BI132" s="247">
        <f>IF(N132="nulová",J132,0)</f>
        <v>0</v>
      </c>
      <c r="BJ132" s="24" t="s">
        <v>85</v>
      </c>
      <c r="BK132" s="247">
        <f>ROUND(I132*H132,2)</f>
        <v>0</v>
      </c>
      <c r="BL132" s="24" t="s">
        <v>259</v>
      </c>
      <c r="BM132" s="24" t="s">
        <v>2630</v>
      </c>
    </row>
    <row r="133" spans="2:65" s="1" customFormat="1" ht="16.5" customHeight="1">
      <c r="B133" s="47"/>
      <c r="C133" s="236" t="s">
        <v>377</v>
      </c>
      <c r="D133" s="236" t="s">
        <v>233</v>
      </c>
      <c r="E133" s="237" t="s">
        <v>2051</v>
      </c>
      <c r="F133" s="238" t="s">
        <v>2052</v>
      </c>
      <c r="G133" s="239" t="s">
        <v>281</v>
      </c>
      <c r="H133" s="240">
        <v>22</v>
      </c>
      <c r="I133" s="241"/>
      <c r="J133" s="242">
        <f>ROUND(I133*H133,2)</f>
        <v>0</v>
      </c>
      <c r="K133" s="238" t="s">
        <v>34</v>
      </c>
      <c r="L133" s="73"/>
      <c r="M133" s="243" t="s">
        <v>34</v>
      </c>
      <c r="N133" s="244" t="s">
        <v>49</v>
      </c>
      <c r="O133" s="48"/>
      <c r="P133" s="245">
        <f>O133*H133</f>
        <v>0</v>
      </c>
      <c r="Q133" s="245">
        <v>0.0007</v>
      </c>
      <c r="R133" s="245">
        <f>Q133*H133</f>
        <v>0.0154</v>
      </c>
      <c r="S133" s="245">
        <v>0</v>
      </c>
      <c r="T133" s="246">
        <f>S133*H133</f>
        <v>0</v>
      </c>
      <c r="AR133" s="24" t="s">
        <v>259</v>
      </c>
      <c r="AT133" s="24" t="s">
        <v>233</v>
      </c>
      <c r="AU133" s="24" t="s">
        <v>91</v>
      </c>
      <c r="AY133" s="24" t="s">
        <v>230</v>
      </c>
      <c r="BE133" s="247">
        <f>IF(N133="základní",J133,0)</f>
        <v>0</v>
      </c>
      <c r="BF133" s="247">
        <f>IF(N133="snížená",J133,0)</f>
        <v>0</v>
      </c>
      <c r="BG133" s="247">
        <f>IF(N133="zákl. přenesená",J133,0)</f>
        <v>0</v>
      </c>
      <c r="BH133" s="247">
        <f>IF(N133="sníž. přenesená",J133,0)</f>
        <v>0</v>
      </c>
      <c r="BI133" s="247">
        <f>IF(N133="nulová",J133,0)</f>
        <v>0</v>
      </c>
      <c r="BJ133" s="24" t="s">
        <v>85</v>
      </c>
      <c r="BK133" s="247">
        <f>ROUND(I133*H133,2)</f>
        <v>0</v>
      </c>
      <c r="BL133" s="24" t="s">
        <v>259</v>
      </c>
      <c r="BM133" s="24" t="s">
        <v>2631</v>
      </c>
    </row>
    <row r="134" spans="2:65" s="1" customFormat="1" ht="16.5" customHeight="1">
      <c r="B134" s="47"/>
      <c r="C134" s="236" t="s">
        <v>381</v>
      </c>
      <c r="D134" s="236" t="s">
        <v>233</v>
      </c>
      <c r="E134" s="237" t="s">
        <v>2067</v>
      </c>
      <c r="F134" s="238" t="s">
        <v>2068</v>
      </c>
      <c r="G134" s="239" t="s">
        <v>281</v>
      </c>
      <c r="H134" s="240">
        <v>12</v>
      </c>
      <c r="I134" s="241"/>
      <c r="J134" s="242">
        <f>ROUND(I134*H134,2)</f>
        <v>0</v>
      </c>
      <c r="K134" s="238" t="s">
        <v>34</v>
      </c>
      <c r="L134" s="73"/>
      <c r="M134" s="243" t="s">
        <v>34</v>
      </c>
      <c r="N134" s="244" t="s">
        <v>49</v>
      </c>
      <c r="O134" s="48"/>
      <c r="P134" s="245">
        <f>O134*H134</f>
        <v>0</v>
      </c>
      <c r="Q134" s="245">
        <v>0.00078</v>
      </c>
      <c r="R134" s="245">
        <f>Q134*H134</f>
        <v>0.00936</v>
      </c>
      <c r="S134" s="245">
        <v>0</v>
      </c>
      <c r="T134" s="246">
        <f>S134*H134</f>
        <v>0</v>
      </c>
      <c r="AR134" s="24" t="s">
        <v>259</v>
      </c>
      <c r="AT134" s="24" t="s">
        <v>233</v>
      </c>
      <c r="AU134" s="24" t="s">
        <v>91</v>
      </c>
      <c r="AY134" s="24" t="s">
        <v>230</v>
      </c>
      <c r="BE134" s="247">
        <f>IF(N134="základní",J134,0)</f>
        <v>0</v>
      </c>
      <c r="BF134" s="247">
        <f>IF(N134="snížená",J134,0)</f>
        <v>0</v>
      </c>
      <c r="BG134" s="247">
        <f>IF(N134="zákl. přenesená",J134,0)</f>
        <v>0</v>
      </c>
      <c r="BH134" s="247">
        <f>IF(N134="sníž. přenesená",J134,0)</f>
        <v>0</v>
      </c>
      <c r="BI134" s="247">
        <f>IF(N134="nulová",J134,0)</f>
        <v>0</v>
      </c>
      <c r="BJ134" s="24" t="s">
        <v>85</v>
      </c>
      <c r="BK134" s="247">
        <f>ROUND(I134*H134,2)</f>
        <v>0</v>
      </c>
      <c r="BL134" s="24" t="s">
        <v>259</v>
      </c>
      <c r="BM134" s="24" t="s">
        <v>2632</v>
      </c>
    </row>
    <row r="135" spans="2:65" s="1" customFormat="1" ht="16.5" customHeight="1">
      <c r="B135" s="47"/>
      <c r="C135" s="236" t="s">
        <v>385</v>
      </c>
      <c r="D135" s="236" t="s">
        <v>233</v>
      </c>
      <c r="E135" s="237" t="s">
        <v>2070</v>
      </c>
      <c r="F135" s="238" t="s">
        <v>2071</v>
      </c>
      <c r="G135" s="239" t="s">
        <v>281</v>
      </c>
      <c r="H135" s="240">
        <v>14</v>
      </c>
      <c r="I135" s="241"/>
      <c r="J135" s="242">
        <f>ROUND(I135*H135,2)</f>
        <v>0</v>
      </c>
      <c r="K135" s="238" t="s">
        <v>34</v>
      </c>
      <c r="L135" s="73"/>
      <c r="M135" s="243" t="s">
        <v>34</v>
      </c>
      <c r="N135" s="244" t="s">
        <v>49</v>
      </c>
      <c r="O135" s="48"/>
      <c r="P135" s="245">
        <f>O135*H135</f>
        <v>0</v>
      </c>
      <c r="Q135" s="245">
        <v>0.00078</v>
      </c>
      <c r="R135" s="245">
        <f>Q135*H135</f>
        <v>0.01092</v>
      </c>
      <c r="S135" s="245">
        <v>0</v>
      </c>
      <c r="T135" s="246">
        <f>S135*H135</f>
        <v>0</v>
      </c>
      <c r="AR135" s="24" t="s">
        <v>259</v>
      </c>
      <c r="AT135" s="24" t="s">
        <v>233</v>
      </c>
      <c r="AU135" s="24" t="s">
        <v>91</v>
      </c>
      <c r="AY135" s="24" t="s">
        <v>230</v>
      </c>
      <c r="BE135" s="247">
        <f>IF(N135="základní",J135,0)</f>
        <v>0</v>
      </c>
      <c r="BF135" s="247">
        <f>IF(N135="snížená",J135,0)</f>
        <v>0</v>
      </c>
      <c r="BG135" s="247">
        <f>IF(N135="zákl. přenesená",J135,0)</f>
        <v>0</v>
      </c>
      <c r="BH135" s="247">
        <f>IF(N135="sníž. přenesená",J135,0)</f>
        <v>0</v>
      </c>
      <c r="BI135" s="247">
        <f>IF(N135="nulová",J135,0)</f>
        <v>0</v>
      </c>
      <c r="BJ135" s="24" t="s">
        <v>85</v>
      </c>
      <c r="BK135" s="247">
        <f>ROUND(I135*H135,2)</f>
        <v>0</v>
      </c>
      <c r="BL135" s="24" t="s">
        <v>259</v>
      </c>
      <c r="BM135" s="24" t="s">
        <v>2633</v>
      </c>
    </row>
    <row r="136" spans="2:63" s="11" customFormat="1" ht="29.85" customHeight="1">
      <c r="B136" s="220"/>
      <c r="C136" s="221"/>
      <c r="D136" s="222" t="s">
        <v>77</v>
      </c>
      <c r="E136" s="234" t="s">
        <v>700</v>
      </c>
      <c r="F136" s="234" t="s">
        <v>277</v>
      </c>
      <c r="G136" s="221"/>
      <c r="H136" s="221"/>
      <c r="I136" s="224"/>
      <c r="J136" s="235">
        <f>BK136</f>
        <v>0</v>
      </c>
      <c r="K136" s="221"/>
      <c r="L136" s="226"/>
      <c r="M136" s="227"/>
      <c r="N136" s="228"/>
      <c r="O136" s="228"/>
      <c r="P136" s="229">
        <f>SUM(P137:P152)</f>
        <v>0</v>
      </c>
      <c r="Q136" s="228"/>
      <c r="R136" s="229">
        <f>SUM(R137:R152)</f>
        <v>0.0025599999999999998</v>
      </c>
      <c r="S136" s="228"/>
      <c r="T136" s="230">
        <f>SUM(T137:T152)</f>
        <v>0</v>
      </c>
      <c r="AR136" s="231" t="s">
        <v>91</v>
      </c>
      <c r="AT136" s="232" t="s">
        <v>77</v>
      </c>
      <c r="AU136" s="232" t="s">
        <v>85</v>
      </c>
      <c r="AY136" s="231" t="s">
        <v>230</v>
      </c>
      <c r="BK136" s="233">
        <f>SUM(BK137:BK152)</f>
        <v>0</v>
      </c>
    </row>
    <row r="137" spans="2:65" s="1" customFormat="1" ht="16.5" customHeight="1">
      <c r="B137" s="47"/>
      <c r="C137" s="236" t="s">
        <v>299</v>
      </c>
      <c r="D137" s="236" t="s">
        <v>233</v>
      </c>
      <c r="E137" s="237" t="s">
        <v>702</v>
      </c>
      <c r="F137" s="238" t="s">
        <v>703</v>
      </c>
      <c r="G137" s="239" t="s">
        <v>292</v>
      </c>
      <c r="H137" s="240">
        <v>1</v>
      </c>
      <c r="I137" s="241"/>
      <c r="J137" s="242">
        <f>ROUND(I137*H137,2)</f>
        <v>0</v>
      </c>
      <c r="K137" s="238" t="s">
        <v>34</v>
      </c>
      <c r="L137" s="73"/>
      <c r="M137" s="243" t="s">
        <v>34</v>
      </c>
      <c r="N137" s="244" t="s">
        <v>49</v>
      </c>
      <c r="O137" s="48"/>
      <c r="P137" s="245">
        <f>O137*H137</f>
        <v>0</v>
      </c>
      <c r="Q137" s="245">
        <v>0.00113</v>
      </c>
      <c r="R137" s="245">
        <f>Q137*H137</f>
        <v>0.00113</v>
      </c>
      <c r="S137" s="245">
        <v>0</v>
      </c>
      <c r="T137" s="246">
        <f>S137*H137</f>
        <v>0</v>
      </c>
      <c r="AR137" s="24" t="s">
        <v>259</v>
      </c>
      <c r="AT137" s="24" t="s">
        <v>233</v>
      </c>
      <c r="AU137" s="24" t="s">
        <v>91</v>
      </c>
      <c r="AY137" s="24" t="s">
        <v>230</v>
      </c>
      <c r="BE137" s="247">
        <f>IF(N137="základní",J137,0)</f>
        <v>0</v>
      </c>
      <c r="BF137" s="247">
        <f>IF(N137="snížená",J137,0)</f>
        <v>0</v>
      </c>
      <c r="BG137" s="247">
        <f>IF(N137="zákl. přenesená",J137,0)</f>
        <v>0</v>
      </c>
      <c r="BH137" s="247">
        <f>IF(N137="sníž. přenesená",J137,0)</f>
        <v>0</v>
      </c>
      <c r="BI137" s="247">
        <f>IF(N137="nulová",J137,0)</f>
        <v>0</v>
      </c>
      <c r="BJ137" s="24" t="s">
        <v>85</v>
      </c>
      <c r="BK137" s="247">
        <f>ROUND(I137*H137,2)</f>
        <v>0</v>
      </c>
      <c r="BL137" s="24" t="s">
        <v>259</v>
      </c>
      <c r="BM137" s="24" t="s">
        <v>2634</v>
      </c>
    </row>
    <row r="138" spans="2:65" s="1" customFormat="1" ht="16.5" customHeight="1">
      <c r="B138" s="47"/>
      <c r="C138" s="236" t="s">
        <v>394</v>
      </c>
      <c r="D138" s="236" t="s">
        <v>233</v>
      </c>
      <c r="E138" s="237" t="s">
        <v>710</v>
      </c>
      <c r="F138" s="238" t="s">
        <v>711</v>
      </c>
      <c r="G138" s="239" t="s">
        <v>292</v>
      </c>
      <c r="H138" s="240">
        <v>1</v>
      </c>
      <c r="I138" s="241"/>
      <c r="J138" s="242">
        <f>ROUND(I138*H138,2)</f>
        <v>0</v>
      </c>
      <c r="K138" s="238" t="s">
        <v>34</v>
      </c>
      <c r="L138" s="73"/>
      <c r="M138" s="243" t="s">
        <v>34</v>
      </c>
      <c r="N138" s="244" t="s">
        <v>49</v>
      </c>
      <c r="O138" s="48"/>
      <c r="P138" s="245">
        <f>O138*H138</f>
        <v>0</v>
      </c>
      <c r="Q138" s="245">
        <v>0</v>
      </c>
      <c r="R138" s="245">
        <f>Q138*H138</f>
        <v>0</v>
      </c>
      <c r="S138" s="245">
        <v>0</v>
      </c>
      <c r="T138" s="246">
        <f>S138*H138</f>
        <v>0</v>
      </c>
      <c r="AR138" s="24" t="s">
        <v>259</v>
      </c>
      <c r="AT138" s="24" t="s">
        <v>233</v>
      </c>
      <c r="AU138" s="24" t="s">
        <v>91</v>
      </c>
      <c r="AY138" s="24" t="s">
        <v>230</v>
      </c>
      <c r="BE138" s="247">
        <f>IF(N138="základní",J138,0)</f>
        <v>0</v>
      </c>
      <c r="BF138" s="247">
        <f>IF(N138="snížená",J138,0)</f>
        <v>0</v>
      </c>
      <c r="BG138" s="247">
        <f>IF(N138="zákl. přenesená",J138,0)</f>
        <v>0</v>
      </c>
      <c r="BH138" s="247">
        <f>IF(N138="sníž. přenesená",J138,0)</f>
        <v>0</v>
      </c>
      <c r="BI138" s="247">
        <f>IF(N138="nulová",J138,0)</f>
        <v>0</v>
      </c>
      <c r="BJ138" s="24" t="s">
        <v>85</v>
      </c>
      <c r="BK138" s="247">
        <f>ROUND(I138*H138,2)</f>
        <v>0</v>
      </c>
      <c r="BL138" s="24" t="s">
        <v>259</v>
      </c>
      <c r="BM138" s="24" t="s">
        <v>2635</v>
      </c>
    </row>
    <row r="139" spans="2:65" s="1" customFormat="1" ht="16.5" customHeight="1">
      <c r="B139" s="47"/>
      <c r="C139" s="236" t="s">
        <v>399</v>
      </c>
      <c r="D139" s="236" t="s">
        <v>233</v>
      </c>
      <c r="E139" s="237" t="s">
        <v>714</v>
      </c>
      <c r="F139" s="238" t="s">
        <v>715</v>
      </c>
      <c r="G139" s="239" t="s">
        <v>716</v>
      </c>
      <c r="H139" s="240">
        <v>1</v>
      </c>
      <c r="I139" s="241"/>
      <c r="J139" s="242">
        <f>ROUND(I139*H139,2)</f>
        <v>0</v>
      </c>
      <c r="K139" s="238" t="s">
        <v>34</v>
      </c>
      <c r="L139" s="73"/>
      <c r="M139" s="243" t="s">
        <v>34</v>
      </c>
      <c r="N139" s="244" t="s">
        <v>49</v>
      </c>
      <c r="O139" s="48"/>
      <c r="P139" s="245">
        <f>O139*H139</f>
        <v>0</v>
      </c>
      <c r="Q139" s="245">
        <v>0</v>
      </c>
      <c r="R139" s="245">
        <f>Q139*H139</f>
        <v>0</v>
      </c>
      <c r="S139" s="245">
        <v>0</v>
      </c>
      <c r="T139" s="246">
        <f>S139*H139</f>
        <v>0</v>
      </c>
      <c r="AR139" s="24" t="s">
        <v>259</v>
      </c>
      <c r="AT139" s="24" t="s">
        <v>233</v>
      </c>
      <c r="AU139" s="24" t="s">
        <v>91</v>
      </c>
      <c r="AY139" s="24" t="s">
        <v>230</v>
      </c>
      <c r="BE139" s="247">
        <f>IF(N139="základní",J139,0)</f>
        <v>0</v>
      </c>
      <c r="BF139" s="247">
        <f>IF(N139="snížená",J139,0)</f>
        <v>0</v>
      </c>
      <c r="BG139" s="247">
        <f>IF(N139="zákl. přenesená",J139,0)</f>
        <v>0</v>
      </c>
      <c r="BH139" s="247">
        <f>IF(N139="sníž. přenesená",J139,0)</f>
        <v>0</v>
      </c>
      <c r="BI139" s="247">
        <f>IF(N139="nulová",J139,0)</f>
        <v>0</v>
      </c>
      <c r="BJ139" s="24" t="s">
        <v>85</v>
      </c>
      <c r="BK139" s="247">
        <f>ROUND(I139*H139,2)</f>
        <v>0</v>
      </c>
      <c r="BL139" s="24" t="s">
        <v>259</v>
      </c>
      <c r="BM139" s="24" t="s">
        <v>2636</v>
      </c>
    </row>
    <row r="140" spans="2:65" s="1" customFormat="1" ht="16.5" customHeight="1">
      <c r="B140" s="47"/>
      <c r="C140" s="236" t="s">
        <v>264</v>
      </c>
      <c r="D140" s="236" t="s">
        <v>233</v>
      </c>
      <c r="E140" s="237" t="s">
        <v>719</v>
      </c>
      <c r="F140" s="238" t="s">
        <v>720</v>
      </c>
      <c r="G140" s="239" t="s">
        <v>292</v>
      </c>
      <c r="H140" s="240">
        <v>1</v>
      </c>
      <c r="I140" s="241"/>
      <c r="J140" s="242">
        <f>ROUND(I140*H140,2)</f>
        <v>0</v>
      </c>
      <c r="K140" s="238" t="s">
        <v>34</v>
      </c>
      <c r="L140" s="73"/>
      <c r="M140" s="243" t="s">
        <v>34</v>
      </c>
      <c r="N140" s="244" t="s">
        <v>49</v>
      </c>
      <c r="O140" s="48"/>
      <c r="P140" s="245">
        <f>O140*H140</f>
        <v>0</v>
      </c>
      <c r="Q140" s="245">
        <v>0</v>
      </c>
      <c r="R140" s="245">
        <f>Q140*H140</f>
        <v>0</v>
      </c>
      <c r="S140" s="245">
        <v>0</v>
      </c>
      <c r="T140" s="246">
        <f>S140*H140</f>
        <v>0</v>
      </c>
      <c r="AR140" s="24" t="s">
        <v>259</v>
      </c>
      <c r="AT140" s="24" t="s">
        <v>233</v>
      </c>
      <c r="AU140" s="24" t="s">
        <v>91</v>
      </c>
      <c r="AY140" s="24" t="s">
        <v>230</v>
      </c>
      <c r="BE140" s="247">
        <f>IF(N140="základní",J140,0)</f>
        <v>0</v>
      </c>
      <c r="BF140" s="247">
        <f>IF(N140="snížená",J140,0)</f>
        <v>0</v>
      </c>
      <c r="BG140" s="247">
        <f>IF(N140="zákl. přenesená",J140,0)</f>
        <v>0</v>
      </c>
      <c r="BH140" s="247">
        <f>IF(N140="sníž. přenesená",J140,0)</f>
        <v>0</v>
      </c>
      <c r="BI140" s="247">
        <f>IF(N140="nulová",J140,0)</f>
        <v>0</v>
      </c>
      <c r="BJ140" s="24" t="s">
        <v>85</v>
      </c>
      <c r="BK140" s="247">
        <f>ROUND(I140*H140,2)</f>
        <v>0</v>
      </c>
      <c r="BL140" s="24" t="s">
        <v>259</v>
      </c>
      <c r="BM140" s="24" t="s">
        <v>2637</v>
      </c>
    </row>
    <row r="141" spans="2:65" s="1" customFormat="1" ht="16.5" customHeight="1">
      <c r="B141" s="47"/>
      <c r="C141" s="236" t="s">
        <v>408</v>
      </c>
      <c r="D141" s="236" t="s">
        <v>233</v>
      </c>
      <c r="E141" s="237" t="s">
        <v>727</v>
      </c>
      <c r="F141" s="238" t="s">
        <v>728</v>
      </c>
      <c r="G141" s="239" t="s">
        <v>292</v>
      </c>
      <c r="H141" s="240">
        <v>1</v>
      </c>
      <c r="I141" s="241"/>
      <c r="J141" s="242">
        <f>ROUND(I141*H141,2)</f>
        <v>0</v>
      </c>
      <c r="K141" s="238" t="s">
        <v>34</v>
      </c>
      <c r="L141" s="73"/>
      <c r="M141" s="243" t="s">
        <v>34</v>
      </c>
      <c r="N141" s="244" t="s">
        <v>49</v>
      </c>
      <c r="O141" s="48"/>
      <c r="P141" s="245">
        <f>O141*H141</f>
        <v>0</v>
      </c>
      <c r="Q141" s="245">
        <v>0</v>
      </c>
      <c r="R141" s="245">
        <f>Q141*H141</f>
        <v>0</v>
      </c>
      <c r="S141" s="245">
        <v>0</v>
      </c>
      <c r="T141" s="246">
        <f>S141*H141</f>
        <v>0</v>
      </c>
      <c r="AR141" s="24" t="s">
        <v>259</v>
      </c>
      <c r="AT141" s="24" t="s">
        <v>233</v>
      </c>
      <c r="AU141" s="24" t="s">
        <v>91</v>
      </c>
      <c r="AY141" s="24" t="s">
        <v>230</v>
      </c>
      <c r="BE141" s="247">
        <f>IF(N141="základní",J141,0)</f>
        <v>0</v>
      </c>
      <c r="BF141" s="247">
        <f>IF(N141="snížená",J141,0)</f>
        <v>0</v>
      </c>
      <c r="BG141" s="247">
        <f>IF(N141="zákl. přenesená",J141,0)</f>
        <v>0</v>
      </c>
      <c r="BH141" s="247">
        <f>IF(N141="sníž. přenesená",J141,0)</f>
        <v>0</v>
      </c>
      <c r="BI141" s="247">
        <f>IF(N141="nulová",J141,0)</f>
        <v>0</v>
      </c>
      <c r="BJ141" s="24" t="s">
        <v>85</v>
      </c>
      <c r="BK141" s="247">
        <f>ROUND(I141*H141,2)</f>
        <v>0</v>
      </c>
      <c r="BL141" s="24" t="s">
        <v>259</v>
      </c>
      <c r="BM141" s="24" t="s">
        <v>2638</v>
      </c>
    </row>
    <row r="142" spans="2:65" s="1" customFormat="1" ht="16.5" customHeight="1">
      <c r="B142" s="47"/>
      <c r="C142" s="236" t="s">
        <v>413</v>
      </c>
      <c r="D142" s="236" t="s">
        <v>233</v>
      </c>
      <c r="E142" s="237" t="s">
        <v>731</v>
      </c>
      <c r="F142" s="238" t="s">
        <v>732</v>
      </c>
      <c r="G142" s="239" t="s">
        <v>292</v>
      </c>
      <c r="H142" s="240">
        <v>1</v>
      </c>
      <c r="I142" s="241"/>
      <c r="J142" s="242">
        <f>ROUND(I142*H142,2)</f>
        <v>0</v>
      </c>
      <c r="K142" s="238" t="s">
        <v>34</v>
      </c>
      <c r="L142" s="73"/>
      <c r="M142" s="243" t="s">
        <v>34</v>
      </c>
      <c r="N142" s="244" t="s">
        <v>49</v>
      </c>
      <c r="O142" s="48"/>
      <c r="P142" s="245">
        <f>O142*H142</f>
        <v>0</v>
      </c>
      <c r="Q142" s="245">
        <v>0</v>
      </c>
      <c r="R142" s="245">
        <f>Q142*H142</f>
        <v>0</v>
      </c>
      <c r="S142" s="245">
        <v>0</v>
      </c>
      <c r="T142" s="246">
        <f>S142*H142</f>
        <v>0</v>
      </c>
      <c r="AR142" s="24" t="s">
        <v>259</v>
      </c>
      <c r="AT142" s="24" t="s">
        <v>233</v>
      </c>
      <c r="AU142" s="24" t="s">
        <v>91</v>
      </c>
      <c r="AY142" s="24" t="s">
        <v>230</v>
      </c>
      <c r="BE142" s="247">
        <f>IF(N142="základní",J142,0)</f>
        <v>0</v>
      </c>
      <c r="BF142" s="247">
        <f>IF(N142="snížená",J142,0)</f>
        <v>0</v>
      </c>
      <c r="BG142" s="247">
        <f>IF(N142="zákl. přenesená",J142,0)</f>
        <v>0</v>
      </c>
      <c r="BH142" s="247">
        <f>IF(N142="sníž. přenesená",J142,0)</f>
        <v>0</v>
      </c>
      <c r="BI142" s="247">
        <f>IF(N142="nulová",J142,0)</f>
        <v>0</v>
      </c>
      <c r="BJ142" s="24" t="s">
        <v>85</v>
      </c>
      <c r="BK142" s="247">
        <f>ROUND(I142*H142,2)</f>
        <v>0</v>
      </c>
      <c r="BL142" s="24" t="s">
        <v>259</v>
      </c>
      <c r="BM142" s="24" t="s">
        <v>2639</v>
      </c>
    </row>
    <row r="143" spans="2:65" s="1" customFormat="1" ht="16.5" customHeight="1">
      <c r="B143" s="47"/>
      <c r="C143" s="236" t="s">
        <v>417</v>
      </c>
      <c r="D143" s="236" t="s">
        <v>233</v>
      </c>
      <c r="E143" s="237" t="s">
        <v>735</v>
      </c>
      <c r="F143" s="238" t="s">
        <v>736</v>
      </c>
      <c r="G143" s="239" t="s">
        <v>292</v>
      </c>
      <c r="H143" s="240">
        <v>1</v>
      </c>
      <c r="I143" s="241"/>
      <c r="J143" s="242">
        <f>ROUND(I143*H143,2)</f>
        <v>0</v>
      </c>
      <c r="K143" s="238" t="s">
        <v>34</v>
      </c>
      <c r="L143" s="73"/>
      <c r="M143" s="243" t="s">
        <v>34</v>
      </c>
      <c r="N143" s="244" t="s">
        <v>49</v>
      </c>
      <c r="O143" s="48"/>
      <c r="P143" s="245">
        <f>O143*H143</f>
        <v>0</v>
      </c>
      <c r="Q143" s="245">
        <v>0</v>
      </c>
      <c r="R143" s="245">
        <f>Q143*H143</f>
        <v>0</v>
      </c>
      <c r="S143" s="245">
        <v>0</v>
      </c>
      <c r="T143" s="246">
        <f>S143*H143</f>
        <v>0</v>
      </c>
      <c r="AR143" s="24" t="s">
        <v>259</v>
      </c>
      <c r="AT143" s="24" t="s">
        <v>233</v>
      </c>
      <c r="AU143" s="24" t="s">
        <v>91</v>
      </c>
      <c r="AY143" s="24" t="s">
        <v>230</v>
      </c>
      <c r="BE143" s="247">
        <f>IF(N143="základní",J143,0)</f>
        <v>0</v>
      </c>
      <c r="BF143" s="247">
        <f>IF(N143="snížená",J143,0)</f>
        <v>0</v>
      </c>
      <c r="BG143" s="247">
        <f>IF(N143="zákl. přenesená",J143,0)</f>
        <v>0</v>
      </c>
      <c r="BH143" s="247">
        <f>IF(N143="sníž. přenesená",J143,0)</f>
        <v>0</v>
      </c>
      <c r="BI143" s="247">
        <f>IF(N143="nulová",J143,0)</f>
        <v>0</v>
      </c>
      <c r="BJ143" s="24" t="s">
        <v>85</v>
      </c>
      <c r="BK143" s="247">
        <f>ROUND(I143*H143,2)</f>
        <v>0</v>
      </c>
      <c r="BL143" s="24" t="s">
        <v>259</v>
      </c>
      <c r="BM143" s="24" t="s">
        <v>2640</v>
      </c>
    </row>
    <row r="144" spans="2:65" s="1" customFormat="1" ht="16.5" customHeight="1">
      <c r="B144" s="47"/>
      <c r="C144" s="236" t="s">
        <v>421</v>
      </c>
      <c r="D144" s="236" t="s">
        <v>233</v>
      </c>
      <c r="E144" s="237" t="s">
        <v>739</v>
      </c>
      <c r="F144" s="238" t="s">
        <v>740</v>
      </c>
      <c r="G144" s="239" t="s">
        <v>292</v>
      </c>
      <c r="H144" s="240">
        <v>1</v>
      </c>
      <c r="I144" s="241"/>
      <c r="J144" s="242">
        <f>ROUND(I144*H144,2)</f>
        <v>0</v>
      </c>
      <c r="K144" s="238" t="s">
        <v>34</v>
      </c>
      <c r="L144" s="73"/>
      <c r="M144" s="243" t="s">
        <v>34</v>
      </c>
      <c r="N144" s="244" t="s">
        <v>49</v>
      </c>
      <c r="O144" s="48"/>
      <c r="P144" s="245">
        <f>O144*H144</f>
        <v>0</v>
      </c>
      <c r="Q144" s="245">
        <v>0</v>
      </c>
      <c r="R144" s="245">
        <f>Q144*H144</f>
        <v>0</v>
      </c>
      <c r="S144" s="245">
        <v>0</v>
      </c>
      <c r="T144" s="246">
        <f>S144*H144</f>
        <v>0</v>
      </c>
      <c r="AR144" s="24" t="s">
        <v>259</v>
      </c>
      <c r="AT144" s="24" t="s">
        <v>233</v>
      </c>
      <c r="AU144" s="24" t="s">
        <v>91</v>
      </c>
      <c r="AY144" s="24" t="s">
        <v>230</v>
      </c>
      <c r="BE144" s="247">
        <f>IF(N144="základní",J144,0)</f>
        <v>0</v>
      </c>
      <c r="BF144" s="247">
        <f>IF(N144="snížená",J144,0)</f>
        <v>0</v>
      </c>
      <c r="BG144" s="247">
        <f>IF(N144="zákl. přenesená",J144,0)</f>
        <v>0</v>
      </c>
      <c r="BH144" s="247">
        <f>IF(N144="sníž. přenesená",J144,0)</f>
        <v>0</v>
      </c>
      <c r="BI144" s="247">
        <f>IF(N144="nulová",J144,0)</f>
        <v>0</v>
      </c>
      <c r="BJ144" s="24" t="s">
        <v>85</v>
      </c>
      <c r="BK144" s="247">
        <f>ROUND(I144*H144,2)</f>
        <v>0</v>
      </c>
      <c r="BL144" s="24" t="s">
        <v>259</v>
      </c>
      <c r="BM144" s="24" t="s">
        <v>2641</v>
      </c>
    </row>
    <row r="145" spans="2:65" s="1" customFormat="1" ht="16.5" customHeight="1">
      <c r="B145" s="47"/>
      <c r="C145" s="236" t="s">
        <v>275</v>
      </c>
      <c r="D145" s="236" t="s">
        <v>233</v>
      </c>
      <c r="E145" s="237" t="s">
        <v>743</v>
      </c>
      <c r="F145" s="238" t="s">
        <v>744</v>
      </c>
      <c r="G145" s="239" t="s">
        <v>292</v>
      </c>
      <c r="H145" s="240">
        <v>1</v>
      </c>
      <c r="I145" s="241"/>
      <c r="J145" s="242">
        <f>ROUND(I145*H145,2)</f>
        <v>0</v>
      </c>
      <c r="K145" s="238" t="s">
        <v>34</v>
      </c>
      <c r="L145" s="73"/>
      <c r="M145" s="243" t="s">
        <v>34</v>
      </c>
      <c r="N145" s="244" t="s">
        <v>49</v>
      </c>
      <c r="O145" s="48"/>
      <c r="P145" s="245">
        <f>O145*H145</f>
        <v>0</v>
      </c>
      <c r="Q145" s="245">
        <v>0</v>
      </c>
      <c r="R145" s="245">
        <f>Q145*H145</f>
        <v>0</v>
      </c>
      <c r="S145" s="245">
        <v>0</v>
      </c>
      <c r="T145" s="246">
        <f>S145*H145</f>
        <v>0</v>
      </c>
      <c r="AR145" s="24" t="s">
        <v>259</v>
      </c>
      <c r="AT145" s="24" t="s">
        <v>233</v>
      </c>
      <c r="AU145" s="24" t="s">
        <v>91</v>
      </c>
      <c r="AY145" s="24" t="s">
        <v>230</v>
      </c>
      <c r="BE145" s="247">
        <f>IF(N145="základní",J145,0)</f>
        <v>0</v>
      </c>
      <c r="BF145" s="247">
        <f>IF(N145="snížená",J145,0)</f>
        <v>0</v>
      </c>
      <c r="BG145" s="247">
        <f>IF(N145="zákl. přenesená",J145,0)</f>
        <v>0</v>
      </c>
      <c r="BH145" s="247">
        <f>IF(N145="sníž. přenesená",J145,0)</f>
        <v>0</v>
      </c>
      <c r="BI145" s="247">
        <f>IF(N145="nulová",J145,0)</f>
        <v>0</v>
      </c>
      <c r="BJ145" s="24" t="s">
        <v>85</v>
      </c>
      <c r="BK145" s="247">
        <f>ROUND(I145*H145,2)</f>
        <v>0</v>
      </c>
      <c r="BL145" s="24" t="s">
        <v>259</v>
      </c>
      <c r="BM145" s="24" t="s">
        <v>2642</v>
      </c>
    </row>
    <row r="146" spans="2:65" s="1" customFormat="1" ht="16.5" customHeight="1">
      <c r="B146" s="47"/>
      <c r="C146" s="236" t="s">
        <v>427</v>
      </c>
      <c r="D146" s="236" t="s">
        <v>233</v>
      </c>
      <c r="E146" s="237" t="s">
        <v>751</v>
      </c>
      <c r="F146" s="238" t="s">
        <v>752</v>
      </c>
      <c r="G146" s="239" t="s">
        <v>292</v>
      </c>
      <c r="H146" s="240">
        <v>1</v>
      </c>
      <c r="I146" s="241"/>
      <c r="J146" s="242">
        <f>ROUND(I146*H146,2)</f>
        <v>0</v>
      </c>
      <c r="K146" s="238" t="s">
        <v>34</v>
      </c>
      <c r="L146" s="73"/>
      <c r="M146" s="243" t="s">
        <v>34</v>
      </c>
      <c r="N146" s="244" t="s">
        <v>49</v>
      </c>
      <c r="O146" s="48"/>
      <c r="P146" s="245">
        <f>O146*H146</f>
        <v>0</v>
      </c>
      <c r="Q146" s="245">
        <v>0</v>
      </c>
      <c r="R146" s="245">
        <f>Q146*H146</f>
        <v>0</v>
      </c>
      <c r="S146" s="245">
        <v>0</v>
      </c>
      <c r="T146" s="246">
        <f>S146*H146</f>
        <v>0</v>
      </c>
      <c r="AR146" s="24" t="s">
        <v>259</v>
      </c>
      <c r="AT146" s="24" t="s">
        <v>233</v>
      </c>
      <c r="AU146" s="24" t="s">
        <v>91</v>
      </c>
      <c r="AY146" s="24" t="s">
        <v>230</v>
      </c>
      <c r="BE146" s="247">
        <f>IF(N146="základní",J146,0)</f>
        <v>0</v>
      </c>
      <c r="BF146" s="247">
        <f>IF(N146="snížená",J146,0)</f>
        <v>0</v>
      </c>
      <c r="BG146" s="247">
        <f>IF(N146="zákl. přenesená",J146,0)</f>
        <v>0</v>
      </c>
      <c r="BH146" s="247">
        <f>IF(N146="sníž. přenesená",J146,0)</f>
        <v>0</v>
      </c>
      <c r="BI146" s="247">
        <f>IF(N146="nulová",J146,0)</f>
        <v>0</v>
      </c>
      <c r="BJ146" s="24" t="s">
        <v>85</v>
      </c>
      <c r="BK146" s="247">
        <f>ROUND(I146*H146,2)</f>
        <v>0</v>
      </c>
      <c r="BL146" s="24" t="s">
        <v>259</v>
      </c>
      <c r="BM146" s="24" t="s">
        <v>2643</v>
      </c>
    </row>
    <row r="147" spans="2:65" s="1" customFormat="1" ht="25.5" customHeight="1">
      <c r="B147" s="47"/>
      <c r="C147" s="236" t="s">
        <v>432</v>
      </c>
      <c r="D147" s="236" t="s">
        <v>233</v>
      </c>
      <c r="E147" s="237" t="s">
        <v>755</v>
      </c>
      <c r="F147" s="238" t="s">
        <v>756</v>
      </c>
      <c r="G147" s="239" t="s">
        <v>292</v>
      </c>
      <c r="H147" s="240">
        <v>1</v>
      </c>
      <c r="I147" s="241"/>
      <c r="J147" s="242">
        <f>ROUND(I147*H147,2)</f>
        <v>0</v>
      </c>
      <c r="K147" s="238" t="s">
        <v>34</v>
      </c>
      <c r="L147" s="73"/>
      <c r="M147" s="243" t="s">
        <v>34</v>
      </c>
      <c r="N147" s="244" t="s">
        <v>49</v>
      </c>
      <c r="O147" s="48"/>
      <c r="P147" s="245">
        <f>O147*H147</f>
        <v>0</v>
      </c>
      <c r="Q147" s="245">
        <v>0</v>
      </c>
      <c r="R147" s="245">
        <f>Q147*H147</f>
        <v>0</v>
      </c>
      <c r="S147" s="245">
        <v>0</v>
      </c>
      <c r="T147" s="246">
        <f>S147*H147</f>
        <v>0</v>
      </c>
      <c r="AR147" s="24" t="s">
        <v>259</v>
      </c>
      <c r="AT147" s="24" t="s">
        <v>233</v>
      </c>
      <c r="AU147" s="24" t="s">
        <v>91</v>
      </c>
      <c r="AY147" s="24" t="s">
        <v>230</v>
      </c>
      <c r="BE147" s="247">
        <f>IF(N147="základní",J147,0)</f>
        <v>0</v>
      </c>
      <c r="BF147" s="247">
        <f>IF(N147="snížená",J147,0)</f>
        <v>0</v>
      </c>
      <c r="BG147" s="247">
        <f>IF(N147="zákl. přenesená",J147,0)</f>
        <v>0</v>
      </c>
      <c r="BH147" s="247">
        <f>IF(N147="sníž. přenesená",J147,0)</f>
        <v>0</v>
      </c>
      <c r="BI147" s="247">
        <f>IF(N147="nulová",J147,0)</f>
        <v>0</v>
      </c>
      <c r="BJ147" s="24" t="s">
        <v>85</v>
      </c>
      <c r="BK147" s="247">
        <f>ROUND(I147*H147,2)</f>
        <v>0</v>
      </c>
      <c r="BL147" s="24" t="s">
        <v>259</v>
      </c>
      <c r="BM147" s="24" t="s">
        <v>2644</v>
      </c>
    </row>
    <row r="148" spans="2:65" s="1" customFormat="1" ht="25.5" customHeight="1">
      <c r="B148" s="47"/>
      <c r="C148" s="236" t="s">
        <v>436</v>
      </c>
      <c r="D148" s="236" t="s">
        <v>233</v>
      </c>
      <c r="E148" s="237" t="s">
        <v>2087</v>
      </c>
      <c r="F148" s="238" t="s">
        <v>2088</v>
      </c>
      <c r="G148" s="239" t="s">
        <v>292</v>
      </c>
      <c r="H148" s="240">
        <v>1</v>
      </c>
      <c r="I148" s="241"/>
      <c r="J148" s="242">
        <f>ROUND(I148*H148,2)</f>
        <v>0</v>
      </c>
      <c r="K148" s="238" t="s">
        <v>34</v>
      </c>
      <c r="L148" s="73"/>
      <c r="M148" s="243" t="s">
        <v>34</v>
      </c>
      <c r="N148" s="244" t="s">
        <v>49</v>
      </c>
      <c r="O148" s="48"/>
      <c r="P148" s="245">
        <f>O148*H148</f>
        <v>0</v>
      </c>
      <c r="Q148" s="245">
        <v>0</v>
      </c>
      <c r="R148" s="245">
        <f>Q148*H148</f>
        <v>0</v>
      </c>
      <c r="S148" s="245">
        <v>0</v>
      </c>
      <c r="T148" s="246">
        <f>S148*H148</f>
        <v>0</v>
      </c>
      <c r="AR148" s="24" t="s">
        <v>259</v>
      </c>
      <c r="AT148" s="24" t="s">
        <v>233</v>
      </c>
      <c r="AU148" s="24" t="s">
        <v>91</v>
      </c>
      <c r="AY148" s="24" t="s">
        <v>230</v>
      </c>
      <c r="BE148" s="247">
        <f>IF(N148="základní",J148,0)</f>
        <v>0</v>
      </c>
      <c r="BF148" s="247">
        <f>IF(N148="snížená",J148,0)</f>
        <v>0</v>
      </c>
      <c r="BG148" s="247">
        <f>IF(N148="zákl. přenesená",J148,0)</f>
        <v>0</v>
      </c>
      <c r="BH148" s="247">
        <f>IF(N148="sníž. přenesená",J148,0)</f>
        <v>0</v>
      </c>
      <c r="BI148" s="247">
        <f>IF(N148="nulová",J148,0)</f>
        <v>0</v>
      </c>
      <c r="BJ148" s="24" t="s">
        <v>85</v>
      </c>
      <c r="BK148" s="247">
        <f>ROUND(I148*H148,2)</f>
        <v>0</v>
      </c>
      <c r="BL148" s="24" t="s">
        <v>259</v>
      </c>
      <c r="BM148" s="24" t="s">
        <v>2645</v>
      </c>
    </row>
    <row r="149" spans="2:65" s="1" customFormat="1" ht="25.5" customHeight="1">
      <c r="B149" s="47"/>
      <c r="C149" s="236" t="s">
        <v>440</v>
      </c>
      <c r="D149" s="236" t="s">
        <v>233</v>
      </c>
      <c r="E149" s="237" t="s">
        <v>759</v>
      </c>
      <c r="F149" s="238" t="s">
        <v>760</v>
      </c>
      <c r="G149" s="239" t="s">
        <v>292</v>
      </c>
      <c r="H149" s="240">
        <v>1</v>
      </c>
      <c r="I149" s="241"/>
      <c r="J149" s="242">
        <f>ROUND(I149*H149,2)</f>
        <v>0</v>
      </c>
      <c r="K149" s="238" t="s">
        <v>34</v>
      </c>
      <c r="L149" s="73"/>
      <c r="M149" s="243" t="s">
        <v>34</v>
      </c>
      <c r="N149" s="244" t="s">
        <v>49</v>
      </c>
      <c r="O149" s="48"/>
      <c r="P149" s="245">
        <f>O149*H149</f>
        <v>0</v>
      </c>
      <c r="Q149" s="245">
        <v>0</v>
      </c>
      <c r="R149" s="245">
        <f>Q149*H149</f>
        <v>0</v>
      </c>
      <c r="S149" s="245">
        <v>0</v>
      </c>
      <c r="T149" s="246">
        <f>S149*H149</f>
        <v>0</v>
      </c>
      <c r="AR149" s="24" t="s">
        <v>259</v>
      </c>
      <c r="AT149" s="24" t="s">
        <v>233</v>
      </c>
      <c r="AU149" s="24" t="s">
        <v>91</v>
      </c>
      <c r="AY149" s="24" t="s">
        <v>230</v>
      </c>
      <c r="BE149" s="247">
        <f>IF(N149="základní",J149,0)</f>
        <v>0</v>
      </c>
      <c r="BF149" s="247">
        <f>IF(N149="snížená",J149,0)</f>
        <v>0</v>
      </c>
      <c r="BG149" s="247">
        <f>IF(N149="zákl. přenesená",J149,0)</f>
        <v>0</v>
      </c>
      <c r="BH149" s="247">
        <f>IF(N149="sníž. přenesená",J149,0)</f>
        <v>0</v>
      </c>
      <c r="BI149" s="247">
        <f>IF(N149="nulová",J149,0)</f>
        <v>0</v>
      </c>
      <c r="BJ149" s="24" t="s">
        <v>85</v>
      </c>
      <c r="BK149" s="247">
        <f>ROUND(I149*H149,2)</f>
        <v>0</v>
      </c>
      <c r="BL149" s="24" t="s">
        <v>259</v>
      </c>
      <c r="BM149" s="24" t="s">
        <v>2646</v>
      </c>
    </row>
    <row r="150" spans="2:65" s="1" customFormat="1" ht="16.5" customHeight="1">
      <c r="B150" s="47"/>
      <c r="C150" s="236" t="s">
        <v>446</v>
      </c>
      <c r="D150" s="236" t="s">
        <v>233</v>
      </c>
      <c r="E150" s="237" t="s">
        <v>706</v>
      </c>
      <c r="F150" s="238" t="s">
        <v>707</v>
      </c>
      <c r="G150" s="239" t="s">
        <v>292</v>
      </c>
      <c r="H150" s="240">
        <v>1</v>
      </c>
      <c r="I150" s="241"/>
      <c r="J150" s="242">
        <f>ROUND(I150*H150,2)</f>
        <v>0</v>
      </c>
      <c r="K150" s="238" t="s">
        <v>34</v>
      </c>
      <c r="L150" s="73"/>
      <c r="M150" s="243" t="s">
        <v>34</v>
      </c>
      <c r="N150" s="244" t="s">
        <v>49</v>
      </c>
      <c r="O150" s="48"/>
      <c r="P150" s="245">
        <f>O150*H150</f>
        <v>0</v>
      </c>
      <c r="Q150" s="245">
        <v>0.00113</v>
      </c>
      <c r="R150" s="245">
        <f>Q150*H150</f>
        <v>0.00113</v>
      </c>
      <c r="S150" s="245">
        <v>0</v>
      </c>
      <c r="T150" s="246">
        <f>S150*H150</f>
        <v>0</v>
      </c>
      <c r="AR150" s="24" t="s">
        <v>259</v>
      </c>
      <c r="AT150" s="24" t="s">
        <v>233</v>
      </c>
      <c r="AU150" s="24" t="s">
        <v>91</v>
      </c>
      <c r="AY150" s="24" t="s">
        <v>230</v>
      </c>
      <c r="BE150" s="247">
        <f>IF(N150="základní",J150,0)</f>
        <v>0</v>
      </c>
      <c r="BF150" s="247">
        <f>IF(N150="snížená",J150,0)</f>
        <v>0</v>
      </c>
      <c r="BG150" s="247">
        <f>IF(N150="zákl. přenesená",J150,0)</f>
        <v>0</v>
      </c>
      <c r="BH150" s="247">
        <f>IF(N150="sníž. přenesená",J150,0)</f>
        <v>0</v>
      </c>
      <c r="BI150" s="247">
        <f>IF(N150="nulová",J150,0)</f>
        <v>0</v>
      </c>
      <c r="BJ150" s="24" t="s">
        <v>85</v>
      </c>
      <c r="BK150" s="247">
        <f>ROUND(I150*H150,2)</f>
        <v>0</v>
      </c>
      <c r="BL150" s="24" t="s">
        <v>259</v>
      </c>
      <c r="BM150" s="24" t="s">
        <v>2647</v>
      </c>
    </row>
    <row r="151" spans="2:65" s="1" customFormat="1" ht="16.5" customHeight="1">
      <c r="B151" s="47"/>
      <c r="C151" s="236" t="s">
        <v>452</v>
      </c>
      <c r="D151" s="236" t="s">
        <v>233</v>
      </c>
      <c r="E151" s="237" t="s">
        <v>1959</v>
      </c>
      <c r="F151" s="238" t="s">
        <v>1960</v>
      </c>
      <c r="G151" s="239" t="s">
        <v>292</v>
      </c>
      <c r="H151" s="240">
        <v>1</v>
      </c>
      <c r="I151" s="241"/>
      <c r="J151" s="242">
        <f>ROUND(I151*H151,2)</f>
        <v>0</v>
      </c>
      <c r="K151" s="238" t="s">
        <v>34</v>
      </c>
      <c r="L151" s="73"/>
      <c r="M151" s="243" t="s">
        <v>34</v>
      </c>
      <c r="N151" s="244" t="s">
        <v>49</v>
      </c>
      <c r="O151" s="48"/>
      <c r="P151" s="245">
        <f>O151*H151</f>
        <v>0</v>
      </c>
      <c r="Q151" s="245">
        <v>0.00015</v>
      </c>
      <c r="R151" s="245">
        <f>Q151*H151</f>
        <v>0.00015</v>
      </c>
      <c r="S151" s="245">
        <v>0</v>
      </c>
      <c r="T151" s="246">
        <f>S151*H151</f>
        <v>0</v>
      </c>
      <c r="AR151" s="24" t="s">
        <v>259</v>
      </c>
      <c r="AT151" s="24" t="s">
        <v>233</v>
      </c>
      <c r="AU151" s="24" t="s">
        <v>91</v>
      </c>
      <c r="AY151" s="24" t="s">
        <v>230</v>
      </c>
      <c r="BE151" s="247">
        <f>IF(N151="základní",J151,0)</f>
        <v>0</v>
      </c>
      <c r="BF151" s="247">
        <f>IF(N151="snížená",J151,0)</f>
        <v>0</v>
      </c>
      <c r="BG151" s="247">
        <f>IF(N151="zákl. přenesená",J151,0)</f>
        <v>0</v>
      </c>
      <c r="BH151" s="247">
        <f>IF(N151="sníž. přenesená",J151,0)</f>
        <v>0</v>
      </c>
      <c r="BI151" s="247">
        <f>IF(N151="nulová",J151,0)</f>
        <v>0</v>
      </c>
      <c r="BJ151" s="24" t="s">
        <v>85</v>
      </c>
      <c r="BK151" s="247">
        <f>ROUND(I151*H151,2)</f>
        <v>0</v>
      </c>
      <c r="BL151" s="24" t="s">
        <v>259</v>
      </c>
      <c r="BM151" s="24" t="s">
        <v>2648</v>
      </c>
    </row>
    <row r="152" spans="2:65" s="1" customFormat="1" ht="16.5" customHeight="1">
      <c r="B152" s="47"/>
      <c r="C152" s="236" t="s">
        <v>459</v>
      </c>
      <c r="D152" s="236" t="s">
        <v>233</v>
      </c>
      <c r="E152" s="237" t="s">
        <v>1962</v>
      </c>
      <c r="F152" s="238" t="s">
        <v>1963</v>
      </c>
      <c r="G152" s="239" t="s">
        <v>292</v>
      </c>
      <c r="H152" s="240">
        <v>1</v>
      </c>
      <c r="I152" s="241"/>
      <c r="J152" s="242">
        <f>ROUND(I152*H152,2)</f>
        <v>0</v>
      </c>
      <c r="K152" s="238" t="s">
        <v>34</v>
      </c>
      <c r="L152" s="73"/>
      <c r="M152" s="243" t="s">
        <v>34</v>
      </c>
      <c r="N152" s="244" t="s">
        <v>49</v>
      </c>
      <c r="O152" s="48"/>
      <c r="P152" s="245">
        <f>O152*H152</f>
        <v>0</v>
      </c>
      <c r="Q152" s="245">
        <v>0.00015</v>
      </c>
      <c r="R152" s="245">
        <f>Q152*H152</f>
        <v>0.00015</v>
      </c>
      <c r="S152" s="245">
        <v>0</v>
      </c>
      <c r="T152" s="246">
        <f>S152*H152</f>
        <v>0</v>
      </c>
      <c r="AR152" s="24" t="s">
        <v>259</v>
      </c>
      <c r="AT152" s="24" t="s">
        <v>233</v>
      </c>
      <c r="AU152" s="24" t="s">
        <v>91</v>
      </c>
      <c r="AY152" s="24" t="s">
        <v>230</v>
      </c>
      <c r="BE152" s="247">
        <f>IF(N152="základní",J152,0)</f>
        <v>0</v>
      </c>
      <c r="BF152" s="247">
        <f>IF(N152="snížená",J152,0)</f>
        <v>0</v>
      </c>
      <c r="BG152" s="247">
        <f>IF(N152="zákl. přenesená",J152,0)</f>
        <v>0</v>
      </c>
      <c r="BH152" s="247">
        <f>IF(N152="sníž. přenesená",J152,0)</f>
        <v>0</v>
      </c>
      <c r="BI152" s="247">
        <f>IF(N152="nulová",J152,0)</f>
        <v>0</v>
      </c>
      <c r="BJ152" s="24" t="s">
        <v>85</v>
      </c>
      <c r="BK152" s="247">
        <f>ROUND(I152*H152,2)</f>
        <v>0</v>
      </c>
      <c r="BL152" s="24" t="s">
        <v>259</v>
      </c>
      <c r="BM152" s="24" t="s">
        <v>2649</v>
      </c>
    </row>
    <row r="153" spans="2:63" s="11" customFormat="1" ht="37.4" customHeight="1">
      <c r="B153" s="220"/>
      <c r="C153" s="221"/>
      <c r="D153" s="222" t="s">
        <v>77</v>
      </c>
      <c r="E153" s="223" t="s">
        <v>772</v>
      </c>
      <c r="F153" s="223" t="s">
        <v>773</v>
      </c>
      <c r="G153" s="221"/>
      <c r="H153" s="221"/>
      <c r="I153" s="224"/>
      <c r="J153" s="225">
        <f>BK153</f>
        <v>0</v>
      </c>
      <c r="K153" s="221"/>
      <c r="L153" s="226"/>
      <c r="M153" s="227"/>
      <c r="N153" s="228"/>
      <c r="O153" s="228"/>
      <c r="P153" s="229">
        <f>P154+P156+P158+P160</f>
        <v>0</v>
      </c>
      <c r="Q153" s="228"/>
      <c r="R153" s="229">
        <f>R154+R156+R158+R160</f>
        <v>0</v>
      </c>
      <c r="S153" s="228"/>
      <c r="T153" s="230">
        <f>T154+T156+T158+T160</f>
        <v>0</v>
      </c>
      <c r="AR153" s="231" t="s">
        <v>255</v>
      </c>
      <c r="AT153" s="232" t="s">
        <v>77</v>
      </c>
      <c r="AU153" s="232" t="s">
        <v>78</v>
      </c>
      <c r="AY153" s="231" t="s">
        <v>230</v>
      </c>
      <c r="BK153" s="233">
        <f>BK154+BK156+BK158+BK160</f>
        <v>0</v>
      </c>
    </row>
    <row r="154" spans="2:63" s="11" customFormat="1" ht="19.9" customHeight="1">
      <c r="B154" s="220"/>
      <c r="C154" s="221"/>
      <c r="D154" s="222" t="s">
        <v>77</v>
      </c>
      <c r="E154" s="234" t="s">
        <v>774</v>
      </c>
      <c r="F154" s="234" t="s">
        <v>775</v>
      </c>
      <c r="G154" s="221"/>
      <c r="H154" s="221"/>
      <c r="I154" s="224"/>
      <c r="J154" s="235">
        <f>BK154</f>
        <v>0</v>
      </c>
      <c r="K154" s="221"/>
      <c r="L154" s="226"/>
      <c r="M154" s="227"/>
      <c r="N154" s="228"/>
      <c r="O154" s="228"/>
      <c r="P154" s="229">
        <f>P155</f>
        <v>0</v>
      </c>
      <c r="Q154" s="228"/>
      <c r="R154" s="229">
        <f>R155</f>
        <v>0</v>
      </c>
      <c r="S154" s="228"/>
      <c r="T154" s="230">
        <f>T155</f>
        <v>0</v>
      </c>
      <c r="AR154" s="231" t="s">
        <v>255</v>
      </c>
      <c r="AT154" s="232" t="s">
        <v>77</v>
      </c>
      <c r="AU154" s="232" t="s">
        <v>85</v>
      </c>
      <c r="AY154" s="231" t="s">
        <v>230</v>
      </c>
      <c r="BK154" s="233">
        <f>BK155</f>
        <v>0</v>
      </c>
    </row>
    <row r="155" spans="2:65" s="1" customFormat="1" ht="16.5" customHeight="1">
      <c r="B155" s="47"/>
      <c r="C155" s="236" t="s">
        <v>463</v>
      </c>
      <c r="D155" s="236" t="s">
        <v>233</v>
      </c>
      <c r="E155" s="237" t="s">
        <v>777</v>
      </c>
      <c r="F155" s="238" t="s">
        <v>778</v>
      </c>
      <c r="G155" s="239" t="s">
        <v>292</v>
      </c>
      <c r="H155" s="240">
        <v>1</v>
      </c>
      <c r="I155" s="241"/>
      <c r="J155" s="242">
        <f>ROUND(I155*H155,2)</f>
        <v>0</v>
      </c>
      <c r="K155" s="238" t="s">
        <v>34</v>
      </c>
      <c r="L155" s="73"/>
      <c r="M155" s="243" t="s">
        <v>34</v>
      </c>
      <c r="N155" s="244" t="s">
        <v>49</v>
      </c>
      <c r="O155" s="48"/>
      <c r="P155" s="245">
        <f>O155*H155</f>
        <v>0</v>
      </c>
      <c r="Q155" s="245">
        <v>0</v>
      </c>
      <c r="R155" s="245">
        <f>Q155*H155</f>
        <v>0</v>
      </c>
      <c r="S155" s="245">
        <v>0</v>
      </c>
      <c r="T155" s="246">
        <f>S155*H155</f>
        <v>0</v>
      </c>
      <c r="AR155" s="24" t="s">
        <v>779</v>
      </c>
      <c r="AT155" s="24" t="s">
        <v>233</v>
      </c>
      <c r="AU155" s="24" t="s">
        <v>91</v>
      </c>
      <c r="AY155" s="24" t="s">
        <v>230</v>
      </c>
      <c r="BE155" s="247">
        <f>IF(N155="základní",J155,0)</f>
        <v>0</v>
      </c>
      <c r="BF155" s="247">
        <f>IF(N155="snížená",J155,0)</f>
        <v>0</v>
      </c>
      <c r="BG155" s="247">
        <f>IF(N155="zákl. přenesená",J155,0)</f>
        <v>0</v>
      </c>
      <c r="BH155" s="247">
        <f>IF(N155="sníž. přenesená",J155,0)</f>
        <v>0</v>
      </c>
      <c r="BI155" s="247">
        <f>IF(N155="nulová",J155,0)</f>
        <v>0</v>
      </c>
      <c r="BJ155" s="24" t="s">
        <v>85</v>
      </c>
      <c r="BK155" s="247">
        <f>ROUND(I155*H155,2)</f>
        <v>0</v>
      </c>
      <c r="BL155" s="24" t="s">
        <v>779</v>
      </c>
      <c r="BM155" s="24" t="s">
        <v>2650</v>
      </c>
    </row>
    <row r="156" spans="2:63" s="11" customFormat="1" ht="29.85" customHeight="1">
      <c r="B156" s="220"/>
      <c r="C156" s="221"/>
      <c r="D156" s="222" t="s">
        <v>77</v>
      </c>
      <c r="E156" s="234" t="s">
        <v>781</v>
      </c>
      <c r="F156" s="234" t="s">
        <v>782</v>
      </c>
      <c r="G156" s="221"/>
      <c r="H156" s="221"/>
      <c r="I156" s="224"/>
      <c r="J156" s="235">
        <f>BK156</f>
        <v>0</v>
      </c>
      <c r="K156" s="221"/>
      <c r="L156" s="226"/>
      <c r="M156" s="227"/>
      <c r="N156" s="228"/>
      <c r="O156" s="228"/>
      <c r="P156" s="229">
        <f>P157</f>
        <v>0</v>
      </c>
      <c r="Q156" s="228"/>
      <c r="R156" s="229">
        <f>R157</f>
        <v>0</v>
      </c>
      <c r="S156" s="228"/>
      <c r="T156" s="230">
        <f>T157</f>
        <v>0</v>
      </c>
      <c r="AR156" s="231" t="s">
        <v>255</v>
      </c>
      <c r="AT156" s="232" t="s">
        <v>77</v>
      </c>
      <c r="AU156" s="232" t="s">
        <v>85</v>
      </c>
      <c r="AY156" s="231" t="s">
        <v>230</v>
      </c>
      <c r="BK156" s="233">
        <f>BK157</f>
        <v>0</v>
      </c>
    </row>
    <row r="157" spans="2:65" s="1" customFormat="1" ht="16.5" customHeight="1">
      <c r="B157" s="47"/>
      <c r="C157" s="236" t="s">
        <v>468</v>
      </c>
      <c r="D157" s="236" t="s">
        <v>233</v>
      </c>
      <c r="E157" s="237" t="s">
        <v>784</v>
      </c>
      <c r="F157" s="238" t="s">
        <v>785</v>
      </c>
      <c r="G157" s="239" t="s">
        <v>292</v>
      </c>
      <c r="H157" s="240">
        <v>1</v>
      </c>
      <c r="I157" s="241"/>
      <c r="J157" s="242">
        <f>ROUND(I157*H157,2)</f>
        <v>0</v>
      </c>
      <c r="K157" s="238" t="s">
        <v>34</v>
      </c>
      <c r="L157" s="73"/>
      <c r="M157" s="243" t="s">
        <v>34</v>
      </c>
      <c r="N157" s="244" t="s">
        <v>49</v>
      </c>
      <c r="O157" s="48"/>
      <c r="P157" s="245">
        <f>O157*H157</f>
        <v>0</v>
      </c>
      <c r="Q157" s="245">
        <v>0</v>
      </c>
      <c r="R157" s="245">
        <f>Q157*H157</f>
        <v>0</v>
      </c>
      <c r="S157" s="245">
        <v>0</v>
      </c>
      <c r="T157" s="246">
        <f>S157*H157</f>
        <v>0</v>
      </c>
      <c r="AR157" s="24" t="s">
        <v>779</v>
      </c>
      <c r="AT157" s="24" t="s">
        <v>233</v>
      </c>
      <c r="AU157" s="24" t="s">
        <v>91</v>
      </c>
      <c r="AY157" s="24" t="s">
        <v>230</v>
      </c>
      <c r="BE157" s="247">
        <f>IF(N157="základní",J157,0)</f>
        <v>0</v>
      </c>
      <c r="BF157" s="247">
        <f>IF(N157="snížená",J157,0)</f>
        <v>0</v>
      </c>
      <c r="BG157" s="247">
        <f>IF(N157="zákl. přenesená",J157,0)</f>
        <v>0</v>
      </c>
      <c r="BH157" s="247">
        <f>IF(N157="sníž. přenesená",J157,0)</f>
        <v>0</v>
      </c>
      <c r="BI157" s="247">
        <f>IF(N157="nulová",J157,0)</f>
        <v>0</v>
      </c>
      <c r="BJ157" s="24" t="s">
        <v>85</v>
      </c>
      <c r="BK157" s="247">
        <f>ROUND(I157*H157,2)</f>
        <v>0</v>
      </c>
      <c r="BL157" s="24" t="s">
        <v>779</v>
      </c>
      <c r="BM157" s="24" t="s">
        <v>2651</v>
      </c>
    </row>
    <row r="158" spans="2:63" s="11" customFormat="1" ht="29.85" customHeight="1">
      <c r="B158" s="220"/>
      <c r="C158" s="221"/>
      <c r="D158" s="222" t="s">
        <v>77</v>
      </c>
      <c r="E158" s="234" t="s">
        <v>787</v>
      </c>
      <c r="F158" s="234" t="s">
        <v>788</v>
      </c>
      <c r="G158" s="221"/>
      <c r="H158" s="221"/>
      <c r="I158" s="224"/>
      <c r="J158" s="235">
        <f>BK158</f>
        <v>0</v>
      </c>
      <c r="K158" s="221"/>
      <c r="L158" s="226"/>
      <c r="M158" s="227"/>
      <c r="N158" s="228"/>
      <c r="O158" s="228"/>
      <c r="P158" s="229">
        <f>P159</f>
        <v>0</v>
      </c>
      <c r="Q158" s="228"/>
      <c r="R158" s="229">
        <f>R159</f>
        <v>0</v>
      </c>
      <c r="S158" s="228"/>
      <c r="T158" s="230">
        <f>T159</f>
        <v>0</v>
      </c>
      <c r="AR158" s="231" t="s">
        <v>255</v>
      </c>
      <c r="AT158" s="232" t="s">
        <v>77</v>
      </c>
      <c r="AU158" s="232" t="s">
        <v>85</v>
      </c>
      <c r="AY158" s="231" t="s">
        <v>230</v>
      </c>
      <c r="BK158" s="233">
        <f>BK159</f>
        <v>0</v>
      </c>
    </row>
    <row r="159" spans="2:65" s="1" customFormat="1" ht="16.5" customHeight="1">
      <c r="B159" s="47"/>
      <c r="C159" s="236" t="s">
        <v>473</v>
      </c>
      <c r="D159" s="236" t="s">
        <v>233</v>
      </c>
      <c r="E159" s="237" t="s">
        <v>790</v>
      </c>
      <c r="F159" s="238" t="s">
        <v>791</v>
      </c>
      <c r="G159" s="239" t="s">
        <v>292</v>
      </c>
      <c r="H159" s="240">
        <v>1</v>
      </c>
      <c r="I159" s="241"/>
      <c r="J159" s="242">
        <f>ROUND(I159*H159,2)</f>
        <v>0</v>
      </c>
      <c r="K159" s="238" t="s">
        <v>34</v>
      </c>
      <c r="L159" s="73"/>
      <c r="M159" s="243" t="s">
        <v>34</v>
      </c>
      <c r="N159" s="244" t="s">
        <v>49</v>
      </c>
      <c r="O159" s="48"/>
      <c r="P159" s="245">
        <f>O159*H159</f>
        <v>0</v>
      </c>
      <c r="Q159" s="245">
        <v>0</v>
      </c>
      <c r="R159" s="245">
        <f>Q159*H159</f>
        <v>0</v>
      </c>
      <c r="S159" s="245">
        <v>0</v>
      </c>
      <c r="T159" s="246">
        <f>S159*H159</f>
        <v>0</v>
      </c>
      <c r="AR159" s="24" t="s">
        <v>779</v>
      </c>
      <c r="AT159" s="24" t="s">
        <v>233</v>
      </c>
      <c r="AU159" s="24" t="s">
        <v>91</v>
      </c>
      <c r="AY159" s="24" t="s">
        <v>230</v>
      </c>
      <c r="BE159" s="247">
        <f>IF(N159="základní",J159,0)</f>
        <v>0</v>
      </c>
      <c r="BF159" s="247">
        <f>IF(N159="snížená",J159,0)</f>
        <v>0</v>
      </c>
      <c r="BG159" s="247">
        <f>IF(N159="zákl. přenesená",J159,0)</f>
        <v>0</v>
      </c>
      <c r="BH159" s="247">
        <f>IF(N159="sníž. přenesená",J159,0)</f>
        <v>0</v>
      </c>
      <c r="BI159" s="247">
        <f>IF(N159="nulová",J159,0)</f>
        <v>0</v>
      </c>
      <c r="BJ159" s="24" t="s">
        <v>85</v>
      </c>
      <c r="BK159" s="247">
        <f>ROUND(I159*H159,2)</f>
        <v>0</v>
      </c>
      <c r="BL159" s="24" t="s">
        <v>779</v>
      </c>
      <c r="BM159" s="24" t="s">
        <v>2652</v>
      </c>
    </row>
    <row r="160" spans="2:63" s="11" customFormat="1" ht="29.85" customHeight="1">
      <c r="B160" s="220"/>
      <c r="C160" s="221"/>
      <c r="D160" s="222" t="s">
        <v>77</v>
      </c>
      <c r="E160" s="234" t="s">
        <v>793</v>
      </c>
      <c r="F160" s="234" t="s">
        <v>794</v>
      </c>
      <c r="G160" s="221"/>
      <c r="H160" s="221"/>
      <c r="I160" s="224"/>
      <c r="J160" s="235">
        <f>BK160</f>
        <v>0</v>
      </c>
      <c r="K160" s="221"/>
      <c r="L160" s="226"/>
      <c r="M160" s="227"/>
      <c r="N160" s="228"/>
      <c r="O160" s="228"/>
      <c r="P160" s="229">
        <f>P161</f>
        <v>0</v>
      </c>
      <c r="Q160" s="228"/>
      <c r="R160" s="229">
        <f>R161</f>
        <v>0</v>
      </c>
      <c r="S160" s="228"/>
      <c r="T160" s="230">
        <f>T161</f>
        <v>0</v>
      </c>
      <c r="AR160" s="231" t="s">
        <v>255</v>
      </c>
      <c r="AT160" s="232" t="s">
        <v>77</v>
      </c>
      <c r="AU160" s="232" t="s">
        <v>85</v>
      </c>
      <c r="AY160" s="231" t="s">
        <v>230</v>
      </c>
      <c r="BK160" s="233">
        <f>BK161</f>
        <v>0</v>
      </c>
    </row>
    <row r="161" spans="2:65" s="1" customFormat="1" ht="16.5" customHeight="1">
      <c r="B161" s="47"/>
      <c r="C161" s="236" t="s">
        <v>478</v>
      </c>
      <c r="D161" s="236" t="s">
        <v>233</v>
      </c>
      <c r="E161" s="237" t="s">
        <v>796</v>
      </c>
      <c r="F161" s="238" t="s">
        <v>797</v>
      </c>
      <c r="G161" s="239" t="s">
        <v>292</v>
      </c>
      <c r="H161" s="240">
        <v>1</v>
      </c>
      <c r="I161" s="241"/>
      <c r="J161" s="242">
        <f>ROUND(I161*H161,2)</f>
        <v>0</v>
      </c>
      <c r="K161" s="238" t="s">
        <v>34</v>
      </c>
      <c r="L161" s="73"/>
      <c r="M161" s="243" t="s">
        <v>34</v>
      </c>
      <c r="N161" s="294" t="s">
        <v>49</v>
      </c>
      <c r="O161" s="295"/>
      <c r="P161" s="296">
        <f>O161*H161</f>
        <v>0</v>
      </c>
      <c r="Q161" s="296">
        <v>0</v>
      </c>
      <c r="R161" s="296">
        <f>Q161*H161</f>
        <v>0</v>
      </c>
      <c r="S161" s="296">
        <v>0</v>
      </c>
      <c r="T161" s="297">
        <f>S161*H161</f>
        <v>0</v>
      </c>
      <c r="AR161" s="24" t="s">
        <v>779</v>
      </c>
      <c r="AT161" s="24" t="s">
        <v>233</v>
      </c>
      <c r="AU161" s="24" t="s">
        <v>91</v>
      </c>
      <c r="AY161" s="24" t="s">
        <v>230</v>
      </c>
      <c r="BE161" s="247">
        <f>IF(N161="základní",J161,0)</f>
        <v>0</v>
      </c>
      <c r="BF161" s="247">
        <f>IF(N161="snížená",J161,0)</f>
        <v>0</v>
      </c>
      <c r="BG161" s="247">
        <f>IF(N161="zákl. přenesená",J161,0)</f>
        <v>0</v>
      </c>
      <c r="BH161" s="247">
        <f>IF(N161="sníž. přenesená",J161,0)</f>
        <v>0</v>
      </c>
      <c r="BI161" s="247">
        <f>IF(N161="nulová",J161,0)</f>
        <v>0</v>
      </c>
      <c r="BJ161" s="24" t="s">
        <v>85</v>
      </c>
      <c r="BK161" s="247">
        <f>ROUND(I161*H161,2)</f>
        <v>0</v>
      </c>
      <c r="BL161" s="24" t="s">
        <v>779</v>
      </c>
      <c r="BM161" s="24" t="s">
        <v>2653</v>
      </c>
    </row>
    <row r="162" spans="2:12" s="1" customFormat="1" ht="6.95" customHeight="1">
      <c r="B162" s="68"/>
      <c r="C162" s="69"/>
      <c r="D162" s="69"/>
      <c r="E162" s="69"/>
      <c r="F162" s="69"/>
      <c r="G162" s="69"/>
      <c r="H162" s="69"/>
      <c r="I162" s="179"/>
      <c r="J162" s="69"/>
      <c r="K162" s="69"/>
      <c r="L162" s="73"/>
    </row>
  </sheetData>
  <sheetProtection password="CC35" sheet="1" objects="1" scenarios="1" formatColumns="0" formatRows="0" autoFilter="0"/>
  <autoFilter ref="C93:K161"/>
  <mergeCells count="13">
    <mergeCell ref="E7:H7"/>
    <mergeCell ref="E9:H9"/>
    <mergeCell ref="E11:H11"/>
    <mergeCell ref="E26:H26"/>
    <mergeCell ref="E47:H47"/>
    <mergeCell ref="E49:H49"/>
    <mergeCell ref="E51:H51"/>
    <mergeCell ref="J55:J56"/>
    <mergeCell ref="E82:H82"/>
    <mergeCell ref="E84:H84"/>
    <mergeCell ref="E86:H86"/>
    <mergeCell ref="G1:H1"/>
    <mergeCell ref="L2:V2"/>
  </mergeCells>
  <hyperlinks>
    <hyperlink ref="F1:G1" location="C2" display="1) Krycí list soupisu"/>
    <hyperlink ref="G1:H1" location="C58"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BR10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162</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2519</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2654</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ROUND(J84,2)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ROUND(SUM(BE84:BE99),2)</f>
        <v>0</v>
      </c>
      <c r="G32" s="48"/>
      <c r="H32" s="48"/>
      <c r="I32" s="171">
        <v>0.21</v>
      </c>
      <c r="J32" s="170">
        <f>ROUND(ROUND((SUM(BE84:BE99)),2)*I32,2)</f>
        <v>0</v>
      </c>
      <c r="K32" s="52"/>
    </row>
    <row r="33" spans="2:11" s="1" customFormat="1" ht="14.4" customHeight="1">
      <c r="B33" s="47"/>
      <c r="C33" s="48"/>
      <c r="D33" s="48"/>
      <c r="E33" s="56" t="s">
        <v>50</v>
      </c>
      <c r="F33" s="170">
        <f>ROUND(SUM(BF84:BF99),2)</f>
        <v>0</v>
      </c>
      <c r="G33" s="48"/>
      <c r="H33" s="48"/>
      <c r="I33" s="171">
        <v>0.15</v>
      </c>
      <c r="J33" s="170">
        <f>ROUND(ROUND((SUM(BF84:BF99)),2)*I33,2)</f>
        <v>0</v>
      </c>
      <c r="K33" s="52"/>
    </row>
    <row r="34" spans="2:11" s="1" customFormat="1" ht="14.4" customHeight="1" hidden="1">
      <c r="B34" s="47"/>
      <c r="C34" s="48"/>
      <c r="D34" s="48"/>
      <c r="E34" s="56" t="s">
        <v>51</v>
      </c>
      <c r="F34" s="170">
        <f>ROUND(SUM(BG84:BG99),2)</f>
        <v>0</v>
      </c>
      <c r="G34" s="48"/>
      <c r="H34" s="48"/>
      <c r="I34" s="171">
        <v>0.21</v>
      </c>
      <c r="J34" s="170">
        <v>0</v>
      </c>
      <c r="K34" s="52"/>
    </row>
    <row r="35" spans="2:11" s="1" customFormat="1" ht="14.4" customHeight="1" hidden="1">
      <c r="B35" s="47"/>
      <c r="C35" s="48"/>
      <c r="D35" s="48"/>
      <c r="E35" s="56" t="s">
        <v>52</v>
      </c>
      <c r="F35" s="170">
        <f>ROUND(SUM(BH84:BH99),2)</f>
        <v>0</v>
      </c>
      <c r="G35" s="48"/>
      <c r="H35" s="48"/>
      <c r="I35" s="171">
        <v>0.15</v>
      </c>
      <c r="J35" s="170">
        <v>0</v>
      </c>
      <c r="K35" s="52"/>
    </row>
    <row r="36" spans="2:11" s="1" customFormat="1" ht="14.4" customHeight="1" hidden="1">
      <c r="B36" s="47"/>
      <c r="C36" s="48"/>
      <c r="D36" s="48"/>
      <c r="E36" s="56" t="s">
        <v>53</v>
      </c>
      <c r="F36" s="170">
        <f>ROUND(SUM(BI84:BI99),2)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2519</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A3 - OBJEKT D - PŘEDÁVACÍ STANICE SILNOPROUD</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J84</f>
        <v>0</v>
      </c>
      <c r="K60" s="52"/>
      <c r="AU60" s="24" t="s">
        <v>198</v>
      </c>
    </row>
    <row r="61" spans="2:11" s="8" customFormat="1" ht="24.95" customHeight="1">
      <c r="B61" s="190"/>
      <c r="C61" s="191"/>
      <c r="D61" s="192" t="s">
        <v>1235</v>
      </c>
      <c r="E61" s="193"/>
      <c r="F61" s="193"/>
      <c r="G61" s="193"/>
      <c r="H61" s="193"/>
      <c r="I61" s="194"/>
      <c r="J61" s="195">
        <f>J85</f>
        <v>0</v>
      </c>
      <c r="K61" s="196"/>
    </row>
    <row r="62" spans="2:11" s="9" customFormat="1" ht="19.9" customHeight="1">
      <c r="B62" s="197"/>
      <c r="C62" s="198"/>
      <c r="D62" s="199" t="s">
        <v>2469</v>
      </c>
      <c r="E62" s="200"/>
      <c r="F62" s="200"/>
      <c r="G62" s="200"/>
      <c r="H62" s="200"/>
      <c r="I62" s="201"/>
      <c r="J62" s="202">
        <f>J86</f>
        <v>0</v>
      </c>
      <c r="K62" s="203"/>
    </row>
    <row r="63" spans="2:11" s="1" customFormat="1" ht="21.8" customHeight="1">
      <c r="B63" s="47"/>
      <c r="C63" s="48"/>
      <c r="D63" s="48"/>
      <c r="E63" s="48"/>
      <c r="F63" s="48"/>
      <c r="G63" s="48"/>
      <c r="H63" s="48"/>
      <c r="I63" s="157"/>
      <c r="J63" s="48"/>
      <c r="K63" s="52"/>
    </row>
    <row r="64" spans="2:11" s="1" customFormat="1" ht="6.95" customHeight="1">
      <c r="B64" s="68"/>
      <c r="C64" s="69"/>
      <c r="D64" s="69"/>
      <c r="E64" s="69"/>
      <c r="F64" s="69"/>
      <c r="G64" s="69"/>
      <c r="H64" s="69"/>
      <c r="I64" s="179"/>
      <c r="J64" s="69"/>
      <c r="K64" s="70"/>
    </row>
    <row r="68" spans="2:12" s="1" customFormat="1" ht="6.95" customHeight="1">
      <c r="B68" s="71"/>
      <c r="C68" s="72"/>
      <c r="D68" s="72"/>
      <c r="E68" s="72"/>
      <c r="F68" s="72"/>
      <c r="G68" s="72"/>
      <c r="H68" s="72"/>
      <c r="I68" s="182"/>
      <c r="J68" s="72"/>
      <c r="K68" s="72"/>
      <c r="L68" s="73"/>
    </row>
    <row r="69" spans="2:12" s="1" customFormat="1" ht="36.95" customHeight="1">
      <c r="B69" s="47"/>
      <c r="C69" s="74" t="s">
        <v>214</v>
      </c>
      <c r="D69" s="75"/>
      <c r="E69" s="75"/>
      <c r="F69" s="75"/>
      <c r="G69" s="75"/>
      <c r="H69" s="75"/>
      <c r="I69" s="204"/>
      <c r="J69" s="75"/>
      <c r="K69" s="75"/>
      <c r="L69" s="73"/>
    </row>
    <row r="70" spans="2:12" s="1" customFormat="1" ht="6.95" customHeight="1">
      <c r="B70" s="47"/>
      <c r="C70" s="75"/>
      <c r="D70" s="75"/>
      <c r="E70" s="75"/>
      <c r="F70" s="75"/>
      <c r="G70" s="75"/>
      <c r="H70" s="75"/>
      <c r="I70" s="204"/>
      <c r="J70" s="75"/>
      <c r="K70" s="75"/>
      <c r="L70" s="73"/>
    </row>
    <row r="71" spans="2:12" s="1" customFormat="1" ht="14.4" customHeight="1">
      <c r="B71" s="47"/>
      <c r="C71" s="77" t="s">
        <v>18</v>
      </c>
      <c r="D71" s="75"/>
      <c r="E71" s="75"/>
      <c r="F71" s="75"/>
      <c r="G71" s="75"/>
      <c r="H71" s="75"/>
      <c r="I71" s="204"/>
      <c r="J71" s="75"/>
      <c r="K71" s="75"/>
      <c r="L71" s="73"/>
    </row>
    <row r="72" spans="2:12" s="1" customFormat="1" ht="16.5" customHeight="1">
      <c r="B72" s="47"/>
      <c r="C72" s="75"/>
      <c r="D72" s="75"/>
      <c r="E72" s="205" t="str">
        <f>E7</f>
        <v>REKONSTRUKCE PLYNOVÉ KOTELNY JAROV I.- OBJEKTY A-E</v>
      </c>
      <c r="F72" s="77"/>
      <c r="G72" s="77"/>
      <c r="H72" s="77"/>
      <c r="I72" s="204"/>
      <c r="J72" s="75"/>
      <c r="K72" s="75"/>
      <c r="L72" s="73"/>
    </row>
    <row r="73" spans="2:12" ht="13.5">
      <c r="B73" s="28"/>
      <c r="C73" s="77" t="s">
        <v>190</v>
      </c>
      <c r="D73" s="206"/>
      <c r="E73" s="206"/>
      <c r="F73" s="206"/>
      <c r="G73" s="206"/>
      <c r="H73" s="206"/>
      <c r="I73" s="149"/>
      <c r="J73" s="206"/>
      <c r="K73" s="206"/>
      <c r="L73" s="207"/>
    </row>
    <row r="74" spans="2:12" s="1" customFormat="1" ht="16.5" customHeight="1">
      <c r="B74" s="47"/>
      <c r="C74" s="75"/>
      <c r="D74" s="75"/>
      <c r="E74" s="205" t="s">
        <v>2519</v>
      </c>
      <c r="F74" s="75"/>
      <c r="G74" s="75"/>
      <c r="H74" s="75"/>
      <c r="I74" s="204"/>
      <c r="J74" s="75"/>
      <c r="K74" s="75"/>
      <c r="L74" s="73"/>
    </row>
    <row r="75" spans="2:12" s="1" customFormat="1" ht="14.4" customHeight="1">
      <c r="B75" s="47"/>
      <c r="C75" s="77" t="s">
        <v>192</v>
      </c>
      <c r="D75" s="75"/>
      <c r="E75" s="75"/>
      <c r="F75" s="75"/>
      <c r="G75" s="75"/>
      <c r="H75" s="75"/>
      <c r="I75" s="204"/>
      <c r="J75" s="75"/>
      <c r="K75" s="75"/>
      <c r="L75" s="73"/>
    </row>
    <row r="76" spans="2:12" s="1" customFormat="1" ht="17.25" customHeight="1">
      <c r="B76" s="47"/>
      <c r="C76" s="75"/>
      <c r="D76" s="75"/>
      <c r="E76" s="83" t="str">
        <f>E11</f>
        <v>A3 - OBJEKT D - PŘEDÁVACÍ STANICE SILNOPROUD</v>
      </c>
      <c r="F76" s="75"/>
      <c r="G76" s="75"/>
      <c r="H76" s="75"/>
      <c r="I76" s="204"/>
      <c r="J76" s="75"/>
      <c r="K76" s="75"/>
      <c r="L76" s="73"/>
    </row>
    <row r="77" spans="2:12" s="1" customFormat="1" ht="6.95" customHeight="1">
      <c r="B77" s="47"/>
      <c r="C77" s="75"/>
      <c r="D77" s="75"/>
      <c r="E77" s="75"/>
      <c r="F77" s="75"/>
      <c r="G77" s="75"/>
      <c r="H77" s="75"/>
      <c r="I77" s="204"/>
      <c r="J77" s="75"/>
      <c r="K77" s="75"/>
      <c r="L77" s="73"/>
    </row>
    <row r="78" spans="2:12" s="1" customFormat="1" ht="18" customHeight="1">
      <c r="B78" s="47"/>
      <c r="C78" s="77" t="s">
        <v>24</v>
      </c>
      <c r="D78" s="75"/>
      <c r="E78" s="75"/>
      <c r="F78" s="208" t="str">
        <f>F14</f>
        <v xml:space="preserve"> 130 00 Praha 3</v>
      </c>
      <c r="G78" s="75"/>
      <c r="H78" s="75"/>
      <c r="I78" s="209" t="s">
        <v>26</v>
      </c>
      <c r="J78" s="86" t="str">
        <f>IF(J14="","",J14)</f>
        <v>24. 9. 2018</v>
      </c>
      <c r="K78" s="75"/>
      <c r="L78" s="73"/>
    </row>
    <row r="79" spans="2:12" s="1" customFormat="1" ht="6.95" customHeight="1">
      <c r="B79" s="47"/>
      <c r="C79" s="75"/>
      <c r="D79" s="75"/>
      <c r="E79" s="75"/>
      <c r="F79" s="75"/>
      <c r="G79" s="75"/>
      <c r="H79" s="75"/>
      <c r="I79" s="204"/>
      <c r="J79" s="75"/>
      <c r="K79" s="75"/>
      <c r="L79" s="73"/>
    </row>
    <row r="80" spans="2:12" s="1" customFormat="1" ht="13.5">
      <c r="B80" s="47"/>
      <c r="C80" s="77" t="s">
        <v>32</v>
      </c>
      <c r="D80" s="75"/>
      <c r="E80" s="75"/>
      <c r="F80" s="208" t="str">
        <f>E17</f>
        <v>VYSOKÁ ŠKOLA EKONOMICKÁ V PRAZE</v>
      </c>
      <c r="G80" s="75"/>
      <c r="H80" s="75"/>
      <c r="I80" s="209" t="s">
        <v>39</v>
      </c>
      <c r="J80" s="208" t="str">
        <f>E23</f>
        <v>ING.VÁCLAV PILÁT</v>
      </c>
      <c r="K80" s="75"/>
      <c r="L80" s="73"/>
    </row>
    <row r="81" spans="2:12" s="1" customFormat="1" ht="14.4" customHeight="1">
      <c r="B81" s="47"/>
      <c r="C81" s="77" t="s">
        <v>37</v>
      </c>
      <c r="D81" s="75"/>
      <c r="E81" s="75"/>
      <c r="F81" s="208" t="str">
        <f>IF(E20="","",E20)</f>
        <v/>
      </c>
      <c r="G81" s="75"/>
      <c r="H81" s="75"/>
      <c r="I81" s="204"/>
      <c r="J81" s="75"/>
      <c r="K81" s="75"/>
      <c r="L81" s="73"/>
    </row>
    <row r="82" spans="2:12" s="1" customFormat="1" ht="10.3" customHeight="1">
      <c r="B82" s="47"/>
      <c r="C82" s="75"/>
      <c r="D82" s="75"/>
      <c r="E82" s="75"/>
      <c r="F82" s="75"/>
      <c r="G82" s="75"/>
      <c r="H82" s="75"/>
      <c r="I82" s="204"/>
      <c r="J82" s="75"/>
      <c r="K82" s="75"/>
      <c r="L82" s="73"/>
    </row>
    <row r="83" spans="2:20" s="10" customFormat="1" ht="29.25" customHeight="1">
      <c r="B83" s="210"/>
      <c r="C83" s="211" t="s">
        <v>215</v>
      </c>
      <c r="D83" s="212" t="s">
        <v>63</v>
      </c>
      <c r="E83" s="212" t="s">
        <v>59</v>
      </c>
      <c r="F83" s="212" t="s">
        <v>216</v>
      </c>
      <c r="G83" s="212" t="s">
        <v>217</v>
      </c>
      <c r="H83" s="212" t="s">
        <v>218</v>
      </c>
      <c r="I83" s="213" t="s">
        <v>219</v>
      </c>
      <c r="J83" s="212" t="s">
        <v>196</v>
      </c>
      <c r="K83" s="214" t="s">
        <v>220</v>
      </c>
      <c r="L83" s="215"/>
      <c r="M83" s="103" t="s">
        <v>221</v>
      </c>
      <c r="N83" s="104" t="s">
        <v>48</v>
      </c>
      <c r="O83" s="104" t="s">
        <v>222</v>
      </c>
      <c r="P83" s="104" t="s">
        <v>223</v>
      </c>
      <c r="Q83" s="104" t="s">
        <v>224</v>
      </c>
      <c r="R83" s="104" t="s">
        <v>225</v>
      </c>
      <c r="S83" s="104" t="s">
        <v>226</v>
      </c>
      <c r="T83" s="105" t="s">
        <v>227</v>
      </c>
    </row>
    <row r="84" spans="2:63" s="1" customFormat="1" ht="29.25" customHeight="1">
      <c r="B84" s="47"/>
      <c r="C84" s="109" t="s">
        <v>197</v>
      </c>
      <c r="D84" s="75"/>
      <c r="E84" s="75"/>
      <c r="F84" s="75"/>
      <c r="G84" s="75"/>
      <c r="H84" s="75"/>
      <c r="I84" s="204"/>
      <c r="J84" s="216">
        <f>BK84</f>
        <v>0</v>
      </c>
      <c r="K84" s="75"/>
      <c r="L84" s="73"/>
      <c r="M84" s="106"/>
      <c r="N84" s="107"/>
      <c r="O84" s="107"/>
      <c r="P84" s="217">
        <f>P85</f>
        <v>0</v>
      </c>
      <c r="Q84" s="107"/>
      <c r="R84" s="217">
        <f>R85</f>
        <v>0</v>
      </c>
      <c r="S84" s="107"/>
      <c r="T84" s="218">
        <f>T85</f>
        <v>0</v>
      </c>
      <c r="AT84" s="24" t="s">
        <v>77</v>
      </c>
      <c r="AU84" s="24" t="s">
        <v>198</v>
      </c>
      <c r="BK84" s="219">
        <f>BK85</f>
        <v>0</v>
      </c>
    </row>
    <row r="85" spans="2:63" s="11" customFormat="1" ht="37.4" customHeight="1">
      <c r="B85" s="220"/>
      <c r="C85" s="221"/>
      <c r="D85" s="222" t="s">
        <v>77</v>
      </c>
      <c r="E85" s="223" t="s">
        <v>1236</v>
      </c>
      <c r="F85" s="223" t="s">
        <v>1237</v>
      </c>
      <c r="G85" s="221"/>
      <c r="H85" s="221"/>
      <c r="I85" s="224"/>
      <c r="J85" s="225">
        <f>BK85</f>
        <v>0</v>
      </c>
      <c r="K85" s="221"/>
      <c r="L85" s="226"/>
      <c r="M85" s="227"/>
      <c r="N85" s="228"/>
      <c r="O85" s="228"/>
      <c r="P85" s="229">
        <f>P86</f>
        <v>0</v>
      </c>
      <c r="Q85" s="228"/>
      <c r="R85" s="229">
        <f>R86</f>
        <v>0</v>
      </c>
      <c r="S85" s="228"/>
      <c r="T85" s="230">
        <f>T86</f>
        <v>0</v>
      </c>
      <c r="AR85" s="231" t="s">
        <v>91</v>
      </c>
      <c r="AT85" s="232" t="s">
        <v>77</v>
      </c>
      <c r="AU85" s="232" t="s">
        <v>78</v>
      </c>
      <c r="AY85" s="231" t="s">
        <v>230</v>
      </c>
      <c r="BK85" s="233">
        <f>BK86</f>
        <v>0</v>
      </c>
    </row>
    <row r="86" spans="2:63" s="11" customFormat="1" ht="19.9" customHeight="1">
      <c r="B86" s="220"/>
      <c r="C86" s="221"/>
      <c r="D86" s="222" t="s">
        <v>77</v>
      </c>
      <c r="E86" s="234" t="s">
        <v>2100</v>
      </c>
      <c r="F86" s="234" t="s">
        <v>2470</v>
      </c>
      <c r="G86" s="221"/>
      <c r="H86" s="221"/>
      <c r="I86" s="224"/>
      <c r="J86" s="235">
        <f>BK86</f>
        <v>0</v>
      </c>
      <c r="K86" s="221"/>
      <c r="L86" s="226"/>
      <c r="M86" s="227"/>
      <c r="N86" s="228"/>
      <c r="O86" s="228"/>
      <c r="P86" s="229">
        <f>SUM(P87:P99)</f>
        <v>0</v>
      </c>
      <c r="Q86" s="228"/>
      <c r="R86" s="229">
        <f>SUM(R87:R99)</f>
        <v>0</v>
      </c>
      <c r="S86" s="228"/>
      <c r="T86" s="230">
        <f>SUM(T87:T99)</f>
        <v>0</v>
      </c>
      <c r="AR86" s="231" t="s">
        <v>91</v>
      </c>
      <c r="AT86" s="232" t="s">
        <v>77</v>
      </c>
      <c r="AU86" s="232" t="s">
        <v>85</v>
      </c>
      <c r="AY86" s="231" t="s">
        <v>230</v>
      </c>
      <c r="BK86" s="233">
        <f>SUM(BK87:BK99)</f>
        <v>0</v>
      </c>
    </row>
    <row r="87" spans="2:65" s="1" customFormat="1" ht="25.5" customHeight="1">
      <c r="B87" s="47"/>
      <c r="C87" s="236" t="s">
        <v>85</v>
      </c>
      <c r="D87" s="236" t="s">
        <v>233</v>
      </c>
      <c r="E87" s="237" t="s">
        <v>2655</v>
      </c>
      <c r="F87" s="238" t="s">
        <v>1239</v>
      </c>
      <c r="G87" s="239" t="s">
        <v>258</v>
      </c>
      <c r="H87" s="240">
        <v>20</v>
      </c>
      <c r="I87" s="241"/>
      <c r="J87" s="242">
        <f>ROUND(I87*H87,2)</f>
        <v>0</v>
      </c>
      <c r="K87" s="238" t="s">
        <v>34</v>
      </c>
      <c r="L87" s="73"/>
      <c r="M87" s="243" t="s">
        <v>34</v>
      </c>
      <c r="N87" s="244" t="s">
        <v>49</v>
      </c>
      <c r="O87" s="48"/>
      <c r="P87" s="245">
        <f>O87*H87</f>
        <v>0</v>
      </c>
      <c r="Q87" s="245">
        <v>0</v>
      </c>
      <c r="R87" s="245">
        <f>Q87*H87</f>
        <v>0</v>
      </c>
      <c r="S87" s="245">
        <v>0</v>
      </c>
      <c r="T87" s="246">
        <f>S87*H87</f>
        <v>0</v>
      </c>
      <c r="AR87" s="24" t="s">
        <v>259</v>
      </c>
      <c r="AT87" s="24" t="s">
        <v>233</v>
      </c>
      <c r="AU87" s="24" t="s">
        <v>91</v>
      </c>
      <c r="AY87" s="24" t="s">
        <v>230</v>
      </c>
      <c r="BE87" s="247">
        <f>IF(N87="základní",J87,0)</f>
        <v>0</v>
      </c>
      <c r="BF87" s="247">
        <f>IF(N87="snížená",J87,0)</f>
        <v>0</v>
      </c>
      <c r="BG87" s="247">
        <f>IF(N87="zákl. přenesená",J87,0)</f>
        <v>0</v>
      </c>
      <c r="BH87" s="247">
        <f>IF(N87="sníž. přenesená",J87,0)</f>
        <v>0</v>
      </c>
      <c r="BI87" s="247">
        <f>IF(N87="nulová",J87,0)</f>
        <v>0</v>
      </c>
      <c r="BJ87" s="24" t="s">
        <v>85</v>
      </c>
      <c r="BK87" s="247">
        <f>ROUND(I87*H87,2)</f>
        <v>0</v>
      </c>
      <c r="BL87" s="24" t="s">
        <v>259</v>
      </c>
      <c r="BM87" s="24" t="s">
        <v>2656</v>
      </c>
    </row>
    <row r="88" spans="2:65" s="1" customFormat="1" ht="25.5" customHeight="1">
      <c r="B88" s="47"/>
      <c r="C88" s="236" t="s">
        <v>91</v>
      </c>
      <c r="D88" s="236" t="s">
        <v>233</v>
      </c>
      <c r="E88" s="237" t="s">
        <v>2657</v>
      </c>
      <c r="F88" s="238" t="s">
        <v>1242</v>
      </c>
      <c r="G88" s="239" t="s">
        <v>258</v>
      </c>
      <c r="H88" s="240">
        <v>20</v>
      </c>
      <c r="I88" s="241"/>
      <c r="J88" s="242">
        <f>ROUND(I88*H88,2)</f>
        <v>0</v>
      </c>
      <c r="K88" s="238" t="s">
        <v>34</v>
      </c>
      <c r="L88" s="73"/>
      <c r="M88" s="243" t="s">
        <v>34</v>
      </c>
      <c r="N88" s="244" t="s">
        <v>49</v>
      </c>
      <c r="O88" s="48"/>
      <c r="P88" s="245">
        <f>O88*H88</f>
        <v>0</v>
      </c>
      <c r="Q88" s="245">
        <v>0</v>
      </c>
      <c r="R88" s="245">
        <f>Q88*H88</f>
        <v>0</v>
      </c>
      <c r="S88" s="245">
        <v>0</v>
      </c>
      <c r="T88" s="246">
        <f>S88*H88</f>
        <v>0</v>
      </c>
      <c r="AR88" s="24" t="s">
        <v>259</v>
      </c>
      <c r="AT88" s="24" t="s">
        <v>233</v>
      </c>
      <c r="AU88" s="24" t="s">
        <v>91</v>
      </c>
      <c r="AY88" s="24" t="s">
        <v>230</v>
      </c>
      <c r="BE88" s="247">
        <f>IF(N88="základní",J88,0)</f>
        <v>0</v>
      </c>
      <c r="BF88" s="247">
        <f>IF(N88="snížená",J88,0)</f>
        <v>0</v>
      </c>
      <c r="BG88" s="247">
        <f>IF(N88="zákl. přenesená",J88,0)</f>
        <v>0</v>
      </c>
      <c r="BH88" s="247">
        <f>IF(N88="sníž. přenesená",J88,0)</f>
        <v>0</v>
      </c>
      <c r="BI88" s="247">
        <f>IF(N88="nulová",J88,0)</f>
        <v>0</v>
      </c>
      <c r="BJ88" s="24" t="s">
        <v>85</v>
      </c>
      <c r="BK88" s="247">
        <f>ROUND(I88*H88,2)</f>
        <v>0</v>
      </c>
      <c r="BL88" s="24" t="s">
        <v>259</v>
      </c>
      <c r="BM88" s="24" t="s">
        <v>2658</v>
      </c>
    </row>
    <row r="89" spans="2:65" s="1" customFormat="1" ht="16.5" customHeight="1">
      <c r="B89" s="47"/>
      <c r="C89" s="236" t="s">
        <v>242</v>
      </c>
      <c r="D89" s="236" t="s">
        <v>233</v>
      </c>
      <c r="E89" s="237" t="s">
        <v>2659</v>
      </c>
      <c r="F89" s="238" t="s">
        <v>2660</v>
      </c>
      <c r="G89" s="239" t="s">
        <v>258</v>
      </c>
      <c r="H89" s="240">
        <v>220</v>
      </c>
      <c r="I89" s="241"/>
      <c r="J89" s="242">
        <f>ROUND(I89*H89,2)</f>
        <v>0</v>
      </c>
      <c r="K89" s="238" t="s">
        <v>34</v>
      </c>
      <c r="L89" s="73"/>
      <c r="M89" s="243" t="s">
        <v>34</v>
      </c>
      <c r="N89" s="244" t="s">
        <v>49</v>
      </c>
      <c r="O89" s="48"/>
      <c r="P89" s="245">
        <f>O89*H89</f>
        <v>0</v>
      </c>
      <c r="Q89" s="245">
        <v>0</v>
      </c>
      <c r="R89" s="245">
        <f>Q89*H89</f>
        <v>0</v>
      </c>
      <c r="S89" s="245">
        <v>0</v>
      </c>
      <c r="T89" s="246">
        <f>S89*H89</f>
        <v>0</v>
      </c>
      <c r="AR89" s="24" t="s">
        <v>259</v>
      </c>
      <c r="AT89" s="24" t="s">
        <v>233</v>
      </c>
      <c r="AU89" s="24" t="s">
        <v>91</v>
      </c>
      <c r="AY89" s="24" t="s">
        <v>230</v>
      </c>
      <c r="BE89" s="247">
        <f>IF(N89="základní",J89,0)</f>
        <v>0</v>
      </c>
      <c r="BF89" s="247">
        <f>IF(N89="snížená",J89,0)</f>
        <v>0</v>
      </c>
      <c r="BG89" s="247">
        <f>IF(N89="zákl. přenesená",J89,0)</f>
        <v>0</v>
      </c>
      <c r="BH89" s="247">
        <f>IF(N89="sníž. přenesená",J89,0)</f>
        <v>0</v>
      </c>
      <c r="BI89" s="247">
        <f>IF(N89="nulová",J89,0)</f>
        <v>0</v>
      </c>
      <c r="BJ89" s="24" t="s">
        <v>85</v>
      </c>
      <c r="BK89" s="247">
        <f>ROUND(I89*H89,2)</f>
        <v>0</v>
      </c>
      <c r="BL89" s="24" t="s">
        <v>259</v>
      </c>
      <c r="BM89" s="24" t="s">
        <v>2661</v>
      </c>
    </row>
    <row r="90" spans="2:65" s="1" customFormat="1" ht="16.5" customHeight="1">
      <c r="B90" s="47"/>
      <c r="C90" s="236" t="s">
        <v>237</v>
      </c>
      <c r="D90" s="236" t="s">
        <v>233</v>
      </c>
      <c r="E90" s="237" t="s">
        <v>1335</v>
      </c>
      <c r="F90" s="238" t="s">
        <v>1336</v>
      </c>
      <c r="G90" s="239" t="s">
        <v>1267</v>
      </c>
      <c r="H90" s="240">
        <v>30</v>
      </c>
      <c r="I90" s="241"/>
      <c r="J90" s="242">
        <f>ROUND(I90*H90,2)</f>
        <v>0</v>
      </c>
      <c r="K90" s="238" t="s">
        <v>34</v>
      </c>
      <c r="L90" s="73"/>
      <c r="M90" s="243" t="s">
        <v>34</v>
      </c>
      <c r="N90" s="244" t="s">
        <v>49</v>
      </c>
      <c r="O90" s="48"/>
      <c r="P90" s="245">
        <f>O90*H90</f>
        <v>0</v>
      </c>
      <c r="Q90" s="245">
        <v>0</v>
      </c>
      <c r="R90" s="245">
        <f>Q90*H90</f>
        <v>0</v>
      </c>
      <c r="S90" s="245">
        <v>0</v>
      </c>
      <c r="T90" s="246">
        <f>S90*H90</f>
        <v>0</v>
      </c>
      <c r="AR90" s="24" t="s">
        <v>259</v>
      </c>
      <c r="AT90" s="24" t="s">
        <v>233</v>
      </c>
      <c r="AU90" s="24" t="s">
        <v>91</v>
      </c>
      <c r="AY90" s="24" t="s">
        <v>230</v>
      </c>
      <c r="BE90" s="247">
        <f>IF(N90="základní",J90,0)</f>
        <v>0</v>
      </c>
      <c r="BF90" s="247">
        <f>IF(N90="snížená",J90,0)</f>
        <v>0</v>
      </c>
      <c r="BG90" s="247">
        <f>IF(N90="zákl. přenesená",J90,0)</f>
        <v>0</v>
      </c>
      <c r="BH90" s="247">
        <f>IF(N90="sníž. přenesená",J90,0)</f>
        <v>0</v>
      </c>
      <c r="BI90" s="247">
        <f>IF(N90="nulová",J90,0)</f>
        <v>0</v>
      </c>
      <c r="BJ90" s="24" t="s">
        <v>85</v>
      </c>
      <c r="BK90" s="247">
        <f>ROUND(I90*H90,2)</f>
        <v>0</v>
      </c>
      <c r="BL90" s="24" t="s">
        <v>259</v>
      </c>
      <c r="BM90" s="24" t="s">
        <v>2662</v>
      </c>
    </row>
    <row r="91" spans="2:65" s="1" customFormat="1" ht="16.5" customHeight="1">
      <c r="B91" s="47"/>
      <c r="C91" s="236" t="s">
        <v>255</v>
      </c>
      <c r="D91" s="236" t="s">
        <v>233</v>
      </c>
      <c r="E91" s="237" t="s">
        <v>1338</v>
      </c>
      <c r="F91" s="238" t="s">
        <v>1339</v>
      </c>
      <c r="G91" s="239" t="s">
        <v>1267</v>
      </c>
      <c r="H91" s="240">
        <v>90</v>
      </c>
      <c r="I91" s="241"/>
      <c r="J91" s="242">
        <f>ROUND(I91*H91,2)</f>
        <v>0</v>
      </c>
      <c r="K91" s="238" t="s">
        <v>34</v>
      </c>
      <c r="L91" s="73"/>
      <c r="M91" s="243" t="s">
        <v>34</v>
      </c>
      <c r="N91" s="244" t="s">
        <v>49</v>
      </c>
      <c r="O91" s="48"/>
      <c r="P91" s="245">
        <f>O91*H91</f>
        <v>0</v>
      </c>
      <c r="Q91" s="245">
        <v>0</v>
      </c>
      <c r="R91" s="245">
        <f>Q91*H91</f>
        <v>0</v>
      </c>
      <c r="S91" s="245">
        <v>0</v>
      </c>
      <c r="T91" s="246">
        <f>S91*H91</f>
        <v>0</v>
      </c>
      <c r="AR91" s="24" t="s">
        <v>259</v>
      </c>
      <c r="AT91" s="24" t="s">
        <v>233</v>
      </c>
      <c r="AU91" s="24" t="s">
        <v>91</v>
      </c>
      <c r="AY91" s="24" t="s">
        <v>230</v>
      </c>
      <c r="BE91" s="247">
        <f>IF(N91="základní",J91,0)</f>
        <v>0</v>
      </c>
      <c r="BF91" s="247">
        <f>IF(N91="snížená",J91,0)</f>
        <v>0</v>
      </c>
      <c r="BG91" s="247">
        <f>IF(N91="zákl. přenesená",J91,0)</f>
        <v>0</v>
      </c>
      <c r="BH91" s="247">
        <f>IF(N91="sníž. přenesená",J91,0)</f>
        <v>0</v>
      </c>
      <c r="BI91" s="247">
        <f>IF(N91="nulová",J91,0)</f>
        <v>0</v>
      </c>
      <c r="BJ91" s="24" t="s">
        <v>85</v>
      </c>
      <c r="BK91" s="247">
        <f>ROUND(I91*H91,2)</f>
        <v>0</v>
      </c>
      <c r="BL91" s="24" t="s">
        <v>259</v>
      </c>
      <c r="BM91" s="24" t="s">
        <v>2663</v>
      </c>
    </row>
    <row r="92" spans="2:65" s="1" customFormat="1" ht="16.5" customHeight="1">
      <c r="B92" s="47"/>
      <c r="C92" s="236" t="s">
        <v>266</v>
      </c>
      <c r="D92" s="236" t="s">
        <v>233</v>
      </c>
      <c r="E92" s="237" t="s">
        <v>1350</v>
      </c>
      <c r="F92" s="238" t="s">
        <v>1351</v>
      </c>
      <c r="G92" s="239" t="s">
        <v>1267</v>
      </c>
      <c r="H92" s="240">
        <v>4</v>
      </c>
      <c r="I92" s="241"/>
      <c r="J92" s="242">
        <f>ROUND(I92*H92,2)</f>
        <v>0</v>
      </c>
      <c r="K92" s="238" t="s">
        <v>34</v>
      </c>
      <c r="L92" s="73"/>
      <c r="M92" s="243" t="s">
        <v>34</v>
      </c>
      <c r="N92" s="244" t="s">
        <v>49</v>
      </c>
      <c r="O92" s="48"/>
      <c r="P92" s="245">
        <f>O92*H92</f>
        <v>0</v>
      </c>
      <c r="Q92" s="245">
        <v>0</v>
      </c>
      <c r="R92" s="245">
        <f>Q92*H92</f>
        <v>0</v>
      </c>
      <c r="S92" s="245">
        <v>0</v>
      </c>
      <c r="T92" s="246">
        <f>S92*H92</f>
        <v>0</v>
      </c>
      <c r="AR92" s="24" t="s">
        <v>259</v>
      </c>
      <c r="AT92" s="24" t="s">
        <v>233</v>
      </c>
      <c r="AU92" s="24" t="s">
        <v>91</v>
      </c>
      <c r="AY92" s="24" t="s">
        <v>230</v>
      </c>
      <c r="BE92" s="247">
        <f>IF(N92="základní",J92,0)</f>
        <v>0</v>
      </c>
      <c r="BF92" s="247">
        <f>IF(N92="snížená",J92,0)</f>
        <v>0</v>
      </c>
      <c r="BG92" s="247">
        <f>IF(N92="zákl. přenesená",J92,0)</f>
        <v>0</v>
      </c>
      <c r="BH92" s="247">
        <f>IF(N92="sníž. přenesená",J92,0)</f>
        <v>0</v>
      </c>
      <c r="BI92" s="247">
        <f>IF(N92="nulová",J92,0)</f>
        <v>0</v>
      </c>
      <c r="BJ92" s="24" t="s">
        <v>85</v>
      </c>
      <c r="BK92" s="247">
        <f>ROUND(I92*H92,2)</f>
        <v>0</v>
      </c>
      <c r="BL92" s="24" t="s">
        <v>259</v>
      </c>
      <c r="BM92" s="24" t="s">
        <v>2664</v>
      </c>
    </row>
    <row r="93" spans="2:65" s="1" customFormat="1" ht="16.5" customHeight="1">
      <c r="B93" s="47"/>
      <c r="C93" s="236" t="s">
        <v>278</v>
      </c>
      <c r="D93" s="236" t="s">
        <v>233</v>
      </c>
      <c r="E93" s="237" t="s">
        <v>1311</v>
      </c>
      <c r="F93" s="238" t="s">
        <v>1312</v>
      </c>
      <c r="G93" s="239" t="s">
        <v>1267</v>
      </c>
      <c r="H93" s="240">
        <v>24</v>
      </c>
      <c r="I93" s="241"/>
      <c r="J93" s="242">
        <f>ROUND(I93*H93,2)</f>
        <v>0</v>
      </c>
      <c r="K93" s="238" t="s">
        <v>34</v>
      </c>
      <c r="L93" s="73"/>
      <c r="M93" s="243" t="s">
        <v>34</v>
      </c>
      <c r="N93" s="244" t="s">
        <v>49</v>
      </c>
      <c r="O93" s="48"/>
      <c r="P93" s="245">
        <f>O93*H93</f>
        <v>0</v>
      </c>
      <c r="Q93" s="245">
        <v>0</v>
      </c>
      <c r="R93" s="245">
        <f>Q93*H93</f>
        <v>0</v>
      </c>
      <c r="S93" s="245">
        <v>0</v>
      </c>
      <c r="T93" s="246">
        <f>S93*H93</f>
        <v>0</v>
      </c>
      <c r="AR93" s="24" t="s">
        <v>259</v>
      </c>
      <c r="AT93" s="24" t="s">
        <v>233</v>
      </c>
      <c r="AU93" s="24" t="s">
        <v>91</v>
      </c>
      <c r="AY93" s="24" t="s">
        <v>230</v>
      </c>
      <c r="BE93" s="247">
        <f>IF(N93="základní",J93,0)</f>
        <v>0</v>
      </c>
      <c r="BF93" s="247">
        <f>IF(N93="snížená",J93,0)</f>
        <v>0</v>
      </c>
      <c r="BG93" s="247">
        <f>IF(N93="zákl. přenesená",J93,0)</f>
        <v>0</v>
      </c>
      <c r="BH93" s="247">
        <f>IF(N93="sníž. přenesená",J93,0)</f>
        <v>0</v>
      </c>
      <c r="BI93" s="247">
        <f>IF(N93="nulová",J93,0)</f>
        <v>0</v>
      </c>
      <c r="BJ93" s="24" t="s">
        <v>85</v>
      </c>
      <c r="BK93" s="247">
        <f>ROUND(I93*H93,2)</f>
        <v>0</v>
      </c>
      <c r="BL93" s="24" t="s">
        <v>259</v>
      </c>
      <c r="BM93" s="24" t="s">
        <v>2665</v>
      </c>
    </row>
    <row r="94" spans="2:65" s="1" customFormat="1" ht="16.5" customHeight="1">
      <c r="B94" s="47"/>
      <c r="C94" s="236" t="s">
        <v>285</v>
      </c>
      <c r="D94" s="236" t="s">
        <v>233</v>
      </c>
      <c r="E94" s="237" t="s">
        <v>2666</v>
      </c>
      <c r="F94" s="238" t="s">
        <v>2667</v>
      </c>
      <c r="G94" s="239" t="s">
        <v>258</v>
      </c>
      <c r="H94" s="240">
        <v>250</v>
      </c>
      <c r="I94" s="241"/>
      <c r="J94" s="242">
        <f>ROUND(I94*H94,2)</f>
        <v>0</v>
      </c>
      <c r="K94" s="238" t="s">
        <v>34</v>
      </c>
      <c r="L94" s="73"/>
      <c r="M94" s="243" t="s">
        <v>34</v>
      </c>
      <c r="N94" s="244" t="s">
        <v>49</v>
      </c>
      <c r="O94" s="48"/>
      <c r="P94" s="245">
        <f>O94*H94</f>
        <v>0</v>
      </c>
      <c r="Q94" s="245">
        <v>0</v>
      </c>
      <c r="R94" s="245">
        <f>Q94*H94</f>
        <v>0</v>
      </c>
      <c r="S94" s="245">
        <v>0</v>
      </c>
      <c r="T94" s="246">
        <f>S94*H94</f>
        <v>0</v>
      </c>
      <c r="AR94" s="24" t="s">
        <v>259</v>
      </c>
      <c r="AT94" s="24" t="s">
        <v>233</v>
      </c>
      <c r="AU94" s="24" t="s">
        <v>91</v>
      </c>
      <c r="AY94" s="24" t="s">
        <v>230</v>
      </c>
      <c r="BE94" s="247">
        <f>IF(N94="základní",J94,0)</f>
        <v>0</v>
      </c>
      <c r="BF94" s="247">
        <f>IF(N94="snížená",J94,0)</f>
        <v>0</v>
      </c>
      <c r="BG94" s="247">
        <f>IF(N94="zákl. přenesená",J94,0)</f>
        <v>0</v>
      </c>
      <c r="BH94" s="247">
        <f>IF(N94="sníž. přenesená",J94,0)</f>
        <v>0</v>
      </c>
      <c r="BI94" s="247">
        <f>IF(N94="nulová",J94,0)</f>
        <v>0</v>
      </c>
      <c r="BJ94" s="24" t="s">
        <v>85</v>
      </c>
      <c r="BK94" s="247">
        <f>ROUND(I94*H94,2)</f>
        <v>0</v>
      </c>
      <c r="BL94" s="24" t="s">
        <v>259</v>
      </c>
      <c r="BM94" s="24" t="s">
        <v>2668</v>
      </c>
    </row>
    <row r="95" spans="2:65" s="1" customFormat="1" ht="16.5" customHeight="1">
      <c r="B95" s="47"/>
      <c r="C95" s="236" t="s">
        <v>289</v>
      </c>
      <c r="D95" s="236" t="s">
        <v>233</v>
      </c>
      <c r="E95" s="237" t="s">
        <v>1323</v>
      </c>
      <c r="F95" s="238" t="s">
        <v>1324</v>
      </c>
      <c r="G95" s="239" t="s">
        <v>1267</v>
      </c>
      <c r="H95" s="240">
        <v>300</v>
      </c>
      <c r="I95" s="241"/>
      <c r="J95" s="242">
        <f>ROUND(I95*H95,2)</f>
        <v>0</v>
      </c>
      <c r="K95" s="238" t="s">
        <v>34</v>
      </c>
      <c r="L95" s="73"/>
      <c r="M95" s="243" t="s">
        <v>34</v>
      </c>
      <c r="N95" s="244" t="s">
        <v>49</v>
      </c>
      <c r="O95" s="48"/>
      <c r="P95" s="245">
        <f>O95*H95</f>
        <v>0</v>
      </c>
      <c r="Q95" s="245">
        <v>0</v>
      </c>
      <c r="R95" s="245">
        <f>Q95*H95</f>
        <v>0</v>
      </c>
      <c r="S95" s="245">
        <v>0</v>
      </c>
      <c r="T95" s="246">
        <f>S95*H95</f>
        <v>0</v>
      </c>
      <c r="AR95" s="24" t="s">
        <v>259</v>
      </c>
      <c r="AT95" s="24" t="s">
        <v>233</v>
      </c>
      <c r="AU95" s="24" t="s">
        <v>91</v>
      </c>
      <c r="AY95" s="24" t="s">
        <v>230</v>
      </c>
      <c r="BE95" s="247">
        <f>IF(N95="základní",J95,0)</f>
        <v>0</v>
      </c>
      <c r="BF95" s="247">
        <f>IF(N95="snížená",J95,0)</f>
        <v>0</v>
      </c>
      <c r="BG95" s="247">
        <f>IF(N95="zákl. přenesená",J95,0)</f>
        <v>0</v>
      </c>
      <c r="BH95" s="247">
        <f>IF(N95="sníž. přenesená",J95,0)</f>
        <v>0</v>
      </c>
      <c r="BI95" s="247">
        <f>IF(N95="nulová",J95,0)</f>
        <v>0</v>
      </c>
      <c r="BJ95" s="24" t="s">
        <v>85</v>
      </c>
      <c r="BK95" s="247">
        <f>ROUND(I95*H95,2)</f>
        <v>0</v>
      </c>
      <c r="BL95" s="24" t="s">
        <v>259</v>
      </c>
      <c r="BM95" s="24" t="s">
        <v>2669</v>
      </c>
    </row>
    <row r="96" spans="2:65" s="1" customFormat="1" ht="16.5" customHeight="1">
      <c r="B96" s="47"/>
      <c r="C96" s="236" t="s">
        <v>295</v>
      </c>
      <c r="D96" s="236" t="s">
        <v>233</v>
      </c>
      <c r="E96" s="237" t="s">
        <v>1326</v>
      </c>
      <c r="F96" s="238" t="s">
        <v>1327</v>
      </c>
      <c r="G96" s="239" t="s">
        <v>258</v>
      </c>
      <c r="H96" s="240">
        <v>125</v>
      </c>
      <c r="I96" s="241"/>
      <c r="J96" s="242">
        <f>ROUND(I96*H96,2)</f>
        <v>0</v>
      </c>
      <c r="K96" s="238" t="s">
        <v>34</v>
      </c>
      <c r="L96" s="73"/>
      <c r="M96" s="243" t="s">
        <v>34</v>
      </c>
      <c r="N96" s="244" t="s">
        <v>49</v>
      </c>
      <c r="O96" s="48"/>
      <c r="P96" s="245">
        <f>O96*H96</f>
        <v>0</v>
      </c>
      <c r="Q96" s="245">
        <v>0</v>
      </c>
      <c r="R96" s="245">
        <f>Q96*H96</f>
        <v>0</v>
      </c>
      <c r="S96" s="245">
        <v>0</v>
      </c>
      <c r="T96" s="246">
        <f>S96*H96</f>
        <v>0</v>
      </c>
      <c r="AR96" s="24" t="s">
        <v>259</v>
      </c>
      <c r="AT96" s="24" t="s">
        <v>233</v>
      </c>
      <c r="AU96" s="24" t="s">
        <v>91</v>
      </c>
      <c r="AY96" s="24" t="s">
        <v>230</v>
      </c>
      <c r="BE96" s="247">
        <f>IF(N96="základní",J96,0)</f>
        <v>0</v>
      </c>
      <c r="BF96" s="247">
        <f>IF(N96="snížená",J96,0)</f>
        <v>0</v>
      </c>
      <c r="BG96" s="247">
        <f>IF(N96="zákl. přenesená",J96,0)</f>
        <v>0</v>
      </c>
      <c r="BH96" s="247">
        <f>IF(N96="sníž. přenesená",J96,0)</f>
        <v>0</v>
      </c>
      <c r="BI96" s="247">
        <f>IF(N96="nulová",J96,0)</f>
        <v>0</v>
      </c>
      <c r="BJ96" s="24" t="s">
        <v>85</v>
      </c>
      <c r="BK96" s="247">
        <f>ROUND(I96*H96,2)</f>
        <v>0</v>
      </c>
      <c r="BL96" s="24" t="s">
        <v>259</v>
      </c>
      <c r="BM96" s="24" t="s">
        <v>2670</v>
      </c>
    </row>
    <row r="97" spans="2:65" s="1" customFormat="1" ht="16.5" customHeight="1">
      <c r="B97" s="47"/>
      <c r="C97" s="236" t="s">
        <v>301</v>
      </c>
      <c r="D97" s="236" t="s">
        <v>233</v>
      </c>
      <c r="E97" s="237" t="s">
        <v>2108</v>
      </c>
      <c r="F97" s="238" t="s">
        <v>2109</v>
      </c>
      <c r="G97" s="239" t="s">
        <v>292</v>
      </c>
      <c r="H97" s="240">
        <v>1</v>
      </c>
      <c r="I97" s="241"/>
      <c r="J97" s="242">
        <f>ROUND(I97*H97,2)</f>
        <v>0</v>
      </c>
      <c r="K97" s="238" t="s">
        <v>34</v>
      </c>
      <c r="L97" s="73"/>
      <c r="M97" s="243" t="s">
        <v>34</v>
      </c>
      <c r="N97" s="244" t="s">
        <v>49</v>
      </c>
      <c r="O97" s="48"/>
      <c r="P97" s="245">
        <f>O97*H97</f>
        <v>0</v>
      </c>
      <c r="Q97" s="245">
        <v>0</v>
      </c>
      <c r="R97" s="245">
        <f>Q97*H97</f>
        <v>0</v>
      </c>
      <c r="S97" s="245">
        <v>0</v>
      </c>
      <c r="T97" s="246">
        <f>S97*H97</f>
        <v>0</v>
      </c>
      <c r="AR97" s="24" t="s">
        <v>259</v>
      </c>
      <c r="AT97" s="24" t="s">
        <v>233</v>
      </c>
      <c r="AU97" s="24" t="s">
        <v>91</v>
      </c>
      <c r="AY97" s="24" t="s">
        <v>230</v>
      </c>
      <c r="BE97" s="247">
        <f>IF(N97="základní",J97,0)</f>
        <v>0</v>
      </c>
      <c r="BF97" s="247">
        <f>IF(N97="snížená",J97,0)</f>
        <v>0</v>
      </c>
      <c r="BG97" s="247">
        <f>IF(N97="zákl. přenesená",J97,0)</f>
        <v>0</v>
      </c>
      <c r="BH97" s="247">
        <f>IF(N97="sníž. přenesená",J97,0)</f>
        <v>0</v>
      </c>
      <c r="BI97" s="247">
        <f>IF(N97="nulová",J97,0)</f>
        <v>0</v>
      </c>
      <c r="BJ97" s="24" t="s">
        <v>85</v>
      </c>
      <c r="BK97" s="247">
        <f>ROUND(I97*H97,2)</f>
        <v>0</v>
      </c>
      <c r="BL97" s="24" t="s">
        <v>259</v>
      </c>
      <c r="BM97" s="24" t="s">
        <v>2671</v>
      </c>
    </row>
    <row r="98" spans="2:65" s="1" customFormat="1" ht="16.5" customHeight="1">
      <c r="B98" s="47"/>
      <c r="C98" s="236" t="s">
        <v>307</v>
      </c>
      <c r="D98" s="236" t="s">
        <v>233</v>
      </c>
      <c r="E98" s="237" t="s">
        <v>2111</v>
      </c>
      <c r="F98" s="238" t="s">
        <v>2112</v>
      </c>
      <c r="G98" s="239" t="s">
        <v>281</v>
      </c>
      <c r="H98" s="240">
        <v>1</v>
      </c>
      <c r="I98" s="241"/>
      <c r="J98" s="242">
        <f>ROUND(I98*H98,2)</f>
        <v>0</v>
      </c>
      <c r="K98" s="238" t="s">
        <v>34</v>
      </c>
      <c r="L98" s="73"/>
      <c r="M98" s="243" t="s">
        <v>34</v>
      </c>
      <c r="N98" s="244" t="s">
        <v>49</v>
      </c>
      <c r="O98" s="48"/>
      <c r="P98" s="245">
        <f>O98*H98</f>
        <v>0</v>
      </c>
      <c r="Q98" s="245">
        <v>0</v>
      </c>
      <c r="R98" s="245">
        <f>Q98*H98</f>
        <v>0</v>
      </c>
      <c r="S98" s="245">
        <v>0</v>
      </c>
      <c r="T98" s="246">
        <f>S98*H98</f>
        <v>0</v>
      </c>
      <c r="AR98" s="24" t="s">
        <v>259</v>
      </c>
      <c r="AT98" s="24" t="s">
        <v>233</v>
      </c>
      <c r="AU98" s="24" t="s">
        <v>91</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259</v>
      </c>
      <c r="BM98" s="24" t="s">
        <v>2672</v>
      </c>
    </row>
    <row r="99" spans="2:65" s="1" customFormat="1" ht="16.5" customHeight="1">
      <c r="B99" s="47"/>
      <c r="C99" s="236" t="s">
        <v>311</v>
      </c>
      <c r="D99" s="236" t="s">
        <v>233</v>
      </c>
      <c r="E99" s="237" t="s">
        <v>1383</v>
      </c>
      <c r="F99" s="238" t="s">
        <v>1384</v>
      </c>
      <c r="G99" s="239" t="s">
        <v>304</v>
      </c>
      <c r="H99" s="293"/>
      <c r="I99" s="241"/>
      <c r="J99" s="242">
        <f>ROUND(I99*H99,2)</f>
        <v>0</v>
      </c>
      <c r="K99" s="238" t="s">
        <v>34</v>
      </c>
      <c r="L99" s="73"/>
      <c r="M99" s="243" t="s">
        <v>34</v>
      </c>
      <c r="N99" s="294" t="s">
        <v>49</v>
      </c>
      <c r="O99" s="295"/>
      <c r="P99" s="296">
        <f>O99*H99</f>
        <v>0</v>
      </c>
      <c r="Q99" s="296">
        <v>0</v>
      </c>
      <c r="R99" s="296">
        <f>Q99*H99</f>
        <v>0</v>
      </c>
      <c r="S99" s="296">
        <v>0</v>
      </c>
      <c r="T99" s="297">
        <f>S99*H99</f>
        <v>0</v>
      </c>
      <c r="AR99" s="24" t="s">
        <v>259</v>
      </c>
      <c r="AT99" s="24" t="s">
        <v>233</v>
      </c>
      <c r="AU99" s="24" t="s">
        <v>91</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259</v>
      </c>
      <c r="BM99" s="24" t="s">
        <v>2673</v>
      </c>
    </row>
    <row r="100" spans="2:12" s="1" customFormat="1" ht="6.95" customHeight="1">
      <c r="B100" s="68"/>
      <c r="C100" s="69"/>
      <c r="D100" s="69"/>
      <c r="E100" s="69"/>
      <c r="F100" s="69"/>
      <c r="G100" s="69"/>
      <c r="H100" s="69"/>
      <c r="I100" s="179"/>
      <c r="J100" s="69"/>
      <c r="K100" s="69"/>
      <c r="L100" s="73"/>
    </row>
  </sheetData>
  <sheetProtection password="CC35" sheet="1" objects="1" scenarios="1" formatColumns="0" formatRows="0" autoFilter="0"/>
  <autoFilter ref="C83:K99"/>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BR10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164</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2519</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2674</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ROUND(J84,2)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ROUND(SUM(BE84:BE99),2)</f>
        <v>0</v>
      </c>
      <c r="G32" s="48"/>
      <c r="H32" s="48"/>
      <c r="I32" s="171">
        <v>0.21</v>
      </c>
      <c r="J32" s="170">
        <f>ROUND(ROUND((SUM(BE84:BE99)),2)*I32,2)</f>
        <v>0</v>
      </c>
      <c r="K32" s="52"/>
    </row>
    <row r="33" spans="2:11" s="1" customFormat="1" ht="14.4" customHeight="1">
      <c r="B33" s="47"/>
      <c r="C33" s="48"/>
      <c r="D33" s="48"/>
      <c r="E33" s="56" t="s">
        <v>50</v>
      </c>
      <c r="F33" s="170">
        <f>ROUND(SUM(BF84:BF99),2)</f>
        <v>0</v>
      </c>
      <c r="G33" s="48"/>
      <c r="H33" s="48"/>
      <c r="I33" s="171">
        <v>0.15</v>
      </c>
      <c r="J33" s="170">
        <f>ROUND(ROUND((SUM(BF84:BF99)),2)*I33,2)</f>
        <v>0</v>
      </c>
      <c r="K33" s="52"/>
    </row>
    <row r="34" spans="2:11" s="1" customFormat="1" ht="14.4" customHeight="1" hidden="1">
      <c r="B34" s="47"/>
      <c r="C34" s="48"/>
      <c r="D34" s="48"/>
      <c r="E34" s="56" t="s">
        <v>51</v>
      </c>
      <c r="F34" s="170">
        <f>ROUND(SUM(BG84:BG99),2)</f>
        <v>0</v>
      </c>
      <c r="G34" s="48"/>
      <c r="H34" s="48"/>
      <c r="I34" s="171">
        <v>0.21</v>
      </c>
      <c r="J34" s="170">
        <v>0</v>
      </c>
      <c r="K34" s="52"/>
    </row>
    <row r="35" spans="2:11" s="1" customFormat="1" ht="14.4" customHeight="1" hidden="1">
      <c r="B35" s="47"/>
      <c r="C35" s="48"/>
      <c r="D35" s="48"/>
      <c r="E35" s="56" t="s">
        <v>52</v>
      </c>
      <c r="F35" s="170">
        <f>ROUND(SUM(BH84:BH99),2)</f>
        <v>0</v>
      </c>
      <c r="G35" s="48"/>
      <c r="H35" s="48"/>
      <c r="I35" s="171">
        <v>0.15</v>
      </c>
      <c r="J35" s="170">
        <v>0</v>
      </c>
      <c r="K35" s="52"/>
    </row>
    <row r="36" spans="2:11" s="1" customFormat="1" ht="14.4" customHeight="1" hidden="1">
      <c r="B36" s="47"/>
      <c r="C36" s="48"/>
      <c r="D36" s="48"/>
      <c r="E36" s="56" t="s">
        <v>53</v>
      </c>
      <c r="F36" s="170">
        <f>ROUND(SUM(BI84:BI99),2)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2519</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A4 - OBJEKT D - PŘEDÁVACÍ STANICE MaR</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J84</f>
        <v>0</v>
      </c>
      <c r="K60" s="52"/>
      <c r="AU60" s="24" t="s">
        <v>198</v>
      </c>
    </row>
    <row r="61" spans="2:11" s="8" customFormat="1" ht="24.95" customHeight="1">
      <c r="B61" s="190"/>
      <c r="C61" s="191"/>
      <c r="D61" s="192" t="s">
        <v>1444</v>
      </c>
      <c r="E61" s="193"/>
      <c r="F61" s="193"/>
      <c r="G61" s="193"/>
      <c r="H61" s="193"/>
      <c r="I61" s="194"/>
      <c r="J61" s="195">
        <f>J85</f>
        <v>0</v>
      </c>
      <c r="K61" s="196"/>
    </row>
    <row r="62" spans="2:11" s="9" customFormat="1" ht="19.9" customHeight="1">
      <c r="B62" s="197"/>
      <c r="C62" s="198"/>
      <c r="D62" s="199" t="s">
        <v>2675</v>
      </c>
      <c r="E62" s="200"/>
      <c r="F62" s="200"/>
      <c r="G62" s="200"/>
      <c r="H62" s="200"/>
      <c r="I62" s="201"/>
      <c r="J62" s="202">
        <f>J86</f>
        <v>0</v>
      </c>
      <c r="K62" s="203"/>
    </row>
    <row r="63" spans="2:11" s="1" customFormat="1" ht="21.8" customHeight="1">
      <c r="B63" s="47"/>
      <c r="C63" s="48"/>
      <c r="D63" s="48"/>
      <c r="E63" s="48"/>
      <c r="F63" s="48"/>
      <c r="G63" s="48"/>
      <c r="H63" s="48"/>
      <c r="I63" s="157"/>
      <c r="J63" s="48"/>
      <c r="K63" s="52"/>
    </row>
    <row r="64" spans="2:11" s="1" customFormat="1" ht="6.95" customHeight="1">
      <c r="B64" s="68"/>
      <c r="C64" s="69"/>
      <c r="D64" s="69"/>
      <c r="E64" s="69"/>
      <c r="F64" s="69"/>
      <c r="G64" s="69"/>
      <c r="H64" s="69"/>
      <c r="I64" s="179"/>
      <c r="J64" s="69"/>
      <c r="K64" s="70"/>
    </row>
    <row r="68" spans="2:12" s="1" customFormat="1" ht="6.95" customHeight="1">
      <c r="B68" s="71"/>
      <c r="C68" s="72"/>
      <c r="D68" s="72"/>
      <c r="E68" s="72"/>
      <c r="F68" s="72"/>
      <c r="G68" s="72"/>
      <c r="H68" s="72"/>
      <c r="I68" s="182"/>
      <c r="J68" s="72"/>
      <c r="K68" s="72"/>
      <c r="L68" s="73"/>
    </row>
    <row r="69" spans="2:12" s="1" customFormat="1" ht="36.95" customHeight="1">
      <c r="B69" s="47"/>
      <c r="C69" s="74" t="s">
        <v>214</v>
      </c>
      <c r="D69" s="75"/>
      <c r="E69" s="75"/>
      <c r="F69" s="75"/>
      <c r="G69" s="75"/>
      <c r="H69" s="75"/>
      <c r="I69" s="204"/>
      <c r="J69" s="75"/>
      <c r="K69" s="75"/>
      <c r="L69" s="73"/>
    </row>
    <row r="70" spans="2:12" s="1" customFormat="1" ht="6.95" customHeight="1">
      <c r="B70" s="47"/>
      <c r="C70" s="75"/>
      <c r="D70" s="75"/>
      <c r="E70" s="75"/>
      <c r="F70" s="75"/>
      <c r="G70" s="75"/>
      <c r="H70" s="75"/>
      <c r="I70" s="204"/>
      <c r="J70" s="75"/>
      <c r="K70" s="75"/>
      <c r="L70" s="73"/>
    </row>
    <row r="71" spans="2:12" s="1" customFormat="1" ht="14.4" customHeight="1">
      <c r="B71" s="47"/>
      <c r="C71" s="77" t="s">
        <v>18</v>
      </c>
      <c r="D71" s="75"/>
      <c r="E71" s="75"/>
      <c r="F71" s="75"/>
      <c r="G71" s="75"/>
      <c r="H71" s="75"/>
      <c r="I71" s="204"/>
      <c r="J71" s="75"/>
      <c r="K71" s="75"/>
      <c r="L71" s="73"/>
    </row>
    <row r="72" spans="2:12" s="1" customFormat="1" ht="16.5" customHeight="1">
      <c r="B72" s="47"/>
      <c r="C72" s="75"/>
      <c r="D72" s="75"/>
      <c r="E72" s="205" t="str">
        <f>E7</f>
        <v>REKONSTRUKCE PLYNOVÉ KOTELNY JAROV I.- OBJEKTY A-E</v>
      </c>
      <c r="F72" s="77"/>
      <c r="G72" s="77"/>
      <c r="H72" s="77"/>
      <c r="I72" s="204"/>
      <c r="J72" s="75"/>
      <c r="K72" s="75"/>
      <c r="L72" s="73"/>
    </row>
    <row r="73" spans="2:12" ht="13.5">
      <c r="B73" s="28"/>
      <c r="C73" s="77" t="s">
        <v>190</v>
      </c>
      <c r="D73" s="206"/>
      <c r="E73" s="206"/>
      <c r="F73" s="206"/>
      <c r="G73" s="206"/>
      <c r="H73" s="206"/>
      <c r="I73" s="149"/>
      <c r="J73" s="206"/>
      <c r="K73" s="206"/>
      <c r="L73" s="207"/>
    </row>
    <row r="74" spans="2:12" s="1" customFormat="1" ht="16.5" customHeight="1">
      <c r="B74" s="47"/>
      <c r="C74" s="75"/>
      <c r="D74" s="75"/>
      <c r="E74" s="205" t="s">
        <v>2519</v>
      </c>
      <c r="F74" s="75"/>
      <c r="G74" s="75"/>
      <c r="H74" s="75"/>
      <c r="I74" s="204"/>
      <c r="J74" s="75"/>
      <c r="K74" s="75"/>
      <c r="L74" s="73"/>
    </row>
    <row r="75" spans="2:12" s="1" customFormat="1" ht="14.4" customHeight="1">
      <c r="B75" s="47"/>
      <c r="C75" s="77" t="s">
        <v>192</v>
      </c>
      <c r="D75" s="75"/>
      <c r="E75" s="75"/>
      <c r="F75" s="75"/>
      <c r="G75" s="75"/>
      <c r="H75" s="75"/>
      <c r="I75" s="204"/>
      <c r="J75" s="75"/>
      <c r="K75" s="75"/>
      <c r="L75" s="73"/>
    </row>
    <row r="76" spans="2:12" s="1" customFormat="1" ht="17.25" customHeight="1">
      <c r="B76" s="47"/>
      <c r="C76" s="75"/>
      <c r="D76" s="75"/>
      <c r="E76" s="83" t="str">
        <f>E11</f>
        <v>A4 - OBJEKT D - PŘEDÁVACÍ STANICE MaR</v>
      </c>
      <c r="F76" s="75"/>
      <c r="G76" s="75"/>
      <c r="H76" s="75"/>
      <c r="I76" s="204"/>
      <c r="J76" s="75"/>
      <c r="K76" s="75"/>
      <c r="L76" s="73"/>
    </row>
    <row r="77" spans="2:12" s="1" customFormat="1" ht="6.95" customHeight="1">
      <c r="B77" s="47"/>
      <c r="C77" s="75"/>
      <c r="D77" s="75"/>
      <c r="E77" s="75"/>
      <c r="F77" s="75"/>
      <c r="G77" s="75"/>
      <c r="H77" s="75"/>
      <c r="I77" s="204"/>
      <c r="J77" s="75"/>
      <c r="K77" s="75"/>
      <c r="L77" s="73"/>
    </row>
    <row r="78" spans="2:12" s="1" customFormat="1" ht="18" customHeight="1">
      <c r="B78" s="47"/>
      <c r="C78" s="77" t="s">
        <v>24</v>
      </c>
      <c r="D78" s="75"/>
      <c r="E78" s="75"/>
      <c r="F78" s="208" t="str">
        <f>F14</f>
        <v xml:space="preserve"> 130 00 Praha 3</v>
      </c>
      <c r="G78" s="75"/>
      <c r="H78" s="75"/>
      <c r="I78" s="209" t="s">
        <v>26</v>
      </c>
      <c r="J78" s="86" t="str">
        <f>IF(J14="","",J14)</f>
        <v>24. 9. 2018</v>
      </c>
      <c r="K78" s="75"/>
      <c r="L78" s="73"/>
    </row>
    <row r="79" spans="2:12" s="1" customFormat="1" ht="6.95" customHeight="1">
      <c r="B79" s="47"/>
      <c r="C79" s="75"/>
      <c r="D79" s="75"/>
      <c r="E79" s="75"/>
      <c r="F79" s="75"/>
      <c r="G79" s="75"/>
      <c r="H79" s="75"/>
      <c r="I79" s="204"/>
      <c r="J79" s="75"/>
      <c r="K79" s="75"/>
      <c r="L79" s="73"/>
    </row>
    <row r="80" spans="2:12" s="1" customFormat="1" ht="13.5">
      <c r="B80" s="47"/>
      <c r="C80" s="77" t="s">
        <v>32</v>
      </c>
      <c r="D80" s="75"/>
      <c r="E80" s="75"/>
      <c r="F80" s="208" t="str">
        <f>E17</f>
        <v>VYSOKÁ ŠKOLA EKONOMICKÁ V PRAZE</v>
      </c>
      <c r="G80" s="75"/>
      <c r="H80" s="75"/>
      <c r="I80" s="209" t="s">
        <v>39</v>
      </c>
      <c r="J80" s="208" t="str">
        <f>E23</f>
        <v>ING.VÁCLAV PILÁT</v>
      </c>
      <c r="K80" s="75"/>
      <c r="L80" s="73"/>
    </row>
    <row r="81" spans="2:12" s="1" customFormat="1" ht="14.4" customHeight="1">
      <c r="B81" s="47"/>
      <c r="C81" s="77" t="s">
        <v>37</v>
      </c>
      <c r="D81" s="75"/>
      <c r="E81" s="75"/>
      <c r="F81" s="208" t="str">
        <f>IF(E20="","",E20)</f>
        <v/>
      </c>
      <c r="G81" s="75"/>
      <c r="H81" s="75"/>
      <c r="I81" s="204"/>
      <c r="J81" s="75"/>
      <c r="K81" s="75"/>
      <c r="L81" s="73"/>
    </row>
    <row r="82" spans="2:12" s="1" customFormat="1" ht="10.3" customHeight="1">
      <c r="B82" s="47"/>
      <c r="C82" s="75"/>
      <c r="D82" s="75"/>
      <c r="E82" s="75"/>
      <c r="F82" s="75"/>
      <c r="G82" s="75"/>
      <c r="H82" s="75"/>
      <c r="I82" s="204"/>
      <c r="J82" s="75"/>
      <c r="K82" s="75"/>
      <c r="L82" s="73"/>
    </row>
    <row r="83" spans="2:20" s="10" customFormat="1" ht="29.25" customHeight="1">
      <c r="B83" s="210"/>
      <c r="C83" s="211" t="s">
        <v>215</v>
      </c>
      <c r="D83" s="212" t="s">
        <v>63</v>
      </c>
      <c r="E83" s="212" t="s">
        <v>59</v>
      </c>
      <c r="F83" s="212" t="s">
        <v>216</v>
      </c>
      <c r="G83" s="212" t="s">
        <v>217</v>
      </c>
      <c r="H83" s="212" t="s">
        <v>218</v>
      </c>
      <c r="I83" s="213" t="s">
        <v>219</v>
      </c>
      <c r="J83" s="212" t="s">
        <v>196</v>
      </c>
      <c r="K83" s="214" t="s">
        <v>220</v>
      </c>
      <c r="L83" s="215"/>
      <c r="M83" s="103" t="s">
        <v>221</v>
      </c>
      <c r="N83" s="104" t="s">
        <v>48</v>
      </c>
      <c r="O83" s="104" t="s">
        <v>222</v>
      </c>
      <c r="P83" s="104" t="s">
        <v>223</v>
      </c>
      <c r="Q83" s="104" t="s">
        <v>224</v>
      </c>
      <c r="R83" s="104" t="s">
        <v>225</v>
      </c>
      <c r="S83" s="104" t="s">
        <v>226</v>
      </c>
      <c r="T83" s="105" t="s">
        <v>227</v>
      </c>
    </row>
    <row r="84" spans="2:63" s="1" customFormat="1" ht="29.25" customHeight="1">
      <c r="B84" s="47"/>
      <c r="C84" s="109" t="s">
        <v>197</v>
      </c>
      <c r="D84" s="75"/>
      <c r="E84" s="75"/>
      <c r="F84" s="75"/>
      <c r="G84" s="75"/>
      <c r="H84" s="75"/>
      <c r="I84" s="204"/>
      <c r="J84" s="216">
        <f>BK84</f>
        <v>0</v>
      </c>
      <c r="K84" s="75"/>
      <c r="L84" s="73"/>
      <c r="M84" s="106"/>
      <c r="N84" s="107"/>
      <c r="O84" s="107"/>
      <c r="P84" s="217">
        <f>P85</f>
        <v>0</v>
      </c>
      <c r="Q84" s="107"/>
      <c r="R84" s="217">
        <f>R85</f>
        <v>0</v>
      </c>
      <c r="S84" s="107"/>
      <c r="T84" s="218">
        <f>T85</f>
        <v>0</v>
      </c>
      <c r="AT84" s="24" t="s">
        <v>77</v>
      </c>
      <c r="AU84" s="24" t="s">
        <v>198</v>
      </c>
      <c r="BK84" s="219">
        <f>BK85</f>
        <v>0</v>
      </c>
    </row>
    <row r="85" spans="2:63" s="11" customFormat="1" ht="37.4" customHeight="1">
      <c r="B85" s="220"/>
      <c r="C85" s="221"/>
      <c r="D85" s="222" t="s">
        <v>77</v>
      </c>
      <c r="E85" s="223" t="s">
        <v>1236</v>
      </c>
      <c r="F85" s="223" t="s">
        <v>1445</v>
      </c>
      <c r="G85" s="221"/>
      <c r="H85" s="221"/>
      <c r="I85" s="224"/>
      <c r="J85" s="225">
        <f>BK85</f>
        <v>0</v>
      </c>
      <c r="K85" s="221"/>
      <c r="L85" s="226"/>
      <c r="M85" s="227"/>
      <c r="N85" s="228"/>
      <c r="O85" s="228"/>
      <c r="P85" s="229">
        <f>P86</f>
        <v>0</v>
      </c>
      <c r="Q85" s="228"/>
      <c r="R85" s="229">
        <f>R86</f>
        <v>0</v>
      </c>
      <c r="S85" s="228"/>
      <c r="T85" s="230">
        <f>T86</f>
        <v>0</v>
      </c>
      <c r="AR85" s="231" t="s">
        <v>91</v>
      </c>
      <c r="AT85" s="232" t="s">
        <v>77</v>
      </c>
      <c r="AU85" s="232" t="s">
        <v>78</v>
      </c>
      <c r="AY85" s="231" t="s">
        <v>230</v>
      </c>
      <c r="BK85" s="233">
        <f>BK86</f>
        <v>0</v>
      </c>
    </row>
    <row r="86" spans="2:63" s="11" customFormat="1" ht="19.9" customHeight="1">
      <c r="B86" s="220"/>
      <c r="C86" s="221"/>
      <c r="D86" s="222" t="s">
        <v>77</v>
      </c>
      <c r="E86" s="234" t="s">
        <v>2117</v>
      </c>
      <c r="F86" s="234" t="s">
        <v>2676</v>
      </c>
      <c r="G86" s="221"/>
      <c r="H86" s="221"/>
      <c r="I86" s="224"/>
      <c r="J86" s="235">
        <f>BK86</f>
        <v>0</v>
      </c>
      <c r="K86" s="221"/>
      <c r="L86" s="226"/>
      <c r="M86" s="227"/>
      <c r="N86" s="228"/>
      <c r="O86" s="228"/>
      <c r="P86" s="229">
        <f>SUM(P87:P99)</f>
        <v>0</v>
      </c>
      <c r="Q86" s="228"/>
      <c r="R86" s="229">
        <f>SUM(R87:R99)</f>
        <v>0</v>
      </c>
      <c r="S86" s="228"/>
      <c r="T86" s="230">
        <f>SUM(T87:T99)</f>
        <v>0</v>
      </c>
      <c r="AR86" s="231" t="s">
        <v>91</v>
      </c>
      <c r="AT86" s="232" t="s">
        <v>77</v>
      </c>
      <c r="AU86" s="232" t="s">
        <v>85</v>
      </c>
      <c r="AY86" s="231" t="s">
        <v>230</v>
      </c>
      <c r="BK86" s="233">
        <f>SUM(BK87:BK99)</f>
        <v>0</v>
      </c>
    </row>
    <row r="87" spans="2:65" s="1" customFormat="1" ht="16.5" customHeight="1">
      <c r="B87" s="47"/>
      <c r="C87" s="236" t="s">
        <v>85</v>
      </c>
      <c r="D87" s="236" t="s">
        <v>233</v>
      </c>
      <c r="E87" s="237" t="s">
        <v>2677</v>
      </c>
      <c r="F87" s="238" t="s">
        <v>1515</v>
      </c>
      <c r="G87" s="239" t="s">
        <v>1267</v>
      </c>
      <c r="H87" s="240">
        <v>1</v>
      </c>
      <c r="I87" s="241"/>
      <c r="J87" s="242">
        <f>ROUND(I87*H87,2)</f>
        <v>0</v>
      </c>
      <c r="K87" s="238" t="s">
        <v>34</v>
      </c>
      <c r="L87" s="73"/>
      <c r="M87" s="243" t="s">
        <v>34</v>
      </c>
      <c r="N87" s="244" t="s">
        <v>49</v>
      </c>
      <c r="O87" s="48"/>
      <c r="P87" s="245">
        <f>O87*H87</f>
        <v>0</v>
      </c>
      <c r="Q87" s="245">
        <v>0</v>
      </c>
      <c r="R87" s="245">
        <f>Q87*H87</f>
        <v>0</v>
      </c>
      <c r="S87" s="245">
        <v>0</v>
      </c>
      <c r="T87" s="246">
        <f>S87*H87</f>
        <v>0</v>
      </c>
      <c r="AR87" s="24" t="s">
        <v>259</v>
      </c>
      <c r="AT87" s="24" t="s">
        <v>233</v>
      </c>
      <c r="AU87" s="24" t="s">
        <v>91</v>
      </c>
      <c r="AY87" s="24" t="s">
        <v>230</v>
      </c>
      <c r="BE87" s="247">
        <f>IF(N87="základní",J87,0)</f>
        <v>0</v>
      </c>
      <c r="BF87" s="247">
        <f>IF(N87="snížená",J87,0)</f>
        <v>0</v>
      </c>
      <c r="BG87" s="247">
        <f>IF(N87="zákl. přenesená",J87,0)</f>
        <v>0</v>
      </c>
      <c r="BH87" s="247">
        <f>IF(N87="sníž. přenesená",J87,0)</f>
        <v>0</v>
      </c>
      <c r="BI87" s="247">
        <f>IF(N87="nulová",J87,0)</f>
        <v>0</v>
      </c>
      <c r="BJ87" s="24" t="s">
        <v>85</v>
      </c>
      <c r="BK87" s="247">
        <f>ROUND(I87*H87,2)</f>
        <v>0</v>
      </c>
      <c r="BL87" s="24" t="s">
        <v>259</v>
      </c>
      <c r="BM87" s="24" t="s">
        <v>2678</v>
      </c>
    </row>
    <row r="88" spans="2:65" s="1" customFormat="1" ht="25.5" customHeight="1">
      <c r="B88" s="47"/>
      <c r="C88" s="236" t="s">
        <v>91</v>
      </c>
      <c r="D88" s="236" t="s">
        <v>233</v>
      </c>
      <c r="E88" s="237" t="s">
        <v>2679</v>
      </c>
      <c r="F88" s="238" t="s">
        <v>1448</v>
      </c>
      <c r="G88" s="239" t="s">
        <v>258</v>
      </c>
      <c r="H88" s="240">
        <v>20</v>
      </c>
      <c r="I88" s="241"/>
      <c r="J88" s="242">
        <f>ROUND(I88*H88,2)</f>
        <v>0</v>
      </c>
      <c r="K88" s="238" t="s">
        <v>34</v>
      </c>
      <c r="L88" s="73"/>
      <c r="M88" s="243" t="s">
        <v>34</v>
      </c>
      <c r="N88" s="244" t="s">
        <v>49</v>
      </c>
      <c r="O88" s="48"/>
      <c r="P88" s="245">
        <f>O88*H88</f>
        <v>0</v>
      </c>
      <c r="Q88" s="245">
        <v>0</v>
      </c>
      <c r="R88" s="245">
        <f>Q88*H88</f>
        <v>0</v>
      </c>
      <c r="S88" s="245">
        <v>0</v>
      </c>
      <c r="T88" s="246">
        <f>S88*H88</f>
        <v>0</v>
      </c>
      <c r="AR88" s="24" t="s">
        <v>259</v>
      </c>
      <c r="AT88" s="24" t="s">
        <v>233</v>
      </c>
      <c r="AU88" s="24" t="s">
        <v>91</v>
      </c>
      <c r="AY88" s="24" t="s">
        <v>230</v>
      </c>
      <c r="BE88" s="247">
        <f>IF(N88="základní",J88,0)</f>
        <v>0</v>
      </c>
      <c r="BF88" s="247">
        <f>IF(N88="snížená",J88,0)</f>
        <v>0</v>
      </c>
      <c r="BG88" s="247">
        <f>IF(N88="zákl. přenesená",J88,0)</f>
        <v>0</v>
      </c>
      <c r="BH88" s="247">
        <f>IF(N88="sníž. přenesená",J88,0)</f>
        <v>0</v>
      </c>
      <c r="BI88" s="247">
        <f>IF(N88="nulová",J88,0)</f>
        <v>0</v>
      </c>
      <c r="BJ88" s="24" t="s">
        <v>85</v>
      </c>
      <c r="BK88" s="247">
        <f>ROUND(I88*H88,2)</f>
        <v>0</v>
      </c>
      <c r="BL88" s="24" t="s">
        <v>259</v>
      </c>
      <c r="BM88" s="24" t="s">
        <v>2680</v>
      </c>
    </row>
    <row r="89" spans="2:65" s="1" customFormat="1" ht="16.5" customHeight="1">
      <c r="B89" s="47"/>
      <c r="C89" s="236" t="s">
        <v>242</v>
      </c>
      <c r="D89" s="236" t="s">
        <v>233</v>
      </c>
      <c r="E89" s="237" t="s">
        <v>2681</v>
      </c>
      <c r="F89" s="238" t="s">
        <v>2682</v>
      </c>
      <c r="G89" s="239" t="s">
        <v>1267</v>
      </c>
      <c r="H89" s="240">
        <v>1</v>
      </c>
      <c r="I89" s="241"/>
      <c r="J89" s="242">
        <f>ROUND(I89*H89,2)</f>
        <v>0</v>
      </c>
      <c r="K89" s="238" t="s">
        <v>34</v>
      </c>
      <c r="L89" s="73"/>
      <c r="M89" s="243" t="s">
        <v>34</v>
      </c>
      <c r="N89" s="244" t="s">
        <v>49</v>
      </c>
      <c r="O89" s="48"/>
      <c r="P89" s="245">
        <f>O89*H89</f>
        <v>0</v>
      </c>
      <c r="Q89" s="245">
        <v>0</v>
      </c>
      <c r="R89" s="245">
        <f>Q89*H89</f>
        <v>0</v>
      </c>
      <c r="S89" s="245">
        <v>0</v>
      </c>
      <c r="T89" s="246">
        <f>S89*H89</f>
        <v>0</v>
      </c>
      <c r="AR89" s="24" t="s">
        <v>259</v>
      </c>
      <c r="AT89" s="24" t="s">
        <v>233</v>
      </c>
      <c r="AU89" s="24" t="s">
        <v>91</v>
      </c>
      <c r="AY89" s="24" t="s">
        <v>230</v>
      </c>
      <c r="BE89" s="247">
        <f>IF(N89="základní",J89,0)</f>
        <v>0</v>
      </c>
      <c r="BF89" s="247">
        <f>IF(N89="snížená",J89,0)</f>
        <v>0</v>
      </c>
      <c r="BG89" s="247">
        <f>IF(N89="zákl. přenesená",J89,0)</f>
        <v>0</v>
      </c>
      <c r="BH89" s="247">
        <f>IF(N89="sníž. přenesená",J89,0)</f>
        <v>0</v>
      </c>
      <c r="BI89" s="247">
        <f>IF(N89="nulová",J89,0)</f>
        <v>0</v>
      </c>
      <c r="BJ89" s="24" t="s">
        <v>85</v>
      </c>
      <c r="BK89" s="247">
        <f>ROUND(I89*H89,2)</f>
        <v>0</v>
      </c>
      <c r="BL89" s="24" t="s">
        <v>259</v>
      </c>
      <c r="BM89" s="24" t="s">
        <v>2683</v>
      </c>
    </row>
    <row r="90" spans="2:65" s="1" customFormat="1" ht="25.5" customHeight="1">
      <c r="B90" s="47"/>
      <c r="C90" s="236" t="s">
        <v>237</v>
      </c>
      <c r="D90" s="236" t="s">
        <v>233</v>
      </c>
      <c r="E90" s="237" t="s">
        <v>2684</v>
      </c>
      <c r="F90" s="238" t="s">
        <v>1448</v>
      </c>
      <c r="G90" s="239" t="s">
        <v>258</v>
      </c>
      <c r="H90" s="240">
        <v>60</v>
      </c>
      <c r="I90" s="241"/>
      <c r="J90" s="242">
        <f>ROUND(I90*H90,2)</f>
        <v>0</v>
      </c>
      <c r="K90" s="238" t="s">
        <v>34</v>
      </c>
      <c r="L90" s="73"/>
      <c r="M90" s="243" t="s">
        <v>34</v>
      </c>
      <c r="N90" s="244" t="s">
        <v>49</v>
      </c>
      <c r="O90" s="48"/>
      <c r="P90" s="245">
        <f>O90*H90</f>
        <v>0</v>
      </c>
      <c r="Q90" s="245">
        <v>0</v>
      </c>
      <c r="R90" s="245">
        <f>Q90*H90</f>
        <v>0</v>
      </c>
      <c r="S90" s="245">
        <v>0</v>
      </c>
      <c r="T90" s="246">
        <f>S90*H90</f>
        <v>0</v>
      </c>
      <c r="AR90" s="24" t="s">
        <v>259</v>
      </c>
      <c r="AT90" s="24" t="s">
        <v>233</v>
      </c>
      <c r="AU90" s="24" t="s">
        <v>91</v>
      </c>
      <c r="AY90" s="24" t="s">
        <v>230</v>
      </c>
      <c r="BE90" s="247">
        <f>IF(N90="základní",J90,0)</f>
        <v>0</v>
      </c>
      <c r="BF90" s="247">
        <f>IF(N90="snížená",J90,0)</f>
        <v>0</v>
      </c>
      <c r="BG90" s="247">
        <f>IF(N90="zákl. přenesená",J90,0)</f>
        <v>0</v>
      </c>
      <c r="BH90" s="247">
        <f>IF(N90="sníž. přenesená",J90,0)</f>
        <v>0</v>
      </c>
      <c r="BI90" s="247">
        <f>IF(N90="nulová",J90,0)</f>
        <v>0</v>
      </c>
      <c r="BJ90" s="24" t="s">
        <v>85</v>
      </c>
      <c r="BK90" s="247">
        <f>ROUND(I90*H90,2)</f>
        <v>0</v>
      </c>
      <c r="BL90" s="24" t="s">
        <v>259</v>
      </c>
      <c r="BM90" s="24" t="s">
        <v>2685</v>
      </c>
    </row>
    <row r="91" spans="2:65" s="1" customFormat="1" ht="25.5" customHeight="1">
      <c r="B91" s="47"/>
      <c r="C91" s="236" t="s">
        <v>255</v>
      </c>
      <c r="D91" s="236" t="s">
        <v>233</v>
      </c>
      <c r="E91" s="237" t="s">
        <v>2686</v>
      </c>
      <c r="F91" s="238" t="s">
        <v>1448</v>
      </c>
      <c r="G91" s="239" t="s">
        <v>258</v>
      </c>
      <c r="H91" s="240">
        <v>20</v>
      </c>
      <c r="I91" s="241"/>
      <c r="J91" s="242">
        <f>ROUND(I91*H91,2)</f>
        <v>0</v>
      </c>
      <c r="K91" s="238" t="s">
        <v>34</v>
      </c>
      <c r="L91" s="73"/>
      <c r="M91" s="243" t="s">
        <v>34</v>
      </c>
      <c r="N91" s="244" t="s">
        <v>49</v>
      </c>
      <c r="O91" s="48"/>
      <c r="P91" s="245">
        <f>O91*H91</f>
        <v>0</v>
      </c>
      <c r="Q91" s="245">
        <v>0</v>
      </c>
      <c r="R91" s="245">
        <f>Q91*H91</f>
        <v>0</v>
      </c>
      <c r="S91" s="245">
        <v>0</v>
      </c>
      <c r="T91" s="246">
        <f>S91*H91</f>
        <v>0</v>
      </c>
      <c r="AR91" s="24" t="s">
        <v>259</v>
      </c>
      <c r="AT91" s="24" t="s">
        <v>233</v>
      </c>
      <c r="AU91" s="24" t="s">
        <v>91</v>
      </c>
      <c r="AY91" s="24" t="s">
        <v>230</v>
      </c>
      <c r="BE91" s="247">
        <f>IF(N91="základní",J91,0)</f>
        <v>0</v>
      </c>
      <c r="BF91" s="247">
        <f>IF(N91="snížená",J91,0)</f>
        <v>0</v>
      </c>
      <c r="BG91" s="247">
        <f>IF(N91="zákl. přenesená",J91,0)</f>
        <v>0</v>
      </c>
      <c r="BH91" s="247">
        <f>IF(N91="sníž. přenesená",J91,0)</f>
        <v>0</v>
      </c>
      <c r="BI91" s="247">
        <f>IF(N91="nulová",J91,0)</f>
        <v>0</v>
      </c>
      <c r="BJ91" s="24" t="s">
        <v>85</v>
      </c>
      <c r="BK91" s="247">
        <f>ROUND(I91*H91,2)</f>
        <v>0</v>
      </c>
      <c r="BL91" s="24" t="s">
        <v>259</v>
      </c>
      <c r="BM91" s="24" t="s">
        <v>2687</v>
      </c>
    </row>
    <row r="92" spans="2:65" s="1" customFormat="1" ht="16.5" customHeight="1">
      <c r="B92" s="47"/>
      <c r="C92" s="236" t="s">
        <v>266</v>
      </c>
      <c r="D92" s="236" t="s">
        <v>233</v>
      </c>
      <c r="E92" s="237" t="s">
        <v>2688</v>
      </c>
      <c r="F92" s="238" t="s">
        <v>2689</v>
      </c>
      <c r="G92" s="239" t="s">
        <v>258</v>
      </c>
      <c r="H92" s="240">
        <v>220</v>
      </c>
      <c r="I92" s="241"/>
      <c r="J92" s="242">
        <f>ROUND(I92*H92,2)</f>
        <v>0</v>
      </c>
      <c r="K92" s="238" t="s">
        <v>34</v>
      </c>
      <c r="L92" s="73"/>
      <c r="M92" s="243" t="s">
        <v>34</v>
      </c>
      <c r="N92" s="244" t="s">
        <v>49</v>
      </c>
      <c r="O92" s="48"/>
      <c r="P92" s="245">
        <f>O92*H92</f>
        <v>0</v>
      </c>
      <c r="Q92" s="245">
        <v>0</v>
      </c>
      <c r="R92" s="245">
        <f>Q92*H92</f>
        <v>0</v>
      </c>
      <c r="S92" s="245">
        <v>0</v>
      </c>
      <c r="T92" s="246">
        <f>S92*H92</f>
        <v>0</v>
      </c>
      <c r="AR92" s="24" t="s">
        <v>259</v>
      </c>
      <c r="AT92" s="24" t="s">
        <v>233</v>
      </c>
      <c r="AU92" s="24" t="s">
        <v>91</v>
      </c>
      <c r="AY92" s="24" t="s">
        <v>230</v>
      </c>
      <c r="BE92" s="247">
        <f>IF(N92="základní",J92,0)</f>
        <v>0</v>
      </c>
      <c r="BF92" s="247">
        <f>IF(N92="snížená",J92,0)</f>
        <v>0</v>
      </c>
      <c r="BG92" s="247">
        <f>IF(N92="zákl. přenesená",J92,0)</f>
        <v>0</v>
      </c>
      <c r="BH92" s="247">
        <f>IF(N92="sníž. přenesená",J92,0)</f>
        <v>0</v>
      </c>
      <c r="BI92" s="247">
        <f>IF(N92="nulová",J92,0)</f>
        <v>0</v>
      </c>
      <c r="BJ92" s="24" t="s">
        <v>85</v>
      </c>
      <c r="BK92" s="247">
        <f>ROUND(I92*H92,2)</f>
        <v>0</v>
      </c>
      <c r="BL92" s="24" t="s">
        <v>259</v>
      </c>
      <c r="BM92" s="24" t="s">
        <v>2690</v>
      </c>
    </row>
    <row r="93" spans="2:65" s="1" customFormat="1" ht="16.5" customHeight="1">
      <c r="B93" s="47"/>
      <c r="C93" s="236" t="s">
        <v>278</v>
      </c>
      <c r="D93" s="236" t="s">
        <v>233</v>
      </c>
      <c r="E93" s="237" t="s">
        <v>2691</v>
      </c>
      <c r="F93" s="238" t="s">
        <v>2692</v>
      </c>
      <c r="G93" s="239" t="s">
        <v>258</v>
      </c>
      <c r="H93" s="240">
        <v>220</v>
      </c>
      <c r="I93" s="241"/>
      <c r="J93" s="242">
        <f>ROUND(I93*H93,2)</f>
        <v>0</v>
      </c>
      <c r="K93" s="238" t="s">
        <v>34</v>
      </c>
      <c r="L93" s="73"/>
      <c r="M93" s="243" t="s">
        <v>34</v>
      </c>
      <c r="N93" s="244" t="s">
        <v>49</v>
      </c>
      <c r="O93" s="48"/>
      <c r="P93" s="245">
        <f>O93*H93</f>
        <v>0</v>
      </c>
      <c r="Q93" s="245">
        <v>0</v>
      </c>
      <c r="R93" s="245">
        <f>Q93*H93</f>
        <v>0</v>
      </c>
      <c r="S93" s="245">
        <v>0</v>
      </c>
      <c r="T93" s="246">
        <f>S93*H93</f>
        <v>0</v>
      </c>
      <c r="AR93" s="24" t="s">
        <v>259</v>
      </c>
      <c r="AT93" s="24" t="s">
        <v>233</v>
      </c>
      <c r="AU93" s="24" t="s">
        <v>91</v>
      </c>
      <c r="AY93" s="24" t="s">
        <v>230</v>
      </c>
      <c r="BE93" s="247">
        <f>IF(N93="základní",J93,0)</f>
        <v>0</v>
      </c>
      <c r="BF93" s="247">
        <f>IF(N93="snížená",J93,0)</f>
        <v>0</v>
      </c>
      <c r="BG93" s="247">
        <f>IF(N93="zákl. přenesená",J93,0)</f>
        <v>0</v>
      </c>
      <c r="BH93" s="247">
        <f>IF(N93="sníž. přenesená",J93,0)</f>
        <v>0</v>
      </c>
      <c r="BI93" s="247">
        <f>IF(N93="nulová",J93,0)</f>
        <v>0</v>
      </c>
      <c r="BJ93" s="24" t="s">
        <v>85</v>
      </c>
      <c r="BK93" s="247">
        <f>ROUND(I93*H93,2)</f>
        <v>0</v>
      </c>
      <c r="BL93" s="24" t="s">
        <v>259</v>
      </c>
      <c r="BM93" s="24" t="s">
        <v>2693</v>
      </c>
    </row>
    <row r="94" spans="2:65" s="1" customFormat="1" ht="16.5" customHeight="1">
      <c r="B94" s="47"/>
      <c r="C94" s="236" t="s">
        <v>285</v>
      </c>
      <c r="D94" s="236" t="s">
        <v>233</v>
      </c>
      <c r="E94" s="237" t="s">
        <v>2694</v>
      </c>
      <c r="F94" s="238" t="s">
        <v>1483</v>
      </c>
      <c r="G94" s="239" t="s">
        <v>258</v>
      </c>
      <c r="H94" s="240">
        <v>140</v>
      </c>
      <c r="I94" s="241"/>
      <c r="J94" s="242">
        <f>ROUND(I94*H94,2)</f>
        <v>0</v>
      </c>
      <c r="K94" s="238" t="s">
        <v>34</v>
      </c>
      <c r="L94" s="73"/>
      <c r="M94" s="243" t="s">
        <v>34</v>
      </c>
      <c r="N94" s="244" t="s">
        <v>49</v>
      </c>
      <c r="O94" s="48"/>
      <c r="P94" s="245">
        <f>O94*H94</f>
        <v>0</v>
      </c>
      <c r="Q94" s="245">
        <v>0</v>
      </c>
      <c r="R94" s="245">
        <f>Q94*H94</f>
        <v>0</v>
      </c>
      <c r="S94" s="245">
        <v>0</v>
      </c>
      <c r="T94" s="246">
        <f>S94*H94</f>
        <v>0</v>
      </c>
      <c r="AR94" s="24" t="s">
        <v>259</v>
      </c>
      <c r="AT94" s="24" t="s">
        <v>233</v>
      </c>
      <c r="AU94" s="24" t="s">
        <v>91</v>
      </c>
      <c r="AY94" s="24" t="s">
        <v>230</v>
      </c>
      <c r="BE94" s="247">
        <f>IF(N94="základní",J94,0)</f>
        <v>0</v>
      </c>
      <c r="BF94" s="247">
        <f>IF(N94="snížená",J94,0)</f>
        <v>0</v>
      </c>
      <c r="BG94" s="247">
        <f>IF(N94="zákl. přenesená",J94,0)</f>
        <v>0</v>
      </c>
      <c r="BH94" s="247">
        <f>IF(N94="sníž. přenesená",J94,0)</f>
        <v>0</v>
      </c>
      <c r="BI94" s="247">
        <f>IF(N94="nulová",J94,0)</f>
        <v>0</v>
      </c>
      <c r="BJ94" s="24" t="s">
        <v>85</v>
      </c>
      <c r="BK94" s="247">
        <f>ROUND(I94*H94,2)</f>
        <v>0</v>
      </c>
      <c r="BL94" s="24" t="s">
        <v>259</v>
      </c>
      <c r="BM94" s="24" t="s">
        <v>2695</v>
      </c>
    </row>
    <row r="95" spans="2:65" s="1" customFormat="1" ht="38.25" customHeight="1">
      <c r="B95" s="47"/>
      <c r="C95" s="236" t="s">
        <v>289</v>
      </c>
      <c r="D95" s="236" t="s">
        <v>233</v>
      </c>
      <c r="E95" s="237" t="s">
        <v>2696</v>
      </c>
      <c r="F95" s="238" t="s">
        <v>2697</v>
      </c>
      <c r="G95" s="239" t="s">
        <v>1267</v>
      </c>
      <c r="H95" s="240">
        <v>1</v>
      </c>
      <c r="I95" s="241"/>
      <c r="J95" s="242">
        <f>ROUND(I95*H95,2)</f>
        <v>0</v>
      </c>
      <c r="K95" s="238" t="s">
        <v>34</v>
      </c>
      <c r="L95" s="73"/>
      <c r="M95" s="243" t="s">
        <v>34</v>
      </c>
      <c r="N95" s="244" t="s">
        <v>49</v>
      </c>
      <c r="O95" s="48"/>
      <c r="P95" s="245">
        <f>O95*H95</f>
        <v>0</v>
      </c>
      <c r="Q95" s="245">
        <v>0</v>
      </c>
      <c r="R95" s="245">
        <f>Q95*H95</f>
        <v>0</v>
      </c>
      <c r="S95" s="245">
        <v>0</v>
      </c>
      <c r="T95" s="246">
        <f>S95*H95</f>
        <v>0</v>
      </c>
      <c r="AR95" s="24" t="s">
        <v>259</v>
      </c>
      <c r="AT95" s="24" t="s">
        <v>233</v>
      </c>
      <c r="AU95" s="24" t="s">
        <v>91</v>
      </c>
      <c r="AY95" s="24" t="s">
        <v>230</v>
      </c>
      <c r="BE95" s="247">
        <f>IF(N95="základní",J95,0)</f>
        <v>0</v>
      </c>
      <c r="BF95" s="247">
        <f>IF(N95="snížená",J95,0)</f>
        <v>0</v>
      </c>
      <c r="BG95" s="247">
        <f>IF(N95="zákl. přenesená",J95,0)</f>
        <v>0</v>
      </c>
      <c r="BH95" s="247">
        <f>IF(N95="sníž. přenesená",J95,0)</f>
        <v>0</v>
      </c>
      <c r="BI95" s="247">
        <f>IF(N95="nulová",J95,0)</f>
        <v>0</v>
      </c>
      <c r="BJ95" s="24" t="s">
        <v>85</v>
      </c>
      <c r="BK95" s="247">
        <f>ROUND(I95*H95,2)</f>
        <v>0</v>
      </c>
      <c r="BL95" s="24" t="s">
        <v>259</v>
      </c>
      <c r="BM95" s="24" t="s">
        <v>2698</v>
      </c>
    </row>
    <row r="96" spans="2:65" s="1" customFormat="1" ht="16.5" customHeight="1">
      <c r="B96" s="47"/>
      <c r="C96" s="236" t="s">
        <v>295</v>
      </c>
      <c r="D96" s="236" t="s">
        <v>233</v>
      </c>
      <c r="E96" s="237" t="s">
        <v>2699</v>
      </c>
      <c r="F96" s="238" t="s">
        <v>2700</v>
      </c>
      <c r="G96" s="239" t="s">
        <v>1499</v>
      </c>
      <c r="H96" s="240">
        <v>13</v>
      </c>
      <c r="I96" s="241"/>
      <c r="J96" s="242">
        <f>ROUND(I96*H96,2)</f>
        <v>0</v>
      </c>
      <c r="K96" s="238" t="s">
        <v>34</v>
      </c>
      <c r="L96" s="73"/>
      <c r="M96" s="243" t="s">
        <v>34</v>
      </c>
      <c r="N96" s="244" t="s">
        <v>49</v>
      </c>
      <c r="O96" s="48"/>
      <c r="P96" s="245">
        <f>O96*H96</f>
        <v>0</v>
      </c>
      <c r="Q96" s="245">
        <v>0</v>
      </c>
      <c r="R96" s="245">
        <f>Q96*H96</f>
        <v>0</v>
      </c>
      <c r="S96" s="245">
        <v>0</v>
      </c>
      <c r="T96" s="246">
        <f>S96*H96</f>
        <v>0</v>
      </c>
      <c r="AR96" s="24" t="s">
        <v>259</v>
      </c>
      <c r="AT96" s="24" t="s">
        <v>233</v>
      </c>
      <c r="AU96" s="24" t="s">
        <v>91</v>
      </c>
      <c r="AY96" s="24" t="s">
        <v>230</v>
      </c>
      <c r="BE96" s="247">
        <f>IF(N96="základní",J96,0)</f>
        <v>0</v>
      </c>
      <c r="BF96" s="247">
        <f>IF(N96="snížená",J96,0)</f>
        <v>0</v>
      </c>
      <c r="BG96" s="247">
        <f>IF(N96="zákl. přenesená",J96,0)</f>
        <v>0</v>
      </c>
      <c r="BH96" s="247">
        <f>IF(N96="sníž. přenesená",J96,0)</f>
        <v>0</v>
      </c>
      <c r="BI96" s="247">
        <f>IF(N96="nulová",J96,0)</f>
        <v>0</v>
      </c>
      <c r="BJ96" s="24" t="s">
        <v>85</v>
      </c>
      <c r="BK96" s="247">
        <f>ROUND(I96*H96,2)</f>
        <v>0</v>
      </c>
      <c r="BL96" s="24" t="s">
        <v>259</v>
      </c>
      <c r="BM96" s="24" t="s">
        <v>2701</v>
      </c>
    </row>
    <row r="97" spans="2:65" s="1" customFormat="1" ht="25.5" customHeight="1">
      <c r="B97" s="47"/>
      <c r="C97" s="236" t="s">
        <v>301</v>
      </c>
      <c r="D97" s="236" t="s">
        <v>233</v>
      </c>
      <c r="E97" s="237" t="s">
        <v>2702</v>
      </c>
      <c r="F97" s="238" t="s">
        <v>2703</v>
      </c>
      <c r="G97" s="239" t="s">
        <v>1118</v>
      </c>
      <c r="H97" s="240">
        <v>10</v>
      </c>
      <c r="I97" s="241"/>
      <c r="J97" s="242">
        <f>ROUND(I97*H97,2)</f>
        <v>0</v>
      </c>
      <c r="K97" s="238" t="s">
        <v>34</v>
      </c>
      <c r="L97" s="73"/>
      <c r="M97" s="243" t="s">
        <v>34</v>
      </c>
      <c r="N97" s="244" t="s">
        <v>49</v>
      </c>
      <c r="O97" s="48"/>
      <c r="P97" s="245">
        <f>O97*H97</f>
        <v>0</v>
      </c>
      <c r="Q97" s="245">
        <v>0</v>
      </c>
      <c r="R97" s="245">
        <f>Q97*H97</f>
        <v>0</v>
      </c>
      <c r="S97" s="245">
        <v>0</v>
      </c>
      <c r="T97" s="246">
        <f>S97*H97</f>
        <v>0</v>
      </c>
      <c r="AR97" s="24" t="s">
        <v>259</v>
      </c>
      <c r="AT97" s="24" t="s">
        <v>233</v>
      </c>
      <c r="AU97" s="24" t="s">
        <v>91</v>
      </c>
      <c r="AY97" s="24" t="s">
        <v>230</v>
      </c>
      <c r="BE97" s="247">
        <f>IF(N97="základní",J97,0)</f>
        <v>0</v>
      </c>
      <c r="BF97" s="247">
        <f>IF(N97="snížená",J97,0)</f>
        <v>0</v>
      </c>
      <c r="BG97" s="247">
        <f>IF(N97="zákl. přenesená",J97,0)</f>
        <v>0</v>
      </c>
      <c r="BH97" s="247">
        <f>IF(N97="sníž. přenesená",J97,0)</f>
        <v>0</v>
      </c>
      <c r="BI97" s="247">
        <f>IF(N97="nulová",J97,0)</f>
        <v>0</v>
      </c>
      <c r="BJ97" s="24" t="s">
        <v>85</v>
      </c>
      <c r="BK97" s="247">
        <f>ROUND(I97*H97,2)</f>
        <v>0</v>
      </c>
      <c r="BL97" s="24" t="s">
        <v>259</v>
      </c>
      <c r="BM97" s="24" t="s">
        <v>2704</v>
      </c>
    </row>
    <row r="98" spans="2:65" s="1" customFormat="1" ht="25.5" customHeight="1">
      <c r="B98" s="47"/>
      <c r="C98" s="236" t="s">
        <v>307</v>
      </c>
      <c r="D98" s="236" t="s">
        <v>233</v>
      </c>
      <c r="E98" s="237" t="s">
        <v>2705</v>
      </c>
      <c r="F98" s="238" t="s">
        <v>2706</v>
      </c>
      <c r="G98" s="239" t="s">
        <v>1267</v>
      </c>
      <c r="H98" s="240">
        <v>1</v>
      </c>
      <c r="I98" s="241"/>
      <c r="J98" s="242">
        <f>ROUND(I98*H98,2)</f>
        <v>0</v>
      </c>
      <c r="K98" s="238" t="s">
        <v>34</v>
      </c>
      <c r="L98" s="73"/>
      <c r="M98" s="243" t="s">
        <v>34</v>
      </c>
      <c r="N98" s="244" t="s">
        <v>49</v>
      </c>
      <c r="O98" s="48"/>
      <c r="P98" s="245">
        <f>O98*H98</f>
        <v>0</v>
      </c>
      <c r="Q98" s="245">
        <v>0</v>
      </c>
      <c r="R98" s="245">
        <f>Q98*H98</f>
        <v>0</v>
      </c>
      <c r="S98" s="245">
        <v>0</v>
      </c>
      <c r="T98" s="246">
        <f>S98*H98</f>
        <v>0</v>
      </c>
      <c r="AR98" s="24" t="s">
        <v>259</v>
      </c>
      <c r="AT98" s="24" t="s">
        <v>233</v>
      </c>
      <c r="AU98" s="24" t="s">
        <v>91</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259</v>
      </c>
      <c r="BM98" s="24" t="s">
        <v>2707</v>
      </c>
    </row>
    <row r="99" spans="2:65" s="1" customFormat="1" ht="16.5" customHeight="1">
      <c r="B99" s="47"/>
      <c r="C99" s="236" t="s">
        <v>311</v>
      </c>
      <c r="D99" s="236" t="s">
        <v>233</v>
      </c>
      <c r="E99" s="237" t="s">
        <v>1541</v>
      </c>
      <c r="F99" s="238" t="s">
        <v>1542</v>
      </c>
      <c r="G99" s="239" t="s">
        <v>304</v>
      </c>
      <c r="H99" s="293"/>
      <c r="I99" s="241"/>
      <c r="J99" s="242">
        <f>ROUND(I99*H99,2)</f>
        <v>0</v>
      </c>
      <c r="K99" s="238" t="s">
        <v>34</v>
      </c>
      <c r="L99" s="73"/>
      <c r="M99" s="243" t="s">
        <v>34</v>
      </c>
      <c r="N99" s="294" t="s">
        <v>49</v>
      </c>
      <c r="O99" s="295"/>
      <c r="P99" s="296">
        <f>O99*H99</f>
        <v>0</v>
      </c>
      <c r="Q99" s="296">
        <v>0</v>
      </c>
      <c r="R99" s="296">
        <f>Q99*H99</f>
        <v>0</v>
      </c>
      <c r="S99" s="296">
        <v>0</v>
      </c>
      <c r="T99" s="297">
        <f>S99*H99</f>
        <v>0</v>
      </c>
      <c r="AR99" s="24" t="s">
        <v>259</v>
      </c>
      <c r="AT99" s="24" t="s">
        <v>233</v>
      </c>
      <c r="AU99" s="24" t="s">
        <v>91</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259</v>
      </c>
      <c r="BM99" s="24" t="s">
        <v>2708</v>
      </c>
    </row>
    <row r="100" spans="2:12" s="1" customFormat="1" ht="6.95" customHeight="1">
      <c r="B100" s="68"/>
      <c r="C100" s="69"/>
      <c r="D100" s="69"/>
      <c r="E100" s="69"/>
      <c r="F100" s="69"/>
      <c r="G100" s="69"/>
      <c r="H100" s="69"/>
      <c r="I100" s="179"/>
      <c r="J100" s="69"/>
      <c r="K100" s="69"/>
      <c r="L100" s="73"/>
    </row>
  </sheetData>
  <sheetProtection password="CC35" sheet="1" objects="1" scenarios="1" formatColumns="0" formatRows="0" autoFilter="0"/>
  <autoFilter ref="C83:K99"/>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2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95</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191</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799</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ROUND(J96,2)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ROUND(SUM(BE96:BE220),2)</f>
        <v>0</v>
      </c>
      <c r="G32" s="48"/>
      <c r="H32" s="48"/>
      <c r="I32" s="171">
        <v>0.21</v>
      </c>
      <c r="J32" s="170">
        <f>ROUND(ROUND((SUM(BE96:BE220)),2)*I32,2)</f>
        <v>0</v>
      </c>
      <c r="K32" s="52"/>
    </row>
    <row r="33" spans="2:11" s="1" customFormat="1" ht="14.4" customHeight="1">
      <c r="B33" s="47"/>
      <c r="C33" s="48"/>
      <c r="D33" s="48"/>
      <c r="E33" s="56" t="s">
        <v>50</v>
      </c>
      <c r="F33" s="170">
        <f>ROUND(SUM(BF96:BF220),2)</f>
        <v>0</v>
      </c>
      <c r="G33" s="48"/>
      <c r="H33" s="48"/>
      <c r="I33" s="171">
        <v>0.15</v>
      </c>
      <c r="J33" s="170">
        <f>ROUND(ROUND((SUM(BF96:BF220)),2)*I33,2)</f>
        <v>0</v>
      </c>
      <c r="K33" s="52"/>
    </row>
    <row r="34" spans="2:11" s="1" customFormat="1" ht="14.4" customHeight="1" hidden="1">
      <c r="B34" s="47"/>
      <c r="C34" s="48"/>
      <c r="D34" s="48"/>
      <c r="E34" s="56" t="s">
        <v>51</v>
      </c>
      <c r="F34" s="170">
        <f>ROUND(SUM(BG96:BG220),2)</f>
        <v>0</v>
      </c>
      <c r="G34" s="48"/>
      <c r="H34" s="48"/>
      <c r="I34" s="171">
        <v>0.21</v>
      </c>
      <c r="J34" s="170">
        <v>0</v>
      </c>
      <c r="K34" s="52"/>
    </row>
    <row r="35" spans="2:11" s="1" customFormat="1" ht="14.4" customHeight="1" hidden="1">
      <c r="B35" s="47"/>
      <c r="C35" s="48"/>
      <c r="D35" s="48"/>
      <c r="E35" s="56" t="s">
        <v>52</v>
      </c>
      <c r="F35" s="170">
        <f>ROUND(SUM(BH96:BH220),2)</f>
        <v>0</v>
      </c>
      <c r="G35" s="48"/>
      <c r="H35" s="48"/>
      <c r="I35" s="171">
        <v>0.15</v>
      </c>
      <c r="J35" s="170">
        <v>0</v>
      </c>
      <c r="K35" s="52"/>
    </row>
    <row r="36" spans="2:11" s="1" customFormat="1" ht="14.4" customHeight="1" hidden="1">
      <c r="B36" s="47"/>
      <c r="C36" s="48"/>
      <c r="D36" s="48"/>
      <c r="E36" s="56" t="s">
        <v>53</v>
      </c>
      <c r="F36" s="170">
        <f>ROUND(SUM(BI96:BI220),2)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191</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A2 - KOTELNA - ZTI</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J96</f>
        <v>0</v>
      </c>
      <c r="K60" s="52"/>
      <c r="AU60" s="24" t="s">
        <v>198</v>
      </c>
    </row>
    <row r="61" spans="2:11" s="8" customFormat="1" ht="24.95" customHeight="1">
      <c r="B61" s="190"/>
      <c r="C61" s="191"/>
      <c r="D61" s="192" t="s">
        <v>199</v>
      </c>
      <c r="E61" s="193"/>
      <c r="F61" s="193"/>
      <c r="G61" s="193"/>
      <c r="H61" s="193"/>
      <c r="I61" s="194"/>
      <c r="J61" s="195">
        <f>J97</f>
        <v>0</v>
      </c>
      <c r="K61" s="196"/>
    </row>
    <row r="62" spans="2:11" s="9" customFormat="1" ht="19.9" customHeight="1">
      <c r="B62" s="197"/>
      <c r="C62" s="198"/>
      <c r="D62" s="199" t="s">
        <v>200</v>
      </c>
      <c r="E62" s="200"/>
      <c r="F62" s="200"/>
      <c r="G62" s="200"/>
      <c r="H62" s="200"/>
      <c r="I62" s="201"/>
      <c r="J62" s="202">
        <f>J98</f>
        <v>0</v>
      </c>
      <c r="K62" s="203"/>
    </row>
    <row r="63" spans="2:11" s="8" customFormat="1" ht="24.95" customHeight="1">
      <c r="B63" s="190"/>
      <c r="C63" s="191"/>
      <c r="D63" s="192" t="s">
        <v>201</v>
      </c>
      <c r="E63" s="193"/>
      <c r="F63" s="193"/>
      <c r="G63" s="193"/>
      <c r="H63" s="193"/>
      <c r="I63" s="194"/>
      <c r="J63" s="195">
        <f>J105</f>
        <v>0</v>
      </c>
      <c r="K63" s="196"/>
    </row>
    <row r="64" spans="2:11" s="9" customFormat="1" ht="19.9" customHeight="1">
      <c r="B64" s="197"/>
      <c r="C64" s="198"/>
      <c r="D64" s="199" t="s">
        <v>202</v>
      </c>
      <c r="E64" s="200"/>
      <c r="F64" s="200"/>
      <c r="G64" s="200"/>
      <c r="H64" s="200"/>
      <c r="I64" s="201"/>
      <c r="J64" s="202">
        <f>J106</f>
        <v>0</v>
      </c>
      <c r="K64" s="203"/>
    </row>
    <row r="65" spans="2:11" s="9" customFormat="1" ht="19.9" customHeight="1">
      <c r="B65" s="197"/>
      <c r="C65" s="198"/>
      <c r="D65" s="199" t="s">
        <v>800</v>
      </c>
      <c r="E65" s="200"/>
      <c r="F65" s="200"/>
      <c r="G65" s="200"/>
      <c r="H65" s="200"/>
      <c r="I65" s="201"/>
      <c r="J65" s="202">
        <f>J109</f>
        <v>0</v>
      </c>
      <c r="K65" s="203"/>
    </row>
    <row r="66" spans="2:11" s="9" customFormat="1" ht="19.9" customHeight="1">
      <c r="B66" s="197"/>
      <c r="C66" s="198"/>
      <c r="D66" s="199" t="s">
        <v>801</v>
      </c>
      <c r="E66" s="200"/>
      <c r="F66" s="200"/>
      <c r="G66" s="200"/>
      <c r="H66" s="200"/>
      <c r="I66" s="201"/>
      <c r="J66" s="202">
        <f>J131</f>
        <v>0</v>
      </c>
      <c r="K66" s="203"/>
    </row>
    <row r="67" spans="2:11" s="9" customFormat="1" ht="19.9" customHeight="1">
      <c r="B67" s="197"/>
      <c r="C67" s="198"/>
      <c r="D67" s="199" t="s">
        <v>802</v>
      </c>
      <c r="E67" s="200"/>
      <c r="F67" s="200"/>
      <c r="G67" s="200"/>
      <c r="H67" s="200"/>
      <c r="I67" s="201"/>
      <c r="J67" s="202">
        <f>J192</f>
        <v>0</v>
      </c>
      <c r="K67" s="203"/>
    </row>
    <row r="68" spans="2:11" s="9" customFormat="1" ht="19.9" customHeight="1">
      <c r="B68" s="197"/>
      <c r="C68" s="198"/>
      <c r="D68" s="199" t="s">
        <v>803</v>
      </c>
      <c r="E68" s="200"/>
      <c r="F68" s="200"/>
      <c r="G68" s="200"/>
      <c r="H68" s="200"/>
      <c r="I68" s="201"/>
      <c r="J68" s="202">
        <f>J198</f>
        <v>0</v>
      </c>
      <c r="K68" s="203"/>
    </row>
    <row r="69" spans="2:11" s="9" customFormat="1" ht="19.9" customHeight="1">
      <c r="B69" s="197"/>
      <c r="C69" s="198"/>
      <c r="D69" s="199" t="s">
        <v>804</v>
      </c>
      <c r="E69" s="200"/>
      <c r="F69" s="200"/>
      <c r="G69" s="200"/>
      <c r="H69" s="200"/>
      <c r="I69" s="201"/>
      <c r="J69" s="202">
        <f>J200</f>
        <v>0</v>
      </c>
      <c r="K69" s="203"/>
    </row>
    <row r="70" spans="2:11" s="8" customFormat="1" ht="24.95" customHeight="1">
      <c r="B70" s="190"/>
      <c r="C70" s="191"/>
      <c r="D70" s="192" t="s">
        <v>209</v>
      </c>
      <c r="E70" s="193"/>
      <c r="F70" s="193"/>
      <c r="G70" s="193"/>
      <c r="H70" s="193"/>
      <c r="I70" s="194"/>
      <c r="J70" s="195">
        <f>J212</f>
        <v>0</v>
      </c>
      <c r="K70" s="196"/>
    </row>
    <row r="71" spans="2:11" s="9" customFormat="1" ht="19.9" customHeight="1">
      <c r="B71" s="197"/>
      <c r="C71" s="198"/>
      <c r="D71" s="199" t="s">
        <v>210</v>
      </c>
      <c r="E71" s="200"/>
      <c r="F71" s="200"/>
      <c r="G71" s="200"/>
      <c r="H71" s="200"/>
      <c r="I71" s="201"/>
      <c r="J71" s="202">
        <f>J213</f>
        <v>0</v>
      </c>
      <c r="K71" s="203"/>
    </row>
    <row r="72" spans="2:11" s="9" customFormat="1" ht="19.9" customHeight="1">
      <c r="B72" s="197"/>
      <c r="C72" s="198"/>
      <c r="D72" s="199" t="s">
        <v>211</v>
      </c>
      <c r="E72" s="200"/>
      <c r="F72" s="200"/>
      <c r="G72" s="200"/>
      <c r="H72" s="200"/>
      <c r="I72" s="201"/>
      <c r="J72" s="202">
        <f>J215</f>
        <v>0</v>
      </c>
      <c r="K72" s="203"/>
    </row>
    <row r="73" spans="2:11" s="9" customFormat="1" ht="19.9" customHeight="1">
      <c r="B73" s="197"/>
      <c r="C73" s="198"/>
      <c r="D73" s="199" t="s">
        <v>212</v>
      </c>
      <c r="E73" s="200"/>
      <c r="F73" s="200"/>
      <c r="G73" s="200"/>
      <c r="H73" s="200"/>
      <c r="I73" s="201"/>
      <c r="J73" s="202">
        <f>J217</f>
        <v>0</v>
      </c>
      <c r="K73" s="203"/>
    </row>
    <row r="74" spans="2:11" s="9" customFormat="1" ht="19.9" customHeight="1">
      <c r="B74" s="197"/>
      <c r="C74" s="198"/>
      <c r="D74" s="199" t="s">
        <v>213</v>
      </c>
      <c r="E74" s="200"/>
      <c r="F74" s="200"/>
      <c r="G74" s="200"/>
      <c r="H74" s="200"/>
      <c r="I74" s="201"/>
      <c r="J74" s="202">
        <f>J219</f>
        <v>0</v>
      </c>
      <c r="K74" s="203"/>
    </row>
    <row r="75" spans="2:11" s="1" customFormat="1" ht="21.8" customHeight="1">
      <c r="B75" s="47"/>
      <c r="C75" s="48"/>
      <c r="D75" s="48"/>
      <c r="E75" s="48"/>
      <c r="F75" s="48"/>
      <c r="G75" s="48"/>
      <c r="H75" s="48"/>
      <c r="I75" s="157"/>
      <c r="J75" s="48"/>
      <c r="K75" s="52"/>
    </row>
    <row r="76" spans="2:11" s="1" customFormat="1" ht="6.95" customHeight="1">
      <c r="B76" s="68"/>
      <c r="C76" s="69"/>
      <c r="D76" s="69"/>
      <c r="E76" s="69"/>
      <c r="F76" s="69"/>
      <c r="G76" s="69"/>
      <c r="H76" s="69"/>
      <c r="I76" s="179"/>
      <c r="J76" s="69"/>
      <c r="K76" s="70"/>
    </row>
    <row r="80" spans="2:12" s="1" customFormat="1" ht="6.95" customHeight="1">
      <c r="B80" s="71"/>
      <c r="C80" s="72"/>
      <c r="D80" s="72"/>
      <c r="E80" s="72"/>
      <c r="F80" s="72"/>
      <c r="G80" s="72"/>
      <c r="H80" s="72"/>
      <c r="I80" s="182"/>
      <c r="J80" s="72"/>
      <c r="K80" s="72"/>
      <c r="L80" s="73"/>
    </row>
    <row r="81" spans="2:12" s="1" customFormat="1" ht="36.95" customHeight="1">
      <c r="B81" s="47"/>
      <c r="C81" s="74" t="s">
        <v>214</v>
      </c>
      <c r="D81" s="75"/>
      <c r="E81" s="75"/>
      <c r="F81" s="75"/>
      <c r="G81" s="75"/>
      <c r="H81" s="75"/>
      <c r="I81" s="204"/>
      <c r="J81" s="75"/>
      <c r="K81" s="75"/>
      <c r="L81" s="73"/>
    </row>
    <row r="82" spans="2:12" s="1" customFormat="1" ht="6.95" customHeight="1">
      <c r="B82" s="47"/>
      <c r="C82" s="75"/>
      <c r="D82" s="75"/>
      <c r="E82" s="75"/>
      <c r="F82" s="75"/>
      <c r="G82" s="75"/>
      <c r="H82" s="75"/>
      <c r="I82" s="204"/>
      <c r="J82" s="75"/>
      <c r="K82" s="75"/>
      <c r="L82" s="73"/>
    </row>
    <row r="83" spans="2:12" s="1" customFormat="1" ht="14.4" customHeight="1">
      <c r="B83" s="47"/>
      <c r="C83" s="77" t="s">
        <v>18</v>
      </c>
      <c r="D83" s="75"/>
      <c r="E83" s="75"/>
      <c r="F83" s="75"/>
      <c r="G83" s="75"/>
      <c r="H83" s="75"/>
      <c r="I83" s="204"/>
      <c r="J83" s="75"/>
      <c r="K83" s="75"/>
      <c r="L83" s="73"/>
    </row>
    <row r="84" spans="2:12" s="1" customFormat="1" ht="16.5" customHeight="1">
      <c r="B84" s="47"/>
      <c r="C84" s="75"/>
      <c r="D84" s="75"/>
      <c r="E84" s="205" t="str">
        <f>E7</f>
        <v>REKONSTRUKCE PLYNOVÉ KOTELNY JAROV I.- OBJEKTY A-E</v>
      </c>
      <c r="F84" s="77"/>
      <c r="G84" s="77"/>
      <c r="H84" s="77"/>
      <c r="I84" s="204"/>
      <c r="J84" s="75"/>
      <c r="K84" s="75"/>
      <c r="L84" s="73"/>
    </row>
    <row r="85" spans="2:12" ht="13.5">
      <c r="B85" s="28"/>
      <c r="C85" s="77" t="s">
        <v>190</v>
      </c>
      <c r="D85" s="206"/>
      <c r="E85" s="206"/>
      <c r="F85" s="206"/>
      <c r="G85" s="206"/>
      <c r="H85" s="206"/>
      <c r="I85" s="149"/>
      <c r="J85" s="206"/>
      <c r="K85" s="206"/>
      <c r="L85" s="207"/>
    </row>
    <row r="86" spans="2:12" s="1" customFormat="1" ht="16.5" customHeight="1">
      <c r="B86" s="47"/>
      <c r="C86" s="75"/>
      <c r="D86" s="75"/>
      <c r="E86" s="205" t="s">
        <v>191</v>
      </c>
      <c r="F86" s="75"/>
      <c r="G86" s="75"/>
      <c r="H86" s="75"/>
      <c r="I86" s="204"/>
      <c r="J86" s="75"/>
      <c r="K86" s="75"/>
      <c r="L86" s="73"/>
    </row>
    <row r="87" spans="2:12" s="1" customFormat="1" ht="14.4" customHeight="1">
      <c r="B87" s="47"/>
      <c r="C87" s="77" t="s">
        <v>192</v>
      </c>
      <c r="D87" s="75"/>
      <c r="E87" s="75"/>
      <c r="F87" s="75"/>
      <c r="G87" s="75"/>
      <c r="H87" s="75"/>
      <c r="I87" s="204"/>
      <c r="J87" s="75"/>
      <c r="K87" s="75"/>
      <c r="L87" s="73"/>
    </row>
    <row r="88" spans="2:12" s="1" customFormat="1" ht="17.25" customHeight="1">
      <c r="B88" s="47"/>
      <c r="C88" s="75"/>
      <c r="D88" s="75"/>
      <c r="E88" s="83" t="str">
        <f>E11</f>
        <v>A2 - KOTELNA - ZTI</v>
      </c>
      <c r="F88" s="75"/>
      <c r="G88" s="75"/>
      <c r="H88" s="75"/>
      <c r="I88" s="204"/>
      <c r="J88" s="75"/>
      <c r="K88" s="75"/>
      <c r="L88" s="73"/>
    </row>
    <row r="89" spans="2:12" s="1" customFormat="1" ht="6.95" customHeight="1">
      <c r="B89" s="47"/>
      <c r="C89" s="75"/>
      <c r="D89" s="75"/>
      <c r="E89" s="75"/>
      <c r="F89" s="75"/>
      <c r="G89" s="75"/>
      <c r="H89" s="75"/>
      <c r="I89" s="204"/>
      <c r="J89" s="75"/>
      <c r="K89" s="75"/>
      <c r="L89" s="73"/>
    </row>
    <row r="90" spans="2:12" s="1" customFormat="1" ht="18" customHeight="1">
      <c r="B90" s="47"/>
      <c r="C90" s="77" t="s">
        <v>24</v>
      </c>
      <c r="D90" s="75"/>
      <c r="E90" s="75"/>
      <c r="F90" s="208" t="str">
        <f>F14</f>
        <v xml:space="preserve"> 130 00 Praha 3</v>
      </c>
      <c r="G90" s="75"/>
      <c r="H90" s="75"/>
      <c r="I90" s="209" t="s">
        <v>26</v>
      </c>
      <c r="J90" s="86" t="str">
        <f>IF(J14="","",J14)</f>
        <v>24. 9. 2018</v>
      </c>
      <c r="K90" s="75"/>
      <c r="L90" s="73"/>
    </row>
    <row r="91" spans="2:12" s="1" customFormat="1" ht="6.95" customHeight="1">
      <c r="B91" s="47"/>
      <c r="C91" s="75"/>
      <c r="D91" s="75"/>
      <c r="E91" s="75"/>
      <c r="F91" s="75"/>
      <c r="G91" s="75"/>
      <c r="H91" s="75"/>
      <c r="I91" s="204"/>
      <c r="J91" s="75"/>
      <c r="K91" s="75"/>
      <c r="L91" s="73"/>
    </row>
    <row r="92" spans="2:12" s="1" customFormat="1" ht="13.5">
      <c r="B92" s="47"/>
      <c r="C92" s="77" t="s">
        <v>32</v>
      </c>
      <c r="D92" s="75"/>
      <c r="E92" s="75"/>
      <c r="F92" s="208" t="str">
        <f>E17</f>
        <v>VYSOKÁ ŠKOLA EKONOMICKÁ V PRAZE</v>
      </c>
      <c r="G92" s="75"/>
      <c r="H92" s="75"/>
      <c r="I92" s="209" t="s">
        <v>39</v>
      </c>
      <c r="J92" s="208" t="str">
        <f>E23</f>
        <v>ING.VÁCLAV PILÁT</v>
      </c>
      <c r="K92" s="75"/>
      <c r="L92" s="73"/>
    </row>
    <row r="93" spans="2:12" s="1" customFormat="1" ht="14.4" customHeight="1">
      <c r="B93" s="47"/>
      <c r="C93" s="77" t="s">
        <v>37</v>
      </c>
      <c r="D93" s="75"/>
      <c r="E93" s="75"/>
      <c r="F93" s="208" t="str">
        <f>IF(E20="","",E20)</f>
        <v/>
      </c>
      <c r="G93" s="75"/>
      <c r="H93" s="75"/>
      <c r="I93" s="204"/>
      <c r="J93" s="75"/>
      <c r="K93" s="75"/>
      <c r="L93" s="73"/>
    </row>
    <row r="94" spans="2:12" s="1" customFormat="1" ht="10.3" customHeight="1">
      <c r="B94" s="47"/>
      <c r="C94" s="75"/>
      <c r="D94" s="75"/>
      <c r="E94" s="75"/>
      <c r="F94" s="75"/>
      <c r="G94" s="75"/>
      <c r="H94" s="75"/>
      <c r="I94" s="204"/>
      <c r="J94" s="75"/>
      <c r="K94" s="75"/>
      <c r="L94" s="73"/>
    </row>
    <row r="95" spans="2:20" s="10" customFormat="1" ht="29.25" customHeight="1">
      <c r="B95" s="210"/>
      <c r="C95" s="211" t="s">
        <v>215</v>
      </c>
      <c r="D95" s="212" t="s">
        <v>63</v>
      </c>
      <c r="E95" s="212" t="s">
        <v>59</v>
      </c>
      <c r="F95" s="212" t="s">
        <v>216</v>
      </c>
      <c r="G95" s="212" t="s">
        <v>217</v>
      </c>
      <c r="H95" s="212" t="s">
        <v>218</v>
      </c>
      <c r="I95" s="213" t="s">
        <v>219</v>
      </c>
      <c r="J95" s="212" t="s">
        <v>196</v>
      </c>
      <c r="K95" s="214" t="s">
        <v>220</v>
      </c>
      <c r="L95" s="215"/>
      <c r="M95" s="103" t="s">
        <v>221</v>
      </c>
      <c r="N95" s="104" t="s">
        <v>48</v>
      </c>
      <c r="O95" s="104" t="s">
        <v>222</v>
      </c>
      <c r="P95" s="104" t="s">
        <v>223</v>
      </c>
      <c r="Q95" s="104" t="s">
        <v>224</v>
      </c>
      <c r="R95" s="104" t="s">
        <v>225</v>
      </c>
      <c r="S95" s="104" t="s">
        <v>226</v>
      </c>
      <c r="T95" s="105" t="s">
        <v>227</v>
      </c>
    </row>
    <row r="96" spans="2:63" s="1" customFormat="1" ht="29.25" customHeight="1">
      <c r="B96" s="47"/>
      <c r="C96" s="109" t="s">
        <v>197</v>
      </c>
      <c r="D96" s="75"/>
      <c r="E96" s="75"/>
      <c r="F96" s="75"/>
      <c r="G96" s="75"/>
      <c r="H96" s="75"/>
      <c r="I96" s="204"/>
      <c r="J96" s="216">
        <f>BK96</f>
        <v>0</v>
      </c>
      <c r="K96" s="75"/>
      <c r="L96" s="73"/>
      <c r="M96" s="106"/>
      <c r="N96" s="107"/>
      <c r="O96" s="107"/>
      <c r="P96" s="217">
        <f>P97+P105+P212</f>
        <v>0</v>
      </c>
      <c r="Q96" s="107"/>
      <c r="R96" s="217">
        <f>R97+R105+R212</f>
        <v>1.16259</v>
      </c>
      <c r="S96" s="107"/>
      <c r="T96" s="218">
        <f>T97+T105+T212</f>
        <v>0.70208</v>
      </c>
      <c r="AT96" s="24" t="s">
        <v>77</v>
      </c>
      <c r="AU96" s="24" t="s">
        <v>198</v>
      </c>
      <c r="BK96" s="219">
        <f>BK97+BK105+BK212</f>
        <v>0</v>
      </c>
    </row>
    <row r="97" spans="2:63" s="11" customFormat="1" ht="37.4" customHeight="1">
      <c r="B97" s="220"/>
      <c r="C97" s="221"/>
      <c r="D97" s="222" t="s">
        <v>77</v>
      </c>
      <c r="E97" s="223" t="s">
        <v>228</v>
      </c>
      <c r="F97" s="223" t="s">
        <v>229</v>
      </c>
      <c r="G97" s="221"/>
      <c r="H97" s="221"/>
      <c r="I97" s="224"/>
      <c r="J97" s="225">
        <f>BK97</f>
        <v>0</v>
      </c>
      <c r="K97" s="221"/>
      <c r="L97" s="226"/>
      <c r="M97" s="227"/>
      <c r="N97" s="228"/>
      <c r="O97" s="228"/>
      <c r="P97" s="229">
        <f>P98</f>
        <v>0</v>
      </c>
      <c r="Q97" s="228"/>
      <c r="R97" s="229">
        <f>R98</f>
        <v>0</v>
      </c>
      <c r="S97" s="228"/>
      <c r="T97" s="230">
        <f>T98</f>
        <v>0</v>
      </c>
      <c r="AR97" s="231" t="s">
        <v>85</v>
      </c>
      <c r="AT97" s="232" t="s">
        <v>77</v>
      </c>
      <c r="AU97" s="232" t="s">
        <v>78</v>
      </c>
      <c r="AY97" s="231" t="s">
        <v>230</v>
      </c>
      <c r="BK97" s="233">
        <f>BK98</f>
        <v>0</v>
      </c>
    </row>
    <row r="98" spans="2:63" s="11" customFormat="1" ht="19.9" customHeight="1">
      <c r="B98" s="220"/>
      <c r="C98" s="221"/>
      <c r="D98" s="222" t="s">
        <v>77</v>
      </c>
      <c r="E98" s="234" t="s">
        <v>231</v>
      </c>
      <c r="F98" s="234" t="s">
        <v>232</v>
      </c>
      <c r="G98" s="221"/>
      <c r="H98" s="221"/>
      <c r="I98" s="224"/>
      <c r="J98" s="235">
        <f>BK98</f>
        <v>0</v>
      </c>
      <c r="K98" s="221"/>
      <c r="L98" s="226"/>
      <c r="M98" s="227"/>
      <c r="N98" s="228"/>
      <c r="O98" s="228"/>
      <c r="P98" s="229">
        <f>SUM(P99:P104)</f>
        <v>0</v>
      </c>
      <c r="Q98" s="228"/>
      <c r="R98" s="229">
        <f>SUM(R99:R104)</f>
        <v>0</v>
      </c>
      <c r="S98" s="228"/>
      <c r="T98" s="230">
        <f>SUM(T99:T104)</f>
        <v>0</v>
      </c>
      <c r="AR98" s="231" t="s">
        <v>85</v>
      </c>
      <c r="AT98" s="232" t="s">
        <v>77</v>
      </c>
      <c r="AU98" s="232" t="s">
        <v>85</v>
      </c>
      <c r="AY98" s="231" t="s">
        <v>230</v>
      </c>
      <c r="BK98" s="233">
        <f>SUM(BK99:BK104)</f>
        <v>0</v>
      </c>
    </row>
    <row r="99" spans="2:65" s="1" customFormat="1" ht="25.5" customHeight="1">
      <c r="B99" s="47"/>
      <c r="C99" s="236" t="s">
        <v>85</v>
      </c>
      <c r="D99" s="236" t="s">
        <v>233</v>
      </c>
      <c r="E99" s="237" t="s">
        <v>234</v>
      </c>
      <c r="F99" s="238" t="s">
        <v>235</v>
      </c>
      <c r="G99" s="239" t="s">
        <v>236</v>
      </c>
      <c r="H99" s="240">
        <v>0.702</v>
      </c>
      <c r="I99" s="241"/>
      <c r="J99" s="242">
        <f>ROUND(I99*H99,2)</f>
        <v>0</v>
      </c>
      <c r="K99" s="238" t="s">
        <v>34</v>
      </c>
      <c r="L99" s="73"/>
      <c r="M99" s="243" t="s">
        <v>34</v>
      </c>
      <c r="N99" s="244" t="s">
        <v>49</v>
      </c>
      <c r="O99" s="48"/>
      <c r="P99" s="245">
        <f>O99*H99</f>
        <v>0</v>
      </c>
      <c r="Q99" s="245">
        <v>0</v>
      </c>
      <c r="R99" s="245">
        <f>Q99*H99</f>
        <v>0</v>
      </c>
      <c r="S99" s="245">
        <v>0</v>
      </c>
      <c r="T99" s="246">
        <f>S99*H99</f>
        <v>0</v>
      </c>
      <c r="AR99" s="24" t="s">
        <v>237</v>
      </c>
      <c r="AT99" s="24" t="s">
        <v>233</v>
      </c>
      <c r="AU99" s="24" t="s">
        <v>91</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237</v>
      </c>
      <c r="BM99" s="24" t="s">
        <v>805</v>
      </c>
    </row>
    <row r="100" spans="2:65" s="1" customFormat="1" ht="25.5" customHeight="1">
      <c r="B100" s="47"/>
      <c r="C100" s="236" t="s">
        <v>91</v>
      </c>
      <c r="D100" s="236" t="s">
        <v>233</v>
      </c>
      <c r="E100" s="237" t="s">
        <v>239</v>
      </c>
      <c r="F100" s="238" t="s">
        <v>240</v>
      </c>
      <c r="G100" s="239" t="s">
        <v>236</v>
      </c>
      <c r="H100" s="240">
        <v>0.702</v>
      </c>
      <c r="I100" s="241"/>
      <c r="J100" s="242">
        <f>ROUND(I100*H100,2)</f>
        <v>0</v>
      </c>
      <c r="K100" s="238" t="s">
        <v>34</v>
      </c>
      <c r="L100" s="73"/>
      <c r="M100" s="243" t="s">
        <v>34</v>
      </c>
      <c r="N100" s="244" t="s">
        <v>49</v>
      </c>
      <c r="O100" s="48"/>
      <c r="P100" s="245">
        <f>O100*H100</f>
        <v>0</v>
      </c>
      <c r="Q100" s="245">
        <v>0</v>
      </c>
      <c r="R100" s="245">
        <f>Q100*H100</f>
        <v>0</v>
      </c>
      <c r="S100" s="245">
        <v>0</v>
      </c>
      <c r="T100" s="246">
        <f>S100*H100</f>
        <v>0</v>
      </c>
      <c r="AR100" s="24" t="s">
        <v>237</v>
      </c>
      <c r="AT100" s="24" t="s">
        <v>233</v>
      </c>
      <c r="AU100" s="24" t="s">
        <v>91</v>
      </c>
      <c r="AY100" s="24" t="s">
        <v>230</v>
      </c>
      <c r="BE100" s="247">
        <f>IF(N100="základní",J100,0)</f>
        <v>0</v>
      </c>
      <c r="BF100" s="247">
        <f>IF(N100="snížená",J100,0)</f>
        <v>0</v>
      </c>
      <c r="BG100" s="247">
        <f>IF(N100="zákl. přenesená",J100,0)</f>
        <v>0</v>
      </c>
      <c r="BH100" s="247">
        <f>IF(N100="sníž. přenesená",J100,0)</f>
        <v>0</v>
      </c>
      <c r="BI100" s="247">
        <f>IF(N100="nulová",J100,0)</f>
        <v>0</v>
      </c>
      <c r="BJ100" s="24" t="s">
        <v>85</v>
      </c>
      <c r="BK100" s="247">
        <f>ROUND(I100*H100,2)</f>
        <v>0</v>
      </c>
      <c r="BL100" s="24" t="s">
        <v>237</v>
      </c>
      <c r="BM100" s="24" t="s">
        <v>806</v>
      </c>
    </row>
    <row r="101" spans="2:65" s="1" customFormat="1" ht="25.5" customHeight="1">
      <c r="B101" s="47"/>
      <c r="C101" s="236" t="s">
        <v>242</v>
      </c>
      <c r="D101" s="236" t="s">
        <v>233</v>
      </c>
      <c r="E101" s="237" t="s">
        <v>243</v>
      </c>
      <c r="F101" s="238" t="s">
        <v>244</v>
      </c>
      <c r="G101" s="239" t="s">
        <v>236</v>
      </c>
      <c r="H101" s="240">
        <v>17.55</v>
      </c>
      <c r="I101" s="241"/>
      <c r="J101" s="242">
        <f>ROUND(I101*H101,2)</f>
        <v>0</v>
      </c>
      <c r="K101" s="238" t="s">
        <v>34</v>
      </c>
      <c r="L101" s="73"/>
      <c r="M101" s="243" t="s">
        <v>34</v>
      </c>
      <c r="N101" s="244" t="s">
        <v>49</v>
      </c>
      <c r="O101" s="48"/>
      <c r="P101" s="245">
        <f>O101*H101</f>
        <v>0</v>
      </c>
      <c r="Q101" s="245">
        <v>0</v>
      </c>
      <c r="R101" s="245">
        <f>Q101*H101</f>
        <v>0</v>
      </c>
      <c r="S101" s="245">
        <v>0</v>
      </c>
      <c r="T101" s="246">
        <f>S101*H101</f>
        <v>0</v>
      </c>
      <c r="AR101" s="24" t="s">
        <v>237</v>
      </c>
      <c r="AT101" s="24" t="s">
        <v>233</v>
      </c>
      <c r="AU101" s="24" t="s">
        <v>91</v>
      </c>
      <c r="AY101" s="24" t="s">
        <v>230</v>
      </c>
      <c r="BE101" s="247">
        <f>IF(N101="základní",J101,0)</f>
        <v>0</v>
      </c>
      <c r="BF101" s="247">
        <f>IF(N101="snížená",J101,0)</f>
        <v>0</v>
      </c>
      <c r="BG101" s="247">
        <f>IF(N101="zákl. přenesená",J101,0)</f>
        <v>0</v>
      </c>
      <c r="BH101" s="247">
        <f>IF(N101="sníž. přenesená",J101,0)</f>
        <v>0</v>
      </c>
      <c r="BI101" s="247">
        <f>IF(N101="nulová",J101,0)</f>
        <v>0</v>
      </c>
      <c r="BJ101" s="24" t="s">
        <v>85</v>
      </c>
      <c r="BK101" s="247">
        <f>ROUND(I101*H101,2)</f>
        <v>0</v>
      </c>
      <c r="BL101" s="24" t="s">
        <v>237</v>
      </c>
      <c r="BM101" s="24" t="s">
        <v>807</v>
      </c>
    </row>
    <row r="102" spans="2:51" s="12" customFormat="1" ht="13.5">
      <c r="B102" s="248"/>
      <c r="C102" s="249"/>
      <c r="D102" s="250" t="s">
        <v>246</v>
      </c>
      <c r="E102" s="251" t="s">
        <v>34</v>
      </c>
      <c r="F102" s="252" t="s">
        <v>808</v>
      </c>
      <c r="G102" s="249"/>
      <c r="H102" s="253">
        <v>17.55</v>
      </c>
      <c r="I102" s="254"/>
      <c r="J102" s="249"/>
      <c r="K102" s="249"/>
      <c r="L102" s="255"/>
      <c r="M102" s="256"/>
      <c r="N102" s="257"/>
      <c r="O102" s="257"/>
      <c r="P102" s="257"/>
      <c r="Q102" s="257"/>
      <c r="R102" s="257"/>
      <c r="S102" s="257"/>
      <c r="T102" s="258"/>
      <c r="AT102" s="259" t="s">
        <v>246</v>
      </c>
      <c r="AU102" s="259" t="s">
        <v>91</v>
      </c>
      <c r="AV102" s="12" t="s">
        <v>91</v>
      </c>
      <c r="AW102" s="12" t="s">
        <v>41</v>
      </c>
      <c r="AX102" s="12" t="s">
        <v>78</v>
      </c>
      <c r="AY102" s="259" t="s">
        <v>230</v>
      </c>
    </row>
    <row r="103" spans="2:51" s="14" customFormat="1" ht="13.5">
      <c r="B103" s="270"/>
      <c r="C103" s="271"/>
      <c r="D103" s="250" t="s">
        <v>246</v>
      </c>
      <c r="E103" s="272" t="s">
        <v>34</v>
      </c>
      <c r="F103" s="273" t="s">
        <v>265</v>
      </c>
      <c r="G103" s="271"/>
      <c r="H103" s="274">
        <v>17.55</v>
      </c>
      <c r="I103" s="275"/>
      <c r="J103" s="271"/>
      <c r="K103" s="271"/>
      <c r="L103" s="276"/>
      <c r="M103" s="277"/>
      <c r="N103" s="278"/>
      <c r="O103" s="278"/>
      <c r="P103" s="278"/>
      <c r="Q103" s="278"/>
      <c r="R103" s="278"/>
      <c r="S103" s="278"/>
      <c r="T103" s="279"/>
      <c r="AT103" s="280" t="s">
        <v>246</v>
      </c>
      <c r="AU103" s="280" t="s">
        <v>91</v>
      </c>
      <c r="AV103" s="14" t="s">
        <v>237</v>
      </c>
      <c r="AW103" s="14" t="s">
        <v>41</v>
      </c>
      <c r="AX103" s="14" t="s">
        <v>85</v>
      </c>
      <c r="AY103" s="280" t="s">
        <v>230</v>
      </c>
    </row>
    <row r="104" spans="2:65" s="1" customFormat="1" ht="25.5" customHeight="1">
      <c r="B104" s="47"/>
      <c r="C104" s="236" t="s">
        <v>237</v>
      </c>
      <c r="D104" s="236" t="s">
        <v>233</v>
      </c>
      <c r="E104" s="237" t="s">
        <v>248</v>
      </c>
      <c r="F104" s="238" t="s">
        <v>249</v>
      </c>
      <c r="G104" s="239" t="s">
        <v>236</v>
      </c>
      <c r="H104" s="240">
        <v>0.702</v>
      </c>
      <c r="I104" s="241"/>
      <c r="J104" s="242">
        <f>ROUND(I104*H104,2)</f>
        <v>0</v>
      </c>
      <c r="K104" s="238" t="s">
        <v>34</v>
      </c>
      <c r="L104" s="73"/>
      <c r="M104" s="243" t="s">
        <v>34</v>
      </c>
      <c r="N104" s="244" t="s">
        <v>49</v>
      </c>
      <c r="O104" s="48"/>
      <c r="P104" s="245">
        <f>O104*H104</f>
        <v>0</v>
      </c>
      <c r="Q104" s="245">
        <v>0</v>
      </c>
      <c r="R104" s="245">
        <f>Q104*H104</f>
        <v>0</v>
      </c>
      <c r="S104" s="245">
        <v>0</v>
      </c>
      <c r="T104" s="246">
        <f>S104*H104</f>
        <v>0</v>
      </c>
      <c r="AR104" s="24" t="s">
        <v>237</v>
      </c>
      <c r="AT104" s="24" t="s">
        <v>233</v>
      </c>
      <c r="AU104" s="24" t="s">
        <v>91</v>
      </c>
      <c r="AY104" s="24" t="s">
        <v>230</v>
      </c>
      <c r="BE104" s="247">
        <f>IF(N104="základní",J104,0)</f>
        <v>0</v>
      </c>
      <c r="BF104" s="247">
        <f>IF(N104="snížená",J104,0)</f>
        <v>0</v>
      </c>
      <c r="BG104" s="247">
        <f>IF(N104="zákl. přenesená",J104,0)</f>
        <v>0</v>
      </c>
      <c r="BH104" s="247">
        <f>IF(N104="sníž. přenesená",J104,0)</f>
        <v>0</v>
      </c>
      <c r="BI104" s="247">
        <f>IF(N104="nulová",J104,0)</f>
        <v>0</v>
      </c>
      <c r="BJ104" s="24" t="s">
        <v>85</v>
      </c>
      <c r="BK104" s="247">
        <f>ROUND(I104*H104,2)</f>
        <v>0</v>
      </c>
      <c r="BL104" s="24" t="s">
        <v>237</v>
      </c>
      <c r="BM104" s="24" t="s">
        <v>809</v>
      </c>
    </row>
    <row r="105" spans="2:63" s="11" customFormat="1" ht="37.4" customHeight="1">
      <c r="B105" s="220"/>
      <c r="C105" s="221"/>
      <c r="D105" s="222" t="s">
        <v>77</v>
      </c>
      <c r="E105" s="223" t="s">
        <v>251</v>
      </c>
      <c r="F105" s="223" t="s">
        <v>252</v>
      </c>
      <c r="G105" s="221"/>
      <c r="H105" s="221"/>
      <c r="I105" s="224"/>
      <c r="J105" s="225">
        <f>BK105</f>
        <v>0</v>
      </c>
      <c r="K105" s="221"/>
      <c r="L105" s="226"/>
      <c r="M105" s="227"/>
      <c r="N105" s="228"/>
      <c r="O105" s="228"/>
      <c r="P105" s="229">
        <f>P106+P109+P131+P192+P198+P200</f>
        <v>0</v>
      </c>
      <c r="Q105" s="228"/>
      <c r="R105" s="229">
        <f>R106+R109+R131+R192+R198+R200</f>
        <v>1.16259</v>
      </c>
      <c r="S105" s="228"/>
      <c r="T105" s="230">
        <f>T106+T109+T131+T192+T198+T200</f>
        <v>0.70208</v>
      </c>
      <c r="AR105" s="231" t="s">
        <v>91</v>
      </c>
      <c r="AT105" s="232" t="s">
        <v>77</v>
      </c>
      <c r="AU105" s="232" t="s">
        <v>78</v>
      </c>
      <c r="AY105" s="231" t="s">
        <v>230</v>
      </c>
      <c r="BK105" s="233">
        <f>BK106+BK109+BK131+BK192+BK198+BK200</f>
        <v>0</v>
      </c>
    </row>
    <row r="106" spans="2:63" s="11" customFormat="1" ht="19.9" customHeight="1">
      <c r="B106" s="220"/>
      <c r="C106" s="221"/>
      <c r="D106" s="222" t="s">
        <v>77</v>
      </c>
      <c r="E106" s="234" t="s">
        <v>253</v>
      </c>
      <c r="F106" s="234" t="s">
        <v>254</v>
      </c>
      <c r="G106" s="221"/>
      <c r="H106" s="221"/>
      <c r="I106" s="224"/>
      <c r="J106" s="235">
        <f>BK106</f>
        <v>0</v>
      </c>
      <c r="K106" s="221"/>
      <c r="L106" s="226"/>
      <c r="M106" s="227"/>
      <c r="N106" s="228"/>
      <c r="O106" s="228"/>
      <c r="P106" s="229">
        <f>SUM(P107:P108)</f>
        <v>0</v>
      </c>
      <c r="Q106" s="228"/>
      <c r="R106" s="229">
        <f>SUM(R107:R108)</f>
        <v>0</v>
      </c>
      <c r="S106" s="228"/>
      <c r="T106" s="230">
        <f>SUM(T107:T108)</f>
        <v>0.33799999999999997</v>
      </c>
      <c r="AR106" s="231" t="s">
        <v>91</v>
      </c>
      <c r="AT106" s="232" t="s">
        <v>77</v>
      </c>
      <c r="AU106" s="232" t="s">
        <v>85</v>
      </c>
      <c r="AY106" s="231" t="s">
        <v>230</v>
      </c>
      <c r="BK106" s="233">
        <f>SUM(BK107:BK108)</f>
        <v>0</v>
      </c>
    </row>
    <row r="107" spans="2:65" s="1" customFormat="1" ht="16.5" customHeight="1">
      <c r="B107" s="47"/>
      <c r="C107" s="236" t="s">
        <v>255</v>
      </c>
      <c r="D107" s="236" t="s">
        <v>233</v>
      </c>
      <c r="E107" s="237" t="s">
        <v>256</v>
      </c>
      <c r="F107" s="238" t="s">
        <v>257</v>
      </c>
      <c r="G107" s="239" t="s">
        <v>258</v>
      </c>
      <c r="H107" s="240">
        <v>10</v>
      </c>
      <c r="I107" s="241"/>
      <c r="J107" s="242">
        <f>ROUND(I107*H107,2)</f>
        <v>0</v>
      </c>
      <c r="K107" s="238" t="s">
        <v>34</v>
      </c>
      <c r="L107" s="73"/>
      <c r="M107" s="243" t="s">
        <v>34</v>
      </c>
      <c r="N107" s="244" t="s">
        <v>49</v>
      </c>
      <c r="O107" s="48"/>
      <c r="P107" s="245">
        <f>O107*H107</f>
        <v>0</v>
      </c>
      <c r="Q107" s="245">
        <v>0</v>
      </c>
      <c r="R107" s="245">
        <f>Q107*H107</f>
        <v>0</v>
      </c>
      <c r="S107" s="245">
        <v>0.0053</v>
      </c>
      <c r="T107" s="246">
        <f>S107*H107</f>
        <v>0.053</v>
      </c>
      <c r="AR107" s="24" t="s">
        <v>259</v>
      </c>
      <c r="AT107" s="24" t="s">
        <v>233</v>
      </c>
      <c r="AU107" s="24" t="s">
        <v>91</v>
      </c>
      <c r="AY107" s="24" t="s">
        <v>230</v>
      </c>
      <c r="BE107" s="247">
        <f>IF(N107="základní",J107,0)</f>
        <v>0</v>
      </c>
      <c r="BF107" s="247">
        <f>IF(N107="snížená",J107,0)</f>
        <v>0</v>
      </c>
      <c r="BG107" s="247">
        <f>IF(N107="zákl. přenesená",J107,0)</f>
        <v>0</v>
      </c>
      <c r="BH107" s="247">
        <f>IF(N107="sníž. přenesená",J107,0)</f>
        <v>0</v>
      </c>
      <c r="BI107" s="247">
        <f>IF(N107="nulová",J107,0)</f>
        <v>0</v>
      </c>
      <c r="BJ107" s="24" t="s">
        <v>85</v>
      </c>
      <c r="BK107" s="247">
        <f>ROUND(I107*H107,2)</f>
        <v>0</v>
      </c>
      <c r="BL107" s="24" t="s">
        <v>259</v>
      </c>
      <c r="BM107" s="24" t="s">
        <v>810</v>
      </c>
    </row>
    <row r="108" spans="2:65" s="1" customFormat="1" ht="25.5" customHeight="1">
      <c r="B108" s="47"/>
      <c r="C108" s="236" t="s">
        <v>266</v>
      </c>
      <c r="D108" s="236" t="s">
        <v>233</v>
      </c>
      <c r="E108" s="237" t="s">
        <v>267</v>
      </c>
      <c r="F108" s="238" t="s">
        <v>268</v>
      </c>
      <c r="G108" s="239" t="s">
        <v>258</v>
      </c>
      <c r="H108" s="240">
        <v>30</v>
      </c>
      <c r="I108" s="241"/>
      <c r="J108" s="242">
        <f>ROUND(I108*H108,2)</f>
        <v>0</v>
      </c>
      <c r="K108" s="238" t="s">
        <v>34</v>
      </c>
      <c r="L108" s="73"/>
      <c r="M108" s="243" t="s">
        <v>34</v>
      </c>
      <c r="N108" s="244" t="s">
        <v>49</v>
      </c>
      <c r="O108" s="48"/>
      <c r="P108" s="245">
        <f>O108*H108</f>
        <v>0</v>
      </c>
      <c r="Q108" s="245">
        <v>0</v>
      </c>
      <c r="R108" s="245">
        <f>Q108*H108</f>
        <v>0</v>
      </c>
      <c r="S108" s="245">
        <v>0.0095</v>
      </c>
      <c r="T108" s="246">
        <f>S108*H108</f>
        <v>0.285</v>
      </c>
      <c r="AR108" s="24" t="s">
        <v>259</v>
      </c>
      <c r="AT108" s="24" t="s">
        <v>233</v>
      </c>
      <c r="AU108" s="24" t="s">
        <v>91</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259</v>
      </c>
      <c r="BM108" s="24" t="s">
        <v>811</v>
      </c>
    </row>
    <row r="109" spans="2:63" s="11" customFormat="1" ht="29.85" customHeight="1">
      <c r="B109" s="220"/>
      <c r="C109" s="221"/>
      <c r="D109" s="222" t="s">
        <v>77</v>
      </c>
      <c r="E109" s="234" t="s">
        <v>812</v>
      </c>
      <c r="F109" s="234" t="s">
        <v>813</v>
      </c>
      <c r="G109" s="221"/>
      <c r="H109" s="221"/>
      <c r="I109" s="224"/>
      <c r="J109" s="235">
        <f>BK109</f>
        <v>0</v>
      </c>
      <c r="K109" s="221"/>
      <c r="L109" s="226"/>
      <c r="M109" s="227"/>
      <c r="N109" s="228"/>
      <c r="O109" s="228"/>
      <c r="P109" s="229">
        <f>SUM(P110:P130)</f>
        <v>0</v>
      </c>
      <c r="Q109" s="228"/>
      <c r="R109" s="229">
        <f>SUM(R110:R130)</f>
        <v>0.03536</v>
      </c>
      <c r="S109" s="228"/>
      <c r="T109" s="230">
        <f>SUM(T110:T130)</f>
        <v>0.009899999999999999</v>
      </c>
      <c r="AR109" s="231" t="s">
        <v>91</v>
      </c>
      <c r="AT109" s="232" t="s">
        <v>77</v>
      </c>
      <c r="AU109" s="232" t="s">
        <v>85</v>
      </c>
      <c r="AY109" s="231" t="s">
        <v>230</v>
      </c>
      <c r="BK109" s="233">
        <f>SUM(BK110:BK130)</f>
        <v>0</v>
      </c>
    </row>
    <row r="110" spans="2:65" s="1" customFormat="1" ht="16.5" customHeight="1">
      <c r="B110" s="47"/>
      <c r="C110" s="236" t="s">
        <v>278</v>
      </c>
      <c r="D110" s="236" t="s">
        <v>233</v>
      </c>
      <c r="E110" s="237" t="s">
        <v>814</v>
      </c>
      <c r="F110" s="238" t="s">
        <v>815</v>
      </c>
      <c r="G110" s="239" t="s">
        <v>258</v>
      </c>
      <c r="H110" s="240">
        <v>5</v>
      </c>
      <c r="I110" s="241"/>
      <c r="J110" s="242">
        <f>ROUND(I110*H110,2)</f>
        <v>0</v>
      </c>
      <c r="K110" s="238" t="s">
        <v>34</v>
      </c>
      <c r="L110" s="73"/>
      <c r="M110" s="243" t="s">
        <v>34</v>
      </c>
      <c r="N110" s="244" t="s">
        <v>49</v>
      </c>
      <c r="O110" s="48"/>
      <c r="P110" s="245">
        <f>O110*H110</f>
        <v>0</v>
      </c>
      <c r="Q110" s="245">
        <v>0</v>
      </c>
      <c r="R110" s="245">
        <f>Q110*H110</f>
        <v>0</v>
      </c>
      <c r="S110" s="245">
        <v>0.00198</v>
      </c>
      <c r="T110" s="246">
        <f>S110*H110</f>
        <v>0.009899999999999999</v>
      </c>
      <c r="AR110" s="24" t="s">
        <v>259</v>
      </c>
      <c r="AT110" s="24" t="s">
        <v>233</v>
      </c>
      <c r="AU110" s="24" t="s">
        <v>91</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259</v>
      </c>
      <c r="BM110" s="24" t="s">
        <v>816</v>
      </c>
    </row>
    <row r="111" spans="2:47" s="1" customFormat="1" ht="13.5">
      <c r="B111" s="47"/>
      <c r="C111" s="75"/>
      <c r="D111" s="250" t="s">
        <v>283</v>
      </c>
      <c r="E111" s="75"/>
      <c r="F111" s="281" t="s">
        <v>817</v>
      </c>
      <c r="G111" s="75"/>
      <c r="H111" s="75"/>
      <c r="I111" s="204"/>
      <c r="J111" s="75"/>
      <c r="K111" s="75"/>
      <c r="L111" s="73"/>
      <c r="M111" s="282"/>
      <c r="N111" s="48"/>
      <c r="O111" s="48"/>
      <c r="P111" s="48"/>
      <c r="Q111" s="48"/>
      <c r="R111" s="48"/>
      <c r="S111" s="48"/>
      <c r="T111" s="96"/>
      <c r="AT111" s="24" t="s">
        <v>283</v>
      </c>
      <c r="AU111" s="24" t="s">
        <v>91</v>
      </c>
    </row>
    <row r="112" spans="2:65" s="1" customFormat="1" ht="16.5" customHeight="1">
      <c r="B112" s="47"/>
      <c r="C112" s="236" t="s">
        <v>285</v>
      </c>
      <c r="D112" s="236" t="s">
        <v>233</v>
      </c>
      <c r="E112" s="237" t="s">
        <v>818</v>
      </c>
      <c r="F112" s="238" t="s">
        <v>819</v>
      </c>
      <c r="G112" s="239" t="s">
        <v>258</v>
      </c>
      <c r="H112" s="240">
        <v>3</v>
      </c>
      <c r="I112" s="241"/>
      <c r="J112" s="242">
        <f>ROUND(I112*H112,2)</f>
        <v>0</v>
      </c>
      <c r="K112" s="238" t="s">
        <v>34</v>
      </c>
      <c r="L112" s="73"/>
      <c r="M112" s="243" t="s">
        <v>34</v>
      </c>
      <c r="N112" s="244" t="s">
        <v>49</v>
      </c>
      <c r="O112" s="48"/>
      <c r="P112" s="245">
        <f>O112*H112</f>
        <v>0</v>
      </c>
      <c r="Q112" s="245">
        <v>0.00189</v>
      </c>
      <c r="R112" s="245">
        <f>Q112*H112</f>
        <v>0.00567</v>
      </c>
      <c r="S112" s="245">
        <v>0</v>
      </c>
      <c r="T112" s="246">
        <f>S112*H112</f>
        <v>0</v>
      </c>
      <c r="AR112" s="24" t="s">
        <v>259</v>
      </c>
      <c r="AT112" s="24" t="s">
        <v>233</v>
      </c>
      <c r="AU112" s="24" t="s">
        <v>91</v>
      </c>
      <c r="AY112" s="24" t="s">
        <v>230</v>
      </c>
      <c r="BE112" s="247">
        <f>IF(N112="základní",J112,0)</f>
        <v>0</v>
      </c>
      <c r="BF112" s="247">
        <f>IF(N112="snížená",J112,0)</f>
        <v>0</v>
      </c>
      <c r="BG112" s="247">
        <f>IF(N112="zákl. přenesená",J112,0)</f>
        <v>0</v>
      </c>
      <c r="BH112" s="247">
        <f>IF(N112="sníž. přenesená",J112,0)</f>
        <v>0</v>
      </c>
      <c r="BI112" s="247">
        <f>IF(N112="nulová",J112,0)</f>
        <v>0</v>
      </c>
      <c r="BJ112" s="24" t="s">
        <v>85</v>
      </c>
      <c r="BK112" s="247">
        <f>ROUND(I112*H112,2)</f>
        <v>0</v>
      </c>
      <c r="BL112" s="24" t="s">
        <v>259</v>
      </c>
      <c r="BM112" s="24" t="s">
        <v>820</v>
      </c>
    </row>
    <row r="113" spans="2:65" s="1" customFormat="1" ht="16.5" customHeight="1">
      <c r="B113" s="47"/>
      <c r="C113" s="236" t="s">
        <v>289</v>
      </c>
      <c r="D113" s="236" t="s">
        <v>233</v>
      </c>
      <c r="E113" s="237" t="s">
        <v>821</v>
      </c>
      <c r="F113" s="238" t="s">
        <v>822</v>
      </c>
      <c r="G113" s="239" t="s">
        <v>258</v>
      </c>
      <c r="H113" s="240">
        <v>2</v>
      </c>
      <c r="I113" s="241"/>
      <c r="J113" s="242">
        <f>ROUND(I113*H113,2)</f>
        <v>0</v>
      </c>
      <c r="K113" s="238" t="s">
        <v>34</v>
      </c>
      <c r="L113" s="73"/>
      <c r="M113" s="243" t="s">
        <v>34</v>
      </c>
      <c r="N113" s="244" t="s">
        <v>49</v>
      </c>
      <c r="O113" s="48"/>
      <c r="P113" s="245">
        <f>O113*H113</f>
        <v>0</v>
      </c>
      <c r="Q113" s="245">
        <v>0.00059</v>
      </c>
      <c r="R113" s="245">
        <f>Q113*H113</f>
        <v>0.00118</v>
      </c>
      <c r="S113" s="245">
        <v>0</v>
      </c>
      <c r="T113" s="246">
        <f>S113*H113</f>
        <v>0</v>
      </c>
      <c r="AR113" s="24" t="s">
        <v>259</v>
      </c>
      <c r="AT113" s="24" t="s">
        <v>233</v>
      </c>
      <c r="AU113" s="24" t="s">
        <v>91</v>
      </c>
      <c r="AY113" s="24" t="s">
        <v>230</v>
      </c>
      <c r="BE113" s="247">
        <f>IF(N113="základní",J113,0)</f>
        <v>0</v>
      </c>
      <c r="BF113" s="247">
        <f>IF(N113="snížená",J113,0)</f>
        <v>0</v>
      </c>
      <c r="BG113" s="247">
        <f>IF(N113="zákl. přenesená",J113,0)</f>
        <v>0</v>
      </c>
      <c r="BH113" s="247">
        <f>IF(N113="sníž. přenesená",J113,0)</f>
        <v>0</v>
      </c>
      <c r="BI113" s="247">
        <f>IF(N113="nulová",J113,0)</f>
        <v>0</v>
      </c>
      <c r="BJ113" s="24" t="s">
        <v>85</v>
      </c>
      <c r="BK113" s="247">
        <f>ROUND(I113*H113,2)</f>
        <v>0</v>
      </c>
      <c r="BL113" s="24" t="s">
        <v>259</v>
      </c>
      <c r="BM113" s="24" t="s">
        <v>823</v>
      </c>
    </row>
    <row r="114" spans="2:65" s="1" customFormat="1" ht="16.5" customHeight="1">
      <c r="B114" s="47"/>
      <c r="C114" s="236" t="s">
        <v>295</v>
      </c>
      <c r="D114" s="236" t="s">
        <v>233</v>
      </c>
      <c r="E114" s="237" t="s">
        <v>824</v>
      </c>
      <c r="F114" s="238" t="s">
        <v>825</v>
      </c>
      <c r="G114" s="239" t="s">
        <v>258</v>
      </c>
      <c r="H114" s="240">
        <v>2</v>
      </c>
      <c r="I114" s="241"/>
      <c r="J114" s="242">
        <f>ROUND(I114*H114,2)</f>
        <v>0</v>
      </c>
      <c r="K114" s="238" t="s">
        <v>34</v>
      </c>
      <c r="L114" s="73"/>
      <c r="M114" s="243" t="s">
        <v>34</v>
      </c>
      <c r="N114" s="244" t="s">
        <v>49</v>
      </c>
      <c r="O114" s="48"/>
      <c r="P114" s="245">
        <f>O114*H114</f>
        <v>0</v>
      </c>
      <c r="Q114" s="245">
        <v>0.00121</v>
      </c>
      <c r="R114" s="245">
        <f>Q114*H114</f>
        <v>0.00242</v>
      </c>
      <c r="S114" s="245">
        <v>0</v>
      </c>
      <c r="T114" s="246">
        <f>S114*H114</f>
        <v>0</v>
      </c>
      <c r="AR114" s="24" t="s">
        <v>259</v>
      </c>
      <c r="AT114" s="24" t="s">
        <v>233</v>
      </c>
      <c r="AU114" s="24" t="s">
        <v>91</v>
      </c>
      <c r="AY114" s="24" t="s">
        <v>230</v>
      </c>
      <c r="BE114" s="247">
        <f>IF(N114="základní",J114,0)</f>
        <v>0</v>
      </c>
      <c r="BF114" s="247">
        <f>IF(N114="snížená",J114,0)</f>
        <v>0</v>
      </c>
      <c r="BG114" s="247">
        <f>IF(N114="zákl. přenesená",J114,0)</f>
        <v>0</v>
      </c>
      <c r="BH114" s="247">
        <f>IF(N114="sníž. přenesená",J114,0)</f>
        <v>0</v>
      </c>
      <c r="BI114" s="247">
        <f>IF(N114="nulová",J114,0)</f>
        <v>0</v>
      </c>
      <c r="BJ114" s="24" t="s">
        <v>85</v>
      </c>
      <c r="BK114" s="247">
        <f>ROUND(I114*H114,2)</f>
        <v>0</v>
      </c>
      <c r="BL114" s="24" t="s">
        <v>259</v>
      </c>
      <c r="BM114" s="24" t="s">
        <v>826</v>
      </c>
    </row>
    <row r="115" spans="2:65" s="1" customFormat="1" ht="16.5" customHeight="1">
      <c r="B115" s="47"/>
      <c r="C115" s="236" t="s">
        <v>301</v>
      </c>
      <c r="D115" s="236" t="s">
        <v>233</v>
      </c>
      <c r="E115" s="237" t="s">
        <v>827</v>
      </c>
      <c r="F115" s="238" t="s">
        <v>828</v>
      </c>
      <c r="G115" s="239" t="s">
        <v>258</v>
      </c>
      <c r="H115" s="240">
        <v>10</v>
      </c>
      <c r="I115" s="241"/>
      <c r="J115" s="242">
        <f>ROUND(I115*H115,2)</f>
        <v>0</v>
      </c>
      <c r="K115" s="238" t="s">
        <v>34</v>
      </c>
      <c r="L115" s="73"/>
      <c r="M115" s="243" t="s">
        <v>34</v>
      </c>
      <c r="N115" s="244" t="s">
        <v>49</v>
      </c>
      <c r="O115" s="48"/>
      <c r="P115" s="245">
        <f>O115*H115</f>
        <v>0</v>
      </c>
      <c r="Q115" s="245">
        <v>0.00029</v>
      </c>
      <c r="R115" s="245">
        <f>Q115*H115</f>
        <v>0.0029</v>
      </c>
      <c r="S115" s="245">
        <v>0</v>
      </c>
      <c r="T115" s="246">
        <f>S115*H115</f>
        <v>0</v>
      </c>
      <c r="AR115" s="24" t="s">
        <v>259</v>
      </c>
      <c r="AT115" s="24" t="s">
        <v>233</v>
      </c>
      <c r="AU115" s="24" t="s">
        <v>91</v>
      </c>
      <c r="AY115" s="24" t="s">
        <v>230</v>
      </c>
      <c r="BE115" s="247">
        <f>IF(N115="základní",J115,0)</f>
        <v>0</v>
      </c>
      <c r="BF115" s="247">
        <f>IF(N115="snížená",J115,0)</f>
        <v>0</v>
      </c>
      <c r="BG115" s="247">
        <f>IF(N115="zákl. přenesená",J115,0)</f>
        <v>0</v>
      </c>
      <c r="BH115" s="247">
        <f>IF(N115="sníž. přenesená",J115,0)</f>
        <v>0</v>
      </c>
      <c r="BI115" s="247">
        <f>IF(N115="nulová",J115,0)</f>
        <v>0</v>
      </c>
      <c r="BJ115" s="24" t="s">
        <v>85</v>
      </c>
      <c r="BK115" s="247">
        <f>ROUND(I115*H115,2)</f>
        <v>0</v>
      </c>
      <c r="BL115" s="24" t="s">
        <v>259</v>
      </c>
      <c r="BM115" s="24" t="s">
        <v>829</v>
      </c>
    </row>
    <row r="116" spans="2:47" s="1" customFormat="1" ht="13.5">
      <c r="B116" s="47"/>
      <c r="C116" s="75"/>
      <c r="D116" s="250" t="s">
        <v>283</v>
      </c>
      <c r="E116" s="75"/>
      <c r="F116" s="281" t="s">
        <v>830</v>
      </c>
      <c r="G116" s="75"/>
      <c r="H116" s="75"/>
      <c r="I116" s="204"/>
      <c r="J116" s="75"/>
      <c r="K116" s="75"/>
      <c r="L116" s="73"/>
      <c r="M116" s="282"/>
      <c r="N116" s="48"/>
      <c r="O116" s="48"/>
      <c r="P116" s="48"/>
      <c r="Q116" s="48"/>
      <c r="R116" s="48"/>
      <c r="S116" s="48"/>
      <c r="T116" s="96"/>
      <c r="AT116" s="24" t="s">
        <v>283</v>
      </c>
      <c r="AU116" s="24" t="s">
        <v>91</v>
      </c>
    </row>
    <row r="117" spans="2:65" s="1" customFormat="1" ht="16.5" customHeight="1">
      <c r="B117" s="47"/>
      <c r="C117" s="236" t="s">
        <v>307</v>
      </c>
      <c r="D117" s="236" t="s">
        <v>233</v>
      </c>
      <c r="E117" s="237" t="s">
        <v>831</v>
      </c>
      <c r="F117" s="238" t="s">
        <v>832</v>
      </c>
      <c r="G117" s="239" t="s">
        <v>258</v>
      </c>
      <c r="H117" s="240">
        <v>10</v>
      </c>
      <c r="I117" s="241"/>
      <c r="J117" s="242">
        <f>ROUND(I117*H117,2)</f>
        <v>0</v>
      </c>
      <c r="K117" s="238" t="s">
        <v>34</v>
      </c>
      <c r="L117" s="73"/>
      <c r="M117" s="243" t="s">
        <v>34</v>
      </c>
      <c r="N117" s="244" t="s">
        <v>49</v>
      </c>
      <c r="O117" s="48"/>
      <c r="P117" s="245">
        <f>O117*H117</f>
        <v>0</v>
      </c>
      <c r="Q117" s="245">
        <v>0.00035</v>
      </c>
      <c r="R117" s="245">
        <f>Q117*H117</f>
        <v>0.0035</v>
      </c>
      <c r="S117" s="245">
        <v>0</v>
      </c>
      <c r="T117" s="246">
        <f>S117*H117</f>
        <v>0</v>
      </c>
      <c r="AR117" s="24" t="s">
        <v>259</v>
      </c>
      <c r="AT117" s="24" t="s">
        <v>233</v>
      </c>
      <c r="AU117" s="24" t="s">
        <v>91</v>
      </c>
      <c r="AY117" s="24" t="s">
        <v>230</v>
      </c>
      <c r="BE117" s="247">
        <f>IF(N117="základní",J117,0)</f>
        <v>0</v>
      </c>
      <c r="BF117" s="247">
        <f>IF(N117="snížená",J117,0)</f>
        <v>0</v>
      </c>
      <c r="BG117" s="247">
        <f>IF(N117="zákl. přenesená",J117,0)</f>
        <v>0</v>
      </c>
      <c r="BH117" s="247">
        <f>IF(N117="sníž. přenesená",J117,0)</f>
        <v>0</v>
      </c>
      <c r="BI117" s="247">
        <f>IF(N117="nulová",J117,0)</f>
        <v>0</v>
      </c>
      <c r="BJ117" s="24" t="s">
        <v>85</v>
      </c>
      <c r="BK117" s="247">
        <f>ROUND(I117*H117,2)</f>
        <v>0</v>
      </c>
      <c r="BL117" s="24" t="s">
        <v>259</v>
      </c>
      <c r="BM117" s="24" t="s">
        <v>833</v>
      </c>
    </row>
    <row r="118" spans="2:47" s="1" customFormat="1" ht="13.5">
      <c r="B118" s="47"/>
      <c r="C118" s="75"/>
      <c r="D118" s="250" t="s">
        <v>283</v>
      </c>
      <c r="E118" s="75"/>
      <c r="F118" s="281" t="s">
        <v>834</v>
      </c>
      <c r="G118" s="75"/>
      <c r="H118" s="75"/>
      <c r="I118" s="204"/>
      <c r="J118" s="75"/>
      <c r="K118" s="75"/>
      <c r="L118" s="73"/>
      <c r="M118" s="282"/>
      <c r="N118" s="48"/>
      <c r="O118" s="48"/>
      <c r="P118" s="48"/>
      <c r="Q118" s="48"/>
      <c r="R118" s="48"/>
      <c r="S118" s="48"/>
      <c r="T118" s="96"/>
      <c r="AT118" s="24" t="s">
        <v>283</v>
      </c>
      <c r="AU118" s="24" t="s">
        <v>91</v>
      </c>
    </row>
    <row r="119" spans="2:65" s="1" customFormat="1" ht="16.5" customHeight="1">
      <c r="B119" s="47"/>
      <c r="C119" s="236" t="s">
        <v>311</v>
      </c>
      <c r="D119" s="236" t="s">
        <v>233</v>
      </c>
      <c r="E119" s="237" t="s">
        <v>835</v>
      </c>
      <c r="F119" s="238" t="s">
        <v>836</v>
      </c>
      <c r="G119" s="239" t="s">
        <v>258</v>
      </c>
      <c r="H119" s="240">
        <v>6</v>
      </c>
      <c r="I119" s="241"/>
      <c r="J119" s="242">
        <f>ROUND(I119*H119,2)</f>
        <v>0</v>
      </c>
      <c r="K119" s="238" t="s">
        <v>34</v>
      </c>
      <c r="L119" s="73"/>
      <c r="M119" s="243" t="s">
        <v>34</v>
      </c>
      <c r="N119" s="244" t="s">
        <v>49</v>
      </c>
      <c r="O119" s="48"/>
      <c r="P119" s="245">
        <f>O119*H119</f>
        <v>0</v>
      </c>
      <c r="Q119" s="245">
        <v>0.00057</v>
      </c>
      <c r="R119" s="245">
        <f>Q119*H119</f>
        <v>0.00342</v>
      </c>
      <c r="S119" s="245">
        <v>0</v>
      </c>
      <c r="T119" s="246">
        <f>S119*H119</f>
        <v>0</v>
      </c>
      <c r="AR119" s="24" t="s">
        <v>259</v>
      </c>
      <c r="AT119" s="24" t="s">
        <v>233</v>
      </c>
      <c r="AU119" s="24" t="s">
        <v>91</v>
      </c>
      <c r="AY119" s="24" t="s">
        <v>230</v>
      </c>
      <c r="BE119" s="247">
        <f>IF(N119="základní",J119,0)</f>
        <v>0</v>
      </c>
      <c r="BF119" s="247">
        <f>IF(N119="snížená",J119,0)</f>
        <v>0</v>
      </c>
      <c r="BG119" s="247">
        <f>IF(N119="zákl. přenesená",J119,0)</f>
        <v>0</v>
      </c>
      <c r="BH119" s="247">
        <f>IF(N119="sníž. přenesená",J119,0)</f>
        <v>0</v>
      </c>
      <c r="BI119" s="247">
        <f>IF(N119="nulová",J119,0)</f>
        <v>0</v>
      </c>
      <c r="BJ119" s="24" t="s">
        <v>85</v>
      </c>
      <c r="BK119" s="247">
        <f>ROUND(I119*H119,2)</f>
        <v>0</v>
      </c>
      <c r="BL119" s="24" t="s">
        <v>259</v>
      </c>
      <c r="BM119" s="24" t="s">
        <v>837</v>
      </c>
    </row>
    <row r="120" spans="2:47" s="1" customFormat="1" ht="13.5">
      <c r="B120" s="47"/>
      <c r="C120" s="75"/>
      <c r="D120" s="250" t="s">
        <v>283</v>
      </c>
      <c r="E120" s="75"/>
      <c r="F120" s="281" t="s">
        <v>838</v>
      </c>
      <c r="G120" s="75"/>
      <c r="H120" s="75"/>
      <c r="I120" s="204"/>
      <c r="J120" s="75"/>
      <c r="K120" s="75"/>
      <c r="L120" s="73"/>
      <c r="M120" s="282"/>
      <c r="N120" s="48"/>
      <c r="O120" s="48"/>
      <c r="P120" s="48"/>
      <c r="Q120" s="48"/>
      <c r="R120" s="48"/>
      <c r="S120" s="48"/>
      <c r="T120" s="96"/>
      <c r="AT120" s="24" t="s">
        <v>283</v>
      </c>
      <c r="AU120" s="24" t="s">
        <v>91</v>
      </c>
    </row>
    <row r="121" spans="2:65" s="1" customFormat="1" ht="16.5" customHeight="1">
      <c r="B121" s="47"/>
      <c r="C121" s="236" t="s">
        <v>315</v>
      </c>
      <c r="D121" s="236" t="s">
        <v>233</v>
      </c>
      <c r="E121" s="237" t="s">
        <v>839</v>
      </c>
      <c r="F121" s="238" t="s">
        <v>840</v>
      </c>
      <c r="G121" s="239" t="s">
        <v>258</v>
      </c>
      <c r="H121" s="240">
        <v>20</v>
      </c>
      <c r="I121" s="241"/>
      <c r="J121" s="242">
        <f>ROUND(I121*H121,2)</f>
        <v>0</v>
      </c>
      <c r="K121" s="238" t="s">
        <v>34</v>
      </c>
      <c r="L121" s="73"/>
      <c r="M121" s="243" t="s">
        <v>34</v>
      </c>
      <c r="N121" s="244" t="s">
        <v>49</v>
      </c>
      <c r="O121" s="48"/>
      <c r="P121" s="245">
        <f>O121*H121</f>
        <v>0</v>
      </c>
      <c r="Q121" s="245">
        <v>0.00053</v>
      </c>
      <c r="R121" s="245">
        <f>Q121*H121</f>
        <v>0.0106</v>
      </c>
      <c r="S121" s="245">
        <v>0</v>
      </c>
      <c r="T121" s="246">
        <f>S121*H121</f>
        <v>0</v>
      </c>
      <c r="AR121" s="24" t="s">
        <v>259</v>
      </c>
      <c r="AT121" s="24" t="s">
        <v>233</v>
      </c>
      <c r="AU121" s="24" t="s">
        <v>91</v>
      </c>
      <c r="AY121" s="24" t="s">
        <v>230</v>
      </c>
      <c r="BE121" s="247">
        <f>IF(N121="základní",J121,0)</f>
        <v>0</v>
      </c>
      <c r="BF121" s="247">
        <f>IF(N121="snížená",J121,0)</f>
        <v>0</v>
      </c>
      <c r="BG121" s="247">
        <f>IF(N121="zákl. přenesená",J121,0)</f>
        <v>0</v>
      </c>
      <c r="BH121" s="247">
        <f>IF(N121="sníž. přenesená",J121,0)</f>
        <v>0</v>
      </c>
      <c r="BI121" s="247">
        <f>IF(N121="nulová",J121,0)</f>
        <v>0</v>
      </c>
      <c r="BJ121" s="24" t="s">
        <v>85</v>
      </c>
      <c r="BK121" s="247">
        <f>ROUND(I121*H121,2)</f>
        <v>0</v>
      </c>
      <c r="BL121" s="24" t="s">
        <v>259</v>
      </c>
      <c r="BM121" s="24" t="s">
        <v>841</v>
      </c>
    </row>
    <row r="122" spans="2:47" s="1" customFormat="1" ht="13.5">
      <c r="B122" s="47"/>
      <c r="C122" s="75"/>
      <c r="D122" s="250" t="s">
        <v>283</v>
      </c>
      <c r="E122" s="75"/>
      <c r="F122" s="281" t="s">
        <v>842</v>
      </c>
      <c r="G122" s="75"/>
      <c r="H122" s="75"/>
      <c r="I122" s="204"/>
      <c r="J122" s="75"/>
      <c r="K122" s="75"/>
      <c r="L122" s="73"/>
      <c r="M122" s="282"/>
      <c r="N122" s="48"/>
      <c r="O122" s="48"/>
      <c r="P122" s="48"/>
      <c r="Q122" s="48"/>
      <c r="R122" s="48"/>
      <c r="S122" s="48"/>
      <c r="T122" s="96"/>
      <c r="AT122" s="24" t="s">
        <v>283</v>
      </c>
      <c r="AU122" s="24" t="s">
        <v>91</v>
      </c>
    </row>
    <row r="123" spans="2:65" s="1" customFormat="1" ht="16.5" customHeight="1">
      <c r="B123" s="47"/>
      <c r="C123" s="236" t="s">
        <v>10</v>
      </c>
      <c r="D123" s="236" t="s">
        <v>233</v>
      </c>
      <c r="E123" s="237" t="s">
        <v>843</v>
      </c>
      <c r="F123" s="238" t="s">
        <v>844</v>
      </c>
      <c r="G123" s="239" t="s">
        <v>281</v>
      </c>
      <c r="H123" s="240">
        <v>1</v>
      </c>
      <c r="I123" s="241"/>
      <c r="J123" s="242">
        <f>ROUND(I123*H123,2)</f>
        <v>0</v>
      </c>
      <c r="K123" s="238" t="s">
        <v>34</v>
      </c>
      <c r="L123" s="73"/>
      <c r="M123" s="243" t="s">
        <v>34</v>
      </c>
      <c r="N123" s="244" t="s">
        <v>49</v>
      </c>
      <c r="O123" s="48"/>
      <c r="P123" s="245">
        <f>O123*H123</f>
        <v>0</v>
      </c>
      <c r="Q123" s="245">
        <v>0.0009</v>
      </c>
      <c r="R123" s="245">
        <f>Q123*H123</f>
        <v>0.0009</v>
      </c>
      <c r="S123" s="245">
        <v>0</v>
      </c>
      <c r="T123" s="246">
        <f>S123*H123</f>
        <v>0</v>
      </c>
      <c r="AR123" s="24" t="s">
        <v>259</v>
      </c>
      <c r="AT123" s="24" t="s">
        <v>233</v>
      </c>
      <c r="AU123" s="24" t="s">
        <v>91</v>
      </c>
      <c r="AY123" s="24" t="s">
        <v>230</v>
      </c>
      <c r="BE123" s="247">
        <f>IF(N123="základní",J123,0)</f>
        <v>0</v>
      </c>
      <c r="BF123" s="247">
        <f>IF(N123="snížená",J123,0)</f>
        <v>0</v>
      </c>
      <c r="BG123" s="247">
        <f>IF(N123="zákl. přenesená",J123,0)</f>
        <v>0</v>
      </c>
      <c r="BH123" s="247">
        <f>IF(N123="sníž. přenesená",J123,0)</f>
        <v>0</v>
      </c>
      <c r="BI123" s="247">
        <f>IF(N123="nulová",J123,0)</f>
        <v>0</v>
      </c>
      <c r="BJ123" s="24" t="s">
        <v>85</v>
      </c>
      <c r="BK123" s="247">
        <f>ROUND(I123*H123,2)</f>
        <v>0</v>
      </c>
      <c r="BL123" s="24" t="s">
        <v>259</v>
      </c>
      <c r="BM123" s="24" t="s">
        <v>845</v>
      </c>
    </row>
    <row r="124" spans="2:47" s="1" customFormat="1" ht="13.5">
      <c r="B124" s="47"/>
      <c r="C124" s="75"/>
      <c r="D124" s="250" t="s">
        <v>283</v>
      </c>
      <c r="E124" s="75"/>
      <c r="F124" s="281" t="s">
        <v>846</v>
      </c>
      <c r="G124" s="75"/>
      <c r="H124" s="75"/>
      <c r="I124" s="204"/>
      <c r="J124" s="75"/>
      <c r="K124" s="75"/>
      <c r="L124" s="73"/>
      <c r="M124" s="282"/>
      <c r="N124" s="48"/>
      <c r="O124" s="48"/>
      <c r="P124" s="48"/>
      <c r="Q124" s="48"/>
      <c r="R124" s="48"/>
      <c r="S124" s="48"/>
      <c r="T124" s="96"/>
      <c r="AT124" s="24" t="s">
        <v>283</v>
      </c>
      <c r="AU124" s="24" t="s">
        <v>91</v>
      </c>
    </row>
    <row r="125" spans="2:65" s="1" customFormat="1" ht="25.5" customHeight="1">
      <c r="B125" s="47"/>
      <c r="C125" s="236" t="s">
        <v>259</v>
      </c>
      <c r="D125" s="236" t="s">
        <v>233</v>
      </c>
      <c r="E125" s="237" t="s">
        <v>847</v>
      </c>
      <c r="F125" s="238" t="s">
        <v>848</v>
      </c>
      <c r="G125" s="239" t="s">
        <v>292</v>
      </c>
      <c r="H125" s="240">
        <v>1</v>
      </c>
      <c r="I125" s="241"/>
      <c r="J125" s="242">
        <f>ROUND(I125*H125,2)</f>
        <v>0</v>
      </c>
      <c r="K125" s="238" t="s">
        <v>34</v>
      </c>
      <c r="L125" s="73"/>
      <c r="M125" s="243" t="s">
        <v>34</v>
      </c>
      <c r="N125" s="244" t="s">
        <v>49</v>
      </c>
      <c r="O125" s="48"/>
      <c r="P125" s="245">
        <f>O125*H125</f>
        <v>0</v>
      </c>
      <c r="Q125" s="245">
        <v>0.00057</v>
      </c>
      <c r="R125" s="245">
        <f>Q125*H125</f>
        <v>0.00057</v>
      </c>
      <c r="S125" s="245">
        <v>0</v>
      </c>
      <c r="T125" s="246">
        <f>S125*H125</f>
        <v>0</v>
      </c>
      <c r="AR125" s="24" t="s">
        <v>259</v>
      </c>
      <c r="AT125" s="24" t="s">
        <v>233</v>
      </c>
      <c r="AU125" s="24" t="s">
        <v>91</v>
      </c>
      <c r="AY125" s="24" t="s">
        <v>230</v>
      </c>
      <c r="BE125" s="247">
        <f>IF(N125="základní",J125,0)</f>
        <v>0</v>
      </c>
      <c r="BF125" s="247">
        <f>IF(N125="snížená",J125,0)</f>
        <v>0</v>
      </c>
      <c r="BG125" s="247">
        <f>IF(N125="zákl. přenesená",J125,0)</f>
        <v>0</v>
      </c>
      <c r="BH125" s="247">
        <f>IF(N125="sníž. přenesená",J125,0)</f>
        <v>0</v>
      </c>
      <c r="BI125" s="247">
        <f>IF(N125="nulová",J125,0)</f>
        <v>0</v>
      </c>
      <c r="BJ125" s="24" t="s">
        <v>85</v>
      </c>
      <c r="BK125" s="247">
        <f>ROUND(I125*H125,2)</f>
        <v>0</v>
      </c>
      <c r="BL125" s="24" t="s">
        <v>259</v>
      </c>
      <c r="BM125" s="24" t="s">
        <v>849</v>
      </c>
    </row>
    <row r="126" spans="2:65" s="1" customFormat="1" ht="16.5" customHeight="1">
      <c r="B126" s="47"/>
      <c r="C126" s="236" t="s">
        <v>326</v>
      </c>
      <c r="D126" s="236" t="s">
        <v>233</v>
      </c>
      <c r="E126" s="237" t="s">
        <v>850</v>
      </c>
      <c r="F126" s="238" t="s">
        <v>851</v>
      </c>
      <c r="G126" s="239" t="s">
        <v>258</v>
      </c>
      <c r="H126" s="240">
        <v>48</v>
      </c>
      <c r="I126" s="241"/>
      <c r="J126" s="242">
        <f>ROUND(I126*H126,2)</f>
        <v>0</v>
      </c>
      <c r="K126" s="238" t="s">
        <v>34</v>
      </c>
      <c r="L126" s="73"/>
      <c r="M126" s="243" t="s">
        <v>34</v>
      </c>
      <c r="N126" s="244" t="s">
        <v>49</v>
      </c>
      <c r="O126" s="48"/>
      <c r="P126" s="245">
        <f>O126*H126</f>
        <v>0</v>
      </c>
      <c r="Q126" s="245">
        <v>0</v>
      </c>
      <c r="R126" s="245">
        <f>Q126*H126</f>
        <v>0</v>
      </c>
      <c r="S126" s="245">
        <v>0</v>
      </c>
      <c r="T126" s="246">
        <f>S126*H126</f>
        <v>0</v>
      </c>
      <c r="AR126" s="24" t="s">
        <v>259</v>
      </c>
      <c r="AT126" s="24" t="s">
        <v>233</v>
      </c>
      <c r="AU126" s="24" t="s">
        <v>91</v>
      </c>
      <c r="AY126" s="24" t="s">
        <v>230</v>
      </c>
      <c r="BE126" s="247">
        <f>IF(N126="základní",J126,0)</f>
        <v>0</v>
      </c>
      <c r="BF126" s="247">
        <f>IF(N126="snížená",J126,0)</f>
        <v>0</v>
      </c>
      <c r="BG126" s="247">
        <f>IF(N126="zákl. přenesená",J126,0)</f>
        <v>0</v>
      </c>
      <c r="BH126" s="247">
        <f>IF(N126="sníž. přenesená",J126,0)</f>
        <v>0</v>
      </c>
      <c r="BI126" s="247">
        <f>IF(N126="nulová",J126,0)</f>
        <v>0</v>
      </c>
      <c r="BJ126" s="24" t="s">
        <v>85</v>
      </c>
      <c r="BK126" s="247">
        <f>ROUND(I126*H126,2)</f>
        <v>0</v>
      </c>
      <c r="BL126" s="24" t="s">
        <v>259</v>
      </c>
      <c r="BM126" s="24" t="s">
        <v>852</v>
      </c>
    </row>
    <row r="127" spans="2:65" s="1" customFormat="1" ht="25.5" customHeight="1">
      <c r="B127" s="47"/>
      <c r="C127" s="236" t="s">
        <v>330</v>
      </c>
      <c r="D127" s="236" t="s">
        <v>233</v>
      </c>
      <c r="E127" s="237" t="s">
        <v>853</v>
      </c>
      <c r="F127" s="238" t="s">
        <v>854</v>
      </c>
      <c r="G127" s="239" t="s">
        <v>258</v>
      </c>
      <c r="H127" s="240">
        <v>10</v>
      </c>
      <c r="I127" s="241"/>
      <c r="J127" s="242">
        <f>ROUND(I127*H127,2)</f>
        <v>0</v>
      </c>
      <c r="K127" s="238" t="s">
        <v>34</v>
      </c>
      <c r="L127" s="73"/>
      <c r="M127" s="243" t="s">
        <v>34</v>
      </c>
      <c r="N127" s="244" t="s">
        <v>49</v>
      </c>
      <c r="O127" s="48"/>
      <c r="P127" s="245">
        <f>O127*H127</f>
        <v>0</v>
      </c>
      <c r="Q127" s="245">
        <v>9E-05</v>
      </c>
      <c r="R127" s="245">
        <f>Q127*H127</f>
        <v>0.0009000000000000001</v>
      </c>
      <c r="S127" s="245">
        <v>0</v>
      </c>
      <c r="T127" s="246">
        <f>S127*H127</f>
        <v>0</v>
      </c>
      <c r="AR127" s="24" t="s">
        <v>259</v>
      </c>
      <c r="AT127" s="24" t="s">
        <v>233</v>
      </c>
      <c r="AU127" s="24" t="s">
        <v>91</v>
      </c>
      <c r="AY127" s="24" t="s">
        <v>230</v>
      </c>
      <c r="BE127" s="247">
        <f>IF(N127="základní",J127,0)</f>
        <v>0</v>
      </c>
      <c r="BF127" s="247">
        <f>IF(N127="snížená",J127,0)</f>
        <v>0</v>
      </c>
      <c r="BG127" s="247">
        <f>IF(N127="zákl. přenesená",J127,0)</f>
        <v>0</v>
      </c>
      <c r="BH127" s="247">
        <f>IF(N127="sníž. přenesená",J127,0)</f>
        <v>0</v>
      </c>
      <c r="BI127" s="247">
        <f>IF(N127="nulová",J127,0)</f>
        <v>0</v>
      </c>
      <c r="BJ127" s="24" t="s">
        <v>85</v>
      </c>
      <c r="BK127" s="247">
        <f>ROUND(I127*H127,2)</f>
        <v>0</v>
      </c>
      <c r="BL127" s="24" t="s">
        <v>259</v>
      </c>
      <c r="BM127" s="24" t="s">
        <v>855</v>
      </c>
    </row>
    <row r="128" spans="2:65" s="1" customFormat="1" ht="25.5" customHeight="1">
      <c r="B128" s="47"/>
      <c r="C128" s="236" t="s">
        <v>335</v>
      </c>
      <c r="D128" s="236" t="s">
        <v>233</v>
      </c>
      <c r="E128" s="237" t="s">
        <v>856</v>
      </c>
      <c r="F128" s="238" t="s">
        <v>857</v>
      </c>
      <c r="G128" s="239" t="s">
        <v>258</v>
      </c>
      <c r="H128" s="240">
        <v>20</v>
      </c>
      <c r="I128" s="241"/>
      <c r="J128" s="242">
        <f>ROUND(I128*H128,2)</f>
        <v>0</v>
      </c>
      <c r="K128" s="238" t="s">
        <v>34</v>
      </c>
      <c r="L128" s="73"/>
      <c r="M128" s="243" t="s">
        <v>34</v>
      </c>
      <c r="N128" s="244" t="s">
        <v>49</v>
      </c>
      <c r="O128" s="48"/>
      <c r="P128" s="245">
        <f>O128*H128</f>
        <v>0</v>
      </c>
      <c r="Q128" s="245">
        <v>0.00012</v>
      </c>
      <c r="R128" s="245">
        <f>Q128*H128</f>
        <v>0.0024000000000000002</v>
      </c>
      <c r="S128" s="245">
        <v>0</v>
      </c>
      <c r="T128" s="246">
        <f>S128*H128</f>
        <v>0</v>
      </c>
      <c r="AR128" s="24" t="s">
        <v>259</v>
      </c>
      <c r="AT128" s="24" t="s">
        <v>233</v>
      </c>
      <c r="AU128" s="24" t="s">
        <v>91</v>
      </c>
      <c r="AY128" s="24" t="s">
        <v>230</v>
      </c>
      <c r="BE128" s="247">
        <f>IF(N128="základní",J128,0)</f>
        <v>0</v>
      </c>
      <c r="BF128" s="247">
        <f>IF(N128="snížená",J128,0)</f>
        <v>0</v>
      </c>
      <c r="BG128" s="247">
        <f>IF(N128="zákl. přenesená",J128,0)</f>
        <v>0</v>
      </c>
      <c r="BH128" s="247">
        <f>IF(N128="sníž. přenesená",J128,0)</f>
        <v>0</v>
      </c>
      <c r="BI128" s="247">
        <f>IF(N128="nulová",J128,0)</f>
        <v>0</v>
      </c>
      <c r="BJ128" s="24" t="s">
        <v>85</v>
      </c>
      <c r="BK128" s="247">
        <f>ROUND(I128*H128,2)</f>
        <v>0</v>
      </c>
      <c r="BL128" s="24" t="s">
        <v>259</v>
      </c>
      <c r="BM128" s="24" t="s">
        <v>858</v>
      </c>
    </row>
    <row r="129" spans="2:65" s="1" customFormat="1" ht="25.5" customHeight="1">
      <c r="B129" s="47"/>
      <c r="C129" s="236" t="s">
        <v>262</v>
      </c>
      <c r="D129" s="236" t="s">
        <v>233</v>
      </c>
      <c r="E129" s="237" t="s">
        <v>859</v>
      </c>
      <c r="F129" s="238" t="s">
        <v>860</v>
      </c>
      <c r="G129" s="239" t="s">
        <v>258</v>
      </c>
      <c r="H129" s="240">
        <v>6</v>
      </c>
      <c r="I129" s="241"/>
      <c r="J129" s="242">
        <f>ROUND(I129*H129,2)</f>
        <v>0</v>
      </c>
      <c r="K129" s="238" t="s">
        <v>34</v>
      </c>
      <c r="L129" s="73"/>
      <c r="M129" s="243" t="s">
        <v>34</v>
      </c>
      <c r="N129" s="244" t="s">
        <v>49</v>
      </c>
      <c r="O129" s="48"/>
      <c r="P129" s="245">
        <f>O129*H129</f>
        <v>0</v>
      </c>
      <c r="Q129" s="245">
        <v>0.00015</v>
      </c>
      <c r="R129" s="245">
        <f>Q129*H129</f>
        <v>0.0009</v>
      </c>
      <c r="S129" s="245">
        <v>0</v>
      </c>
      <c r="T129" s="246">
        <f>S129*H129</f>
        <v>0</v>
      </c>
      <c r="AR129" s="24" t="s">
        <v>259</v>
      </c>
      <c r="AT129" s="24" t="s">
        <v>233</v>
      </c>
      <c r="AU129" s="24" t="s">
        <v>91</v>
      </c>
      <c r="AY129" s="24" t="s">
        <v>230</v>
      </c>
      <c r="BE129" s="247">
        <f>IF(N129="základní",J129,0)</f>
        <v>0</v>
      </c>
      <c r="BF129" s="247">
        <f>IF(N129="snížená",J129,0)</f>
        <v>0</v>
      </c>
      <c r="BG129" s="247">
        <f>IF(N129="zákl. přenesená",J129,0)</f>
        <v>0</v>
      </c>
      <c r="BH129" s="247">
        <f>IF(N129="sníž. přenesená",J129,0)</f>
        <v>0</v>
      </c>
      <c r="BI129" s="247">
        <f>IF(N129="nulová",J129,0)</f>
        <v>0</v>
      </c>
      <c r="BJ129" s="24" t="s">
        <v>85</v>
      </c>
      <c r="BK129" s="247">
        <f>ROUND(I129*H129,2)</f>
        <v>0</v>
      </c>
      <c r="BL129" s="24" t="s">
        <v>259</v>
      </c>
      <c r="BM129" s="24" t="s">
        <v>861</v>
      </c>
    </row>
    <row r="130" spans="2:65" s="1" customFormat="1" ht="16.5" customHeight="1">
      <c r="B130" s="47"/>
      <c r="C130" s="236" t="s">
        <v>9</v>
      </c>
      <c r="D130" s="236" t="s">
        <v>233</v>
      </c>
      <c r="E130" s="237" t="s">
        <v>862</v>
      </c>
      <c r="F130" s="238" t="s">
        <v>863</v>
      </c>
      <c r="G130" s="239" t="s">
        <v>304</v>
      </c>
      <c r="H130" s="293"/>
      <c r="I130" s="241"/>
      <c r="J130" s="242">
        <f>ROUND(I130*H130,2)</f>
        <v>0</v>
      </c>
      <c r="K130" s="238" t="s">
        <v>34</v>
      </c>
      <c r="L130" s="73"/>
      <c r="M130" s="243" t="s">
        <v>34</v>
      </c>
      <c r="N130" s="244" t="s">
        <v>49</v>
      </c>
      <c r="O130" s="48"/>
      <c r="P130" s="245">
        <f>O130*H130</f>
        <v>0</v>
      </c>
      <c r="Q130" s="245">
        <v>0</v>
      </c>
      <c r="R130" s="245">
        <f>Q130*H130</f>
        <v>0</v>
      </c>
      <c r="S130" s="245">
        <v>0</v>
      </c>
      <c r="T130" s="246">
        <f>S130*H130</f>
        <v>0</v>
      </c>
      <c r="AR130" s="24" t="s">
        <v>259</v>
      </c>
      <c r="AT130" s="24" t="s">
        <v>233</v>
      </c>
      <c r="AU130" s="24" t="s">
        <v>91</v>
      </c>
      <c r="AY130" s="24" t="s">
        <v>230</v>
      </c>
      <c r="BE130" s="247">
        <f>IF(N130="základní",J130,0)</f>
        <v>0</v>
      </c>
      <c r="BF130" s="247">
        <f>IF(N130="snížená",J130,0)</f>
        <v>0</v>
      </c>
      <c r="BG130" s="247">
        <f>IF(N130="zákl. přenesená",J130,0)</f>
        <v>0</v>
      </c>
      <c r="BH130" s="247">
        <f>IF(N130="sníž. přenesená",J130,0)</f>
        <v>0</v>
      </c>
      <c r="BI130" s="247">
        <f>IF(N130="nulová",J130,0)</f>
        <v>0</v>
      </c>
      <c r="BJ130" s="24" t="s">
        <v>85</v>
      </c>
      <c r="BK130" s="247">
        <f>ROUND(I130*H130,2)</f>
        <v>0</v>
      </c>
      <c r="BL130" s="24" t="s">
        <v>259</v>
      </c>
      <c r="BM130" s="24" t="s">
        <v>864</v>
      </c>
    </row>
    <row r="131" spans="2:63" s="11" customFormat="1" ht="29.85" customHeight="1">
      <c r="B131" s="220"/>
      <c r="C131" s="221"/>
      <c r="D131" s="222" t="s">
        <v>77</v>
      </c>
      <c r="E131" s="234" t="s">
        <v>865</v>
      </c>
      <c r="F131" s="234" t="s">
        <v>813</v>
      </c>
      <c r="G131" s="221"/>
      <c r="H131" s="221"/>
      <c r="I131" s="224"/>
      <c r="J131" s="235">
        <f>BK131</f>
        <v>0</v>
      </c>
      <c r="K131" s="221"/>
      <c r="L131" s="226"/>
      <c r="M131" s="227"/>
      <c r="N131" s="228"/>
      <c r="O131" s="228"/>
      <c r="P131" s="229">
        <f>SUM(P132:P191)</f>
        <v>0</v>
      </c>
      <c r="Q131" s="228"/>
      <c r="R131" s="229">
        <f>SUM(R132:R191)</f>
        <v>1.1132299999999997</v>
      </c>
      <c r="S131" s="228"/>
      <c r="T131" s="230">
        <f>SUM(T132:T191)</f>
        <v>0.35418</v>
      </c>
      <c r="AR131" s="231" t="s">
        <v>91</v>
      </c>
      <c r="AT131" s="232" t="s">
        <v>77</v>
      </c>
      <c r="AU131" s="232" t="s">
        <v>85</v>
      </c>
      <c r="AY131" s="231" t="s">
        <v>230</v>
      </c>
      <c r="BK131" s="233">
        <f>SUM(BK132:BK191)</f>
        <v>0</v>
      </c>
    </row>
    <row r="132" spans="2:65" s="1" customFormat="1" ht="16.5" customHeight="1">
      <c r="B132" s="47"/>
      <c r="C132" s="236" t="s">
        <v>347</v>
      </c>
      <c r="D132" s="236" t="s">
        <v>233</v>
      </c>
      <c r="E132" s="237" t="s">
        <v>866</v>
      </c>
      <c r="F132" s="238" t="s">
        <v>867</v>
      </c>
      <c r="G132" s="239" t="s">
        <v>258</v>
      </c>
      <c r="H132" s="240">
        <v>2</v>
      </c>
      <c r="I132" s="241"/>
      <c r="J132" s="242">
        <f>ROUND(I132*H132,2)</f>
        <v>0</v>
      </c>
      <c r="K132" s="238" t="s">
        <v>34</v>
      </c>
      <c r="L132" s="73"/>
      <c r="M132" s="243" t="s">
        <v>34</v>
      </c>
      <c r="N132" s="244" t="s">
        <v>49</v>
      </c>
      <c r="O132" s="48"/>
      <c r="P132" s="245">
        <f>O132*H132</f>
        <v>0</v>
      </c>
      <c r="Q132" s="245">
        <v>0.06396</v>
      </c>
      <c r="R132" s="245">
        <f>Q132*H132</f>
        <v>0.12792</v>
      </c>
      <c r="S132" s="245">
        <v>0</v>
      </c>
      <c r="T132" s="246">
        <f>S132*H132</f>
        <v>0</v>
      </c>
      <c r="AR132" s="24" t="s">
        <v>259</v>
      </c>
      <c r="AT132" s="24" t="s">
        <v>233</v>
      </c>
      <c r="AU132" s="24" t="s">
        <v>91</v>
      </c>
      <c r="AY132" s="24" t="s">
        <v>230</v>
      </c>
      <c r="BE132" s="247">
        <f>IF(N132="základní",J132,0)</f>
        <v>0</v>
      </c>
      <c r="BF132" s="247">
        <f>IF(N132="snížená",J132,0)</f>
        <v>0</v>
      </c>
      <c r="BG132" s="247">
        <f>IF(N132="zákl. přenesená",J132,0)</f>
        <v>0</v>
      </c>
      <c r="BH132" s="247">
        <f>IF(N132="sníž. přenesená",J132,0)</f>
        <v>0</v>
      </c>
      <c r="BI132" s="247">
        <f>IF(N132="nulová",J132,0)</f>
        <v>0</v>
      </c>
      <c r="BJ132" s="24" t="s">
        <v>85</v>
      </c>
      <c r="BK132" s="247">
        <f>ROUND(I132*H132,2)</f>
        <v>0</v>
      </c>
      <c r="BL132" s="24" t="s">
        <v>259</v>
      </c>
      <c r="BM132" s="24" t="s">
        <v>868</v>
      </c>
    </row>
    <row r="133" spans="2:65" s="1" customFormat="1" ht="16.5" customHeight="1">
      <c r="B133" s="47"/>
      <c r="C133" s="236" t="s">
        <v>352</v>
      </c>
      <c r="D133" s="236" t="s">
        <v>233</v>
      </c>
      <c r="E133" s="237" t="s">
        <v>869</v>
      </c>
      <c r="F133" s="238" t="s">
        <v>870</v>
      </c>
      <c r="G133" s="239" t="s">
        <v>258</v>
      </c>
      <c r="H133" s="240">
        <v>30</v>
      </c>
      <c r="I133" s="241"/>
      <c r="J133" s="242">
        <f>ROUND(I133*H133,2)</f>
        <v>0</v>
      </c>
      <c r="K133" s="238" t="s">
        <v>34</v>
      </c>
      <c r="L133" s="73"/>
      <c r="M133" s="243" t="s">
        <v>34</v>
      </c>
      <c r="N133" s="244" t="s">
        <v>49</v>
      </c>
      <c r="O133" s="48"/>
      <c r="P133" s="245">
        <f>O133*H133</f>
        <v>0</v>
      </c>
      <c r="Q133" s="245">
        <v>0.00118</v>
      </c>
      <c r="R133" s="245">
        <f>Q133*H133</f>
        <v>0.0354</v>
      </c>
      <c r="S133" s="245">
        <v>0</v>
      </c>
      <c r="T133" s="246">
        <f>S133*H133</f>
        <v>0</v>
      </c>
      <c r="AR133" s="24" t="s">
        <v>259</v>
      </c>
      <c r="AT133" s="24" t="s">
        <v>233</v>
      </c>
      <c r="AU133" s="24" t="s">
        <v>91</v>
      </c>
      <c r="AY133" s="24" t="s">
        <v>230</v>
      </c>
      <c r="BE133" s="247">
        <f>IF(N133="základní",J133,0)</f>
        <v>0</v>
      </c>
      <c r="BF133" s="247">
        <f>IF(N133="snížená",J133,0)</f>
        <v>0</v>
      </c>
      <c r="BG133" s="247">
        <f>IF(N133="zákl. přenesená",J133,0)</f>
        <v>0</v>
      </c>
      <c r="BH133" s="247">
        <f>IF(N133="sníž. přenesená",J133,0)</f>
        <v>0</v>
      </c>
      <c r="BI133" s="247">
        <f>IF(N133="nulová",J133,0)</f>
        <v>0</v>
      </c>
      <c r="BJ133" s="24" t="s">
        <v>85</v>
      </c>
      <c r="BK133" s="247">
        <f>ROUND(I133*H133,2)</f>
        <v>0</v>
      </c>
      <c r="BL133" s="24" t="s">
        <v>259</v>
      </c>
      <c r="BM133" s="24" t="s">
        <v>871</v>
      </c>
    </row>
    <row r="134" spans="2:51" s="13" customFormat="1" ht="13.5">
      <c r="B134" s="260"/>
      <c r="C134" s="261"/>
      <c r="D134" s="250" t="s">
        <v>246</v>
      </c>
      <c r="E134" s="262" t="s">
        <v>34</v>
      </c>
      <c r="F134" s="263" t="s">
        <v>872</v>
      </c>
      <c r="G134" s="261"/>
      <c r="H134" s="262" t="s">
        <v>34</v>
      </c>
      <c r="I134" s="264"/>
      <c r="J134" s="261"/>
      <c r="K134" s="261"/>
      <c r="L134" s="265"/>
      <c r="M134" s="266"/>
      <c r="N134" s="267"/>
      <c r="O134" s="267"/>
      <c r="P134" s="267"/>
      <c r="Q134" s="267"/>
      <c r="R134" s="267"/>
      <c r="S134" s="267"/>
      <c r="T134" s="268"/>
      <c r="AT134" s="269" t="s">
        <v>246</v>
      </c>
      <c r="AU134" s="269" t="s">
        <v>91</v>
      </c>
      <c r="AV134" s="13" t="s">
        <v>85</v>
      </c>
      <c r="AW134" s="13" t="s">
        <v>41</v>
      </c>
      <c r="AX134" s="13" t="s">
        <v>78</v>
      </c>
      <c r="AY134" s="269" t="s">
        <v>230</v>
      </c>
    </row>
    <row r="135" spans="2:51" s="12" customFormat="1" ht="13.5">
      <c r="B135" s="248"/>
      <c r="C135" s="249"/>
      <c r="D135" s="250" t="s">
        <v>246</v>
      </c>
      <c r="E135" s="251" t="s">
        <v>34</v>
      </c>
      <c r="F135" s="252" t="s">
        <v>262</v>
      </c>
      <c r="G135" s="249"/>
      <c r="H135" s="253">
        <v>20</v>
      </c>
      <c r="I135" s="254"/>
      <c r="J135" s="249"/>
      <c r="K135" s="249"/>
      <c r="L135" s="255"/>
      <c r="M135" s="256"/>
      <c r="N135" s="257"/>
      <c r="O135" s="257"/>
      <c r="P135" s="257"/>
      <c r="Q135" s="257"/>
      <c r="R135" s="257"/>
      <c r="S135" s="257"/>
      <c r="T135" s="258"/>
      <c r="AT135" s="259" t="s">
        <v>246</v>
      </c>
      <c r="AU135" s="259" t="s">
        <v>91</v>
      </c>
      <c r="AV135" s="12" t="s">
        <v>91</v>
      </c>
      <c r="AW135" s="12" t="s">
        <v>41</v>
      </c>
      <c r="AX135" s="12" t="s">
        <v>78</v>
      </c>
      <c r="AY135" s="259" t="s">
        <v>230</v>
      </c>
    </row>
    <row r="136" spans="2:51" s="13" customFormat="1" ht="13.5">
      <c r="B136" s="260"/>
      <c r="C136" s="261"/>
      <c r="D136" s="250" t="s">
        <v>246</v>
      </c>
      <c r="E136" s="262" t="s">
        <v>34</v>
      </c>
      <c r="F136" s="263" t="s">
        <v>873</v>
      </c>
      <c r="G136" s="261"/>
      <c r="H136" s="262" t="s">
        <v>34</v>
      </c>
      <c r="I136" s="264"/>
      <c r="J136" s="261"/>
      <c r="K136" s="261"/>
      <c r="L136" s="265"/>
      <c r="M136" s="266"/>
      <c r="N136" s="267"/>
      <c r="O136" s="267"/>
      <c r="P136" s="267"/>
      <c r="Q136" s="267"/>
      <c r="R136" s="267"/>
      <c r="S136" s="267"/>
      <c r="T136" s="268"/>
      <c r="AT136" s="269" t="s">
        <v>246</v>
      </c>
      <c r="AU136" s="269" t="s">
        <v>91</v>
      </c>
      <c r="AV136" s="13" t="s">
        <v>85</v>
      </c>
      <c r="AW136" s="13" t="s">
        <v>41</v>
      </c>
      <c r="AX136" s="13" t="s">
        <v>78</v>
      </c>
      <c r="AY136" s="269" t="s">
        <v>230</v>
      </c>
    </row>
    <row r="137" spans="2:51" s="12" customFormat="1" ht="13.5">
      <c r="B137" s="248"/>
      <c r="C137" s="249"/>
      <c r="D137" s="250" t="s">
        <v>246</v>
      </c>
      <c r="E137" s="251" t="s">
        <v>34</v>
      </c>
      <c r="F137" s="252" t="s">
        <v>295</v>
      </c>
      <c r="G137" s="249"/>
      <c r="H137" s="253">
        <v>10</v>
      </c>
      <c r="I137" s="254"/>
      <c r="J137" s="249"/>
      <c r="K137" s="249"/>
      <c r="L137" s="255"/>
      <c r="M137" s="256"/>
      <c r="N137" s="257"/>
      <c r="O137" s="257"/>
      <c r="P137" s="257"/>
      <c r="Q137" s="257"/>
      <c r="R137" s="257"/>
      <c r="S137" s="257"/>
      <c r="T137" s="258"/>
      <c r="AT137" s="259" t="s">
        <v>246</v>
      </c>
      <c r="AU137" s="259" t="s">
        <v>91</v>
      </c>
      <c r="AV137" s="12" t="s">
        <v>91</v>
      </c>
      <c r="AW137" s="12" t="s">
        <v>41</v>
      </c>
      <c r="AX137" s="12" t="s">
        <v>78</v>
      </c>
      <c r="AY137" s="259" t="s">
        <v>230</v>
      </c>
    </row>
    <row r="138" spans="2:51" s="14" customFormat="1" ht="13.5">
      <c r="B138" s="270"/>
      <c r="C138" s="271"/>
      <c r="D138" s="250" t="s">
        <v>246</v>
      </c>
      <c r="E138" s="272" t="s">
        <v>34</v>
      </c>
      <c r="F138" s="273" t="s">
        <v>265</v>
      </c>
      <c r="G138" s="271"/>
      <c r="H138" s="274">
        <v>30</v>
      </c>
      <c r="I138" s="275"/>
      <c r="J138" s="271"/>
      <c r="K138" s="271"/>
      <c r="L138" s="276"/>
      <c r="M138" s="277"/>
      <c r="N138" s="278"/>
      <c r="O138" s="278"/>
      <c r="P138" s="278"/>
      <c r="Q138" s="278"/>
      <c r="R138" s="278"/>
      <c r="S138" s="278"/>
      <c r="T138" s="279"/>
      <c r="AT138" s="280" t="s">
        <v>246</v>
      </c>
      <c r="AU138" s="280" t="s">
        <v>91</v>
      </c>
      <c r="AV138" s="14" t="s">
        <v>237</v>
      </c>
      <c r="AW138" s="14" t="s">
        <v>41</v>
      </c>
      <c r="AX138" s="14" t="s">
        <v>85</v>
      </c>
      <c r="AY138" s="280" t="s">
        <v>230</v>
      </c>
    </row>
    <row r="139" spans="2:65" s="1" customFormat="1" ht="16.5" customHeight="1">
      <c r="B139" s="47"/>
      <c r="C139" s="236" t="s">
        <v>356</v>
      </c>
      <c r="D139" s="236" t="s">
        <v>233</v>
      </c>
      <c r="E139" s="237" t="s">
        <v>874</v>
      </c>
      <c r="F139" s="238" t="s">
        <v>875</v>
      </c>
      <c r="G139" s="239" t="s">
        <v>258</v>
      </c>
      <c r="H139" s="240">
        <v>6</v>
      </c>
      <c r="I139" s="241"/>
      <c r="J139" s="242">
        <f>ROUND(I139*H139,2)</f>
        <v>0</v>
      </c>
      <c r="K139" s="238" t="s">
        <v>34</v>
      </c>
      <c r="L139" s="73"/>
      <c r="M139" s="243" t="s">
        <v>34</v>
      </c>
      <c r="N139" s="244" t="s">
        <v>49</v>
      </c>
      <c r="O139" s="48"/>
      <c r="P139" s="245">
        <f>O139*H139</f>
        <v>0</v>
      </c>
      <c r="Q139" s="245">
        <v>0.00261</v>
      </c>
      <c r="R139" s="245">
        <f>Q139*H139</f>
        <v>0.01566</v>
      </c>
      <c r="S139" s="245">
        <v>0</v>
      </c>
      <c r="T139" s="246">
        <f>S139*H139</f>
        <v>0</v>
      </c>
      <c r="AR139" s="24" t="s">
        <v>259</v>
      </c>
      <c r="AT139" s="24" t="s">
        <v>233</v>
      </c>
      <c r="AU139" s="24" t="s">
        <v>91</v>
      </c>
      <c r="AY139" s="24" t="s">
        <v>230</v>
      </c>
      <c r="BE139" s="247">
        <f>IF(N139="základní",J139,0)</f>
        <v>0</v>
      </c>
      <c r="BF139" s="247">
        <f>IF(N139="snížená",J139,0)</f>
        <v>0</v>
      </c>
      <c r="BG139" s="247">
        <f>IF(N139="zákl. přenesená",J139,0)</f>
        <v>0</v>
      </c>
      <c r="BH139" s="247">
        <f>IF(N139="sníž. přenesená",J139,0)</f>
        <v>0</v>
      </c>
      <c r="BI139" s="247">
        <f>IF(N139="nulová",J139,0)</f>
        <v>0</v>
      </c>
      <c r="BJ139" s="24" t="s">
        <v>85</v>
      </c>
      <c r="BK139" s="247">
        <f>ROUND(I139*H139,2)</f>
        <v>0</v>
      </c>
      <c r="BL139" s="24" t="s">
        <v>259</v>
      </c>
      <c r="BM139" s="24" t="s">
        <v>876</v>
      </c>
    </row>
    <row r="140" spans="2:65" s="1" customFormat="1" ht="16.5" customHeight="1">
      <c r="B140" s="47"/>
      <c r="C140" s="236" t="s">
        <v>361</v>
      </c>
      <c r="D140" s="236" t="s">
        <v>233</v>
      </c>
      <c r="E140" s="237" t="s">
        <v>877</v>
      </c>
      <c r="F140" s="238" t="s">
        <v>878</v>
      </c>
      <c r="G140" s="239" t="s">
        <v>258</v>
      </c>
      <c r="H140" s="240">
        <v>10</v>
      </c>
      <c r="I140" s="241"/>
      <c r="J140" s="242">
        <f>ROUND(I140*H140,2)</f>
        <v>0</v>
      </c>
      <c r="K140" s="238" t="s">
        <v>34</v>
      </c>
      <c r="L140" s="73"/>
      <c r="M140" s="243" t="s">
        <v>34</v>
      </c>
      <c r="N140" s="244" t="s">
        <v>49</v>
      </c>
      <c r="O140" s="48"/>
      <c r="P140" s="245">
        <f>O140*H140</f>
        <v>0</v>
      </c>
      <c r="Q140" s="245">
        <v>0.00352</v>
      </c>
      <c r="R140" s="245">
        <f>Q140*H140</f>
        <v>0.0352</v>
      </c>
      <c r="S140" s="245">
        <v>0</v>
      </c>
      <c r="T140" s="246">
        <f>S140*H140</f>
        <v>0</v>
      </c>
      <c r="AR140" s="24" t="s">
        <v>259</v>
      </c>
      <c r="AT140" s="24" t="s">
        <v>233</v>
      </c>
      <c r="AU140" s="24" t="s">
        <v>91</v>
      </c>
      <c r="AY140" s="24" t="s">
        <v>230</v>
      </c>
      <c r="BE140" s="247">
        <f>IF(N140="základní",J140,0)</f>
        <v>0</v>
      </c>
      <c r="BF140" s="247">
        <f>IF(N140="snížená",J140,0)</f>
        <v>0</v>
      </c>
      <c r="BG140" s="247">
        <f>IF(N140="zákl. přenesená",J140,0)</f>
        <v>0</v>
      </c>
      <c r="BH140" s="247">
        <f>IF(N140="sníž. přenesená",J140,0)</f>
        <v>0</v>
      </c>
      <c r="BI140" s="247">
        <f>IF(N140="nulová",J140,0)</f>
        <v>0</v>
      </c>
      <c r="BJ140" s="24" t="s">
        <v>85</v>
      </c>
      <c r="BK140" s="247">
        <f>ROUND(I140*H140,2)</f>
        <v>0</v>
      </c>
      <c r="BL140" s="24" t="s">
        <v>259</v>
      </c>
      <c r="BM140" s="24" t="s">
        <v>879</v>
      </c>
    </row>
    <row r="141" spans="2:65" s="1" customFormat="1" ht="16.5" customHeight="1">
      <c r="B141" s="47"/>
      <c r="C141" s="236" t="s">
        <v>365</v>
      </c>
      <c r="D141" s="236" t="s">
        <v>233</v>
      </c>
      <c r="E141" s="237" t="s">
        <v>880</v>
      </c>
      <c r="F141" s="238" t="s">
        <v>881</v>
      </c>
      <c r="G141" s="239" t="s">
        <v>258</v>
      </c>
      <c r="H141" s="240">
        <v>35</v>
      </c>
      <c r="I141" s="241"/>
      <c r="J141" s="242">
        <f>ROUND(I141*H141,2)</f>
        <v>0</v>
      </c>
      <c r="K141" s="238" t="s">
        <v>34</v>
      </c>
      <c r="L141" s="73"/>
      <c r="M141" s="243" t="s">
        <v>34</v>
      </c>
      <c r="N141" s="244" t="s">
        <v>49</v>
      </c>
      <c r="O141" s="48"/>
      <c r="P141" s="245">
        <f>O141*H141</f>
        <v>0</v>
      </c>
      <c r="Q141" s="245">
        <v>0.00448</v>
      </c>
      <c r="R141" s="245">
        <f>Q141*H141</f>
        <v>0.1568</v>
      </c>
      <c r="S141" s="245">
        <v>0</v>
      </c>
      <c r="T141" s="246">
        <f>S141*H141</f>
        <v>0</v>
      </c>
      <c r="AR141" s="24" t="s">
        <v>259</v>
      </c>
      <c r="AT141" s="24" t="s">
        <v>233</v>
      </c>
      <c r="AU141" s="24" t="s">
        <v>91</v>
      </c>
      <c r="AY141" s="24" t="s">
        <v>230</v>
      </c>
      <c r="BE141" s="247">
        <f>IF(N141="základní",J141,0)</f>
        <v>0</v>
      </c>
      <c r="BF141" s="247">
        <f>IF(N141="snížená",J141,0)</f>
        <v>0</v>
      </c>
      <c r="BG141" s="247">
        <f>IF(N141="zákl. přenesená",J141,0)</f>
        <v>0</v>
      </c>
      <c r="BH141" s="247">
        <f>IF(N141="sníž. přenesená",J141,0)</f>
        <v>0</v>
      </c>
      <c r="BI141" s="247">
        <f>IF(N141="nulová",J141,0)</f>
        <v>0</v>
      </c>
      <c r="BJ141" s="24" t="s">
        <v>85</v>
      </c>
      <c r="BK141" s="247">
        <f>ROUND(I141*H141,2)</f>
        <v>0</v>
      </c>
      <c r="BL141" s="24" t="s">
        <v>259</v>
      </c>
      <c r="BM141" s="24" t="s">
        <v>882</v>
      </c>
    </row>
    <row r="142" spans="2:51" s="13" customFormat="1" ht="13.5">
      <c r="B142" s="260"/>
      <c r="C142" s="261"/>
      <c r="D142" s="250" t="s">
        <v>246</v>
      </c>
      <c r="E142" s="262" t="s">
        <v>34</v>
      </c>
      <c r="F142" s="263" t="s">
        <v>872</v>
      </c>
      <c r="G142" s="261"/>
      <c r="H142" s="262" t="s">
        <v>34</v>
      </c>
      <c r="I142" s="264"/>
      <c r="J142" s="261"/>
      <c r="K142" s="261"/>
      <c r="L142" s="265"/>
      <c r="M142" s="266"/>
      <c r="N142" s="267"/>
      <c r="O142" s="267"/>
      <c r="P142" s="267"/>
      <c r="Q142" s="267"/>
      <c r="R142" s="267"/>
      <c r="S142" s="267"/>
      <c r="T142" s="268"/>
      <c r="AT142" s="269" t="s">
        <v>246</v>
      </c>
      <c r="AU142" s="269" t="s">
        <v>91</v>
      </c>
      <c r="AV142" s="13" t="s">
        <v>85</v>
      </c>
      <c r="AW142" s="13" t="s">
        <v>41</v>
      </c>
      <c r="AX142" s="13" t="s">
        <v>78</v>
      </c>
      <c r="AY142" s="269" t="s">
        <v>230</v>
      </c>
    </row>
    <row r="143" spans="2:51" s="12" customFormat="1" ht="13.5">
      <c r="B143" s="248"/>
      <c r="C143" s="249"/>
      <c r="D143" s="250" t="s">
        <v>246</v>
      </c>
      <c r="E143" s="251" t="s">
        <v>34</v>
      </c>
      <c r="F143" s="252" t="s">
        <v>10</v>
      </c>
      <c r="G143" s="249"/>
      <c r="H143" s="253">
        <v>15</v>
      </c>
      <c r="I143" s="254"/>
      <c r="J143" s="249"/>
      <c r="K143" s="249"/>
      <c r="L143" s="255"/>
      <c r="M143" s="256"/>
      <c r="N143" s="257"/>
      <c r="O143" s="257"/>
      <c r="P143" s="257"/>
      <c r="Q143" s="257"/>
      <c r="R143" s="257"/>
      <c r="S143" s="257"/>
      <c r="T143" s="258"/>
      <c r="AT143" s="259" t="s">
        <v>246</v>
      </c>
      <c r="AU143" s="259" t="s">
        <v>91</v>
      </c>
      <c r="AV143" s="12" t="s">
        <v>91</v>
      </c>
      <c r="AW143" s="12" t="s">
        <v>41</v>
      </c>
      <c r="AX143" s="12" t="s">
        <v>78</v>
      </c>
      <c r="AY143" s="259" t="s">
        <v>230</v>
      </c>
    </row>
    <row r="144" spans="2:51" s="13" customFormat="1" ht="13.5">
      <c r="B144" s="260"/>
      <c r="C144" s="261"/>
      <c r="D144" s="250" t="s">
        <v>246</v>
      </c>
      <c r="E144" s="262" t="s">
        <v>34</v>
      </c>
      <c r="F144" s="263" t="s">
        <v>873</v>
      </c>
      <c r="G144" s="261"/>
      <c r="H144" s="262" t="s">
        <v>34</v>
      </c>
      <c r="I144" s="264"/>
      <c r="J144" s="261"/>
      <c r="K144" s="261"/>
      <c r="L144" s="265"/>
      <c r="M144" s="266"/>
      <c r="N144" s="267"/>
      <c r="O144" s="267"/>
      <c r="P144" s="267"/>
      <c r="Q144" s="267"/>
      <c r="R144" s="267"/>
      <c r="S144" s="267"/>
      <c r="T144" s="268"/>
      <c r="AT144" s="269" t="s">
        <v>246</v>
      </c>
      <c r="AU144" s="269" t="s">
        <v>91</v>
      </c>
      <c r="AV144" s="13" t="s">
        <v>85</v>
      </c>
      <c r="AW144" s="13" t="s">
        <v>41</v>
      </c>
      <c r="AX144" s="13" t="s">
        <v>78</v>
      </c>
      <c r="AY144" s="269" t="s">
        <v>230</v>
      </c>
    </row>
    <row r="145" spans="2:51" s="12" customFormat="1" ht="13.5">
      <c r="B145" s="248"/>
      <c r="C145" s="249"/>
      <c r="D145" s="250" t="s">
        <v>246</v>
      </c>
      <c r="E145" s="251" t="s">
        <v>34</v>
      </c>
      <c r="F145" s="252" t="s">
        <v>262</v>
      </c>
      <c r="G145" s="249"/>
      <c r="H145" s="253">
        <v>20</v>
      </c>
      <c r="I145" s="254"/>
      <c r="J145" s="249"/>
      <c r="K145" s="249"/>
      <c r="L145" s="255"/>
      <c r="M145" s="256"/>
      <c r="N145" s="257"/>
      <c r="O145" s="257"/>
      <c r="P145" s="257"/>
      <c r="Q145" s="257"/>
      <c r="R145" s="257"/>
      <c r="S145" s="257"/>
      <c r="T145" s="258"/>
      <c r="AT145" s="259" t="s">
        <v>246</v>
      </c>
      <c r="AU145" s="259" t="s">
        <v>91</v>
      </c>
      <c r="AV145" s="12" t="s">
        <v>91</v>
      </c>
      <c r="AW145" s="12" t="s">
        <v>41</v>
      </c>
      <c r="AX145" s="12" t="s">
        <v>78</v>
      </c>
      <c r="AY145" s="259" t="s">
        <v>230</v>
      </c>
    </row>
    <row r="146" spans="2:51" s="14" customFormat="1" ht="13.5">
      <c r="B146" s="270"/>
      <c r="C146" s="271"/>
      <c r="D146" s="250" t="s">
        <v>246</v>
      </c>
      <c r="E146" s="272" t="s">
        <v>34</v>
      </c>
      <c r="F146" s="273" t="s">
        <v>265</v>
      </c>
      <c r="G146" s="271"/>
      <c r="H146" s="274">
        <v>35</v>
      </c>
      <c r="I146" s="275"/>
      <c r="J146" s="271"/>
      <c r="K146" s="271"/>
      <c r="L146" s="276"/>
      <c r="M146" s="277"/>
      <c r="N146" s="278"/>
      <c r="O146" s="278"/>
      <c r="P146" s="278"/>
      <c r="Q146" s="278"/>
      <c r="R146" s="278"/>
      <c r="S146" s="278"/>
      <c r="T146" s="279"/>
      <c r="AT146" s="280" t="s">
        <v>246</v>
      </c>
      <c r="AU146" s="280" t="s">
        <v>91</v>
      </c>
      <c r="AV146" s="14" t="s">
        <v>237</v>
      </c>
      <c r="AW146" s="14" t="s">
        <v>41</v>
      </c>
      <c r="AX146" s="14" t="s">
        <v>85</v>
      </c>
      <c r="AY146" s="280" t="s">
        <v>230</v>
      </c>
    </row>
    <row r="147" spans="2:65" s="1" customFormat="1" ht="16.5" customHeight="1">
      <c r="B147" s="47"/>
      <c r="C147" s="236" t="s">
        <v>369</v>
      </c>
      <c r="D147" s="236" t="s">
        <v>233</v>
      </c>
      <c r="E147" s="237" t="s">
        <v>883</v>
      </c>
      <c r="F147" s="238" t="s">
        <v>884</v>
      </c>
      <c r="G147" s="239" t="s">
        <v>292</v>
      </c>
      <c r="H147" s="240">
        <v>1</v>
      </c>
      <c r="I147" s="241"/>
      <c r="J147" s="242">
        <f>ROUND(I147*H147,2)</f>
        <v>0</v>
      </c>
      <c r="K147" s="238" t="s">
        <v>34</v>
      </c>
      <c r="L147" s="73"/>
      <c r="M147" s="243" t="s">
        <v>34</v>
      </c>
      <c r="N147" s="244" t="s">
        <v>49</v>
      </c>
      <c r="O147" s="48"/>
      <c r="P147" s="245">
        <f>O147*H147</f>
        <v>0</v>
      </c>
      <c r="Q147" s="245">
        <v>0</v>
      </c>
      <c r="R147" s="245">
        <f>Q147*H147</f>
        <v>0</v>
      </c>
      <c r="S147" s="245">
        <v>0</v>
      </c>
      <c r="T147" s="246">
        <f>S147*H147</f>
        <v>0</v>
      </c>
      <c r="AR147" s="24" t="s">
        <v>259</v>
      </c>
      <c r="AT147" s="24" t="s">
        <v>233</v>
      </c>
      <c r="AU147" s="24" t="s">
        <v>91</v>
      </c>
      <c r="AY147" s="24" t="s">
        <v>230</v>
      </c>
      <c r="BE147" s="247">
        <f>IF(N147="základní",J147,0)</f>
        <v>0</v>
      </c>
      <c r="BF147" s="247">
        <f>IF(N147="snížená",J147,0)</f>
        <v>0</v>
      </c>
      <c r="BG147" s="247">
        <f>IF(N147="zákl. přenesená",J147,0)</f>
        <v>0</v>
      </c>
      <c r="BH147" s="247">
        <f>IF(N147="sníž. přenesená",J147,0)</f>
        <v>0</v>
      </c>
      <c r="BI147" s="247">
        <f>IF(N147="nulová",J147,0)</f>
        <v>0</v>
      </c>
      <c r="BJ147" s="24" t="s">
        <v>85</v>
      </c>
      <c r="BK147" s="247">
        <f>ROUND(I147*H147,2)</f>
        <v>0</v>
      </c>
      <c r="BL147" s="24" t="s">
        <v>259</v>
      </c>
      <c r="BM147" s="24" t="s">
        <v>885</v>
      </c>
    </row>
    <row r="148" spans="2:65" s="1" customFormat="1" ht="25.5" customHeight="1">
      <c r="B148" s="47"/>
      <c r="C148" s="236" t="s">
        <v>373</v>
      </c>
      <c r="D148" s="236" t="s">
        <v>233</v>
      </c>
      <c r="E148" s="237" t="s">
        <v>886</v>
      </c>
      <c r="F148" s="238" t="s">
        <v>887</v>
      </c>
      <c r="G148" s="239" t="s">
        <v>281</v>
      </c>
      <c r="H148" s="240">
        <v>20</v>
      </c>
      <c r="I148" s="241"/>
      <c r="J148" s="242">
        <f>ROUND(I148*H148,2)</f>
        <v>0</v>
      </c>
      <c r="K148" s="238" t="s">
        <v>34</v>
      </c>
      <c r="L148" s="73"/>
      <c r="M148" s="243" t="s">
        <v>34</v>
      </c>
      <c r="N148" s="244" t="s">
        <v>49</v>
      </c>
      <c r="O148" s="48"/>
      <c r="P148" s="245">
        <f>O148*H148</f>
        <v>0</v>
      </c>
      <c r="Q148" s="245">
        <v>0.00019</v>
      </c>
      <c r="R148" s="245">
        <f>Q148*H148</f>
        <v>0.0038000000000000004</v>
      </c>
      <c r="S148" s="245">
        <v>0</v>
      </c>
      <c r="T148" s="246">
        <f>S148*H148</f>
        <v>0</v>
      </c>
      <c r="AR148" s="24" t="s">
        <v>259</v>
      </c>
      <c r="AT148" s="24" t="s">
        <v>233</v>
      </c>
      <c r="AU148" s="24" t="s">
        <v>91</v>
      </c>
      <c r="AY148" s="24" t="s">
        <v>230</v>
      </c>
      <c r="BE148" s="247">
        <f>IF(N148="základní",J148,0)</f>
        <v>0</v>
      </c>
      <c r="BF148" s="247">
        <f>IF(N148="snížená",J148,0)</f>
        <v>0</v>
      </c>
      <c r="BG148" s="247">
        <f>IF(N148="zákl. přenesená",J148,0)</f>
        <v>0</v>
      </c>
      <c r="BH148" s="247">
        <f>IF(N148="sníž. přenesená",J148,0)</f>
        <v>0</v>
      </c>
      <c r="BI148" s="247">
        <f>IF(N148="nulová",J148,0)</f>
        <v>0</v>
      </c>
      <c r="BJ148" s="24" t="s">
        <v>85</v>
      </c>
      <c r="BK148" s="247">
        <f>ROUND(I148*H148,2)</f>
        <v>0</v>
      </c>
      <c r="BL148" s="24" t="s">
        <v>259</v>
      </c>
      <c r="BM148" s="24" t="s">
        <v>888</v>
      </c>
    </row>
    <row r="149" spans="2:65" s="1" customFormat="1" ht="25.5" customHeight="1">
      <c r="B149" s="47"/>
      <c r="C149" s="236" t="s">
        <v>377</v>
      </c>
      <c r="D149" s="236" t="s">
        <v>233</v>
      </c>
      <c r="E149" s="237" t="s">
        <v>889</v>
      </c>
      <c r="F149" s="238" t="s">
        <v>890</v>
      </c>
      <c r="G149" s="239" t="s">
        <v>281</v>
      </c>
      <c r="H149" s="240">
        <v>30</v>
      </c>
      <c r="I149" s="241"/>
      <c r="J149" s="242">
        <f>ROUND(I149*H149,2)</f>
        <v>0</v>
      </c>
      <c r="K149" s="238" t="s">
        <v>34</v>
      </c>
      <c r="L149" s="73"/>
      <c r="M149" s="243" t="s">
        <v>34</v>
      </c>
      <c r="N149" s="244" t="s">
        <v>49</v>
      </c>
      <c r="O149" s="48"/>
      <c r="P149" s="245">
        <f>O149*H149</f>
        <v>0</v>
      </c>
      <c r="Q149" s="245">
        <v>0.00019</v>
      </c>
      <c r="R149" s="245">
        <f>Q149*H149</f>
        <v>0.0057</v>
      </c>
      <c r="S149" s="245">
        <v>0</v>
      </c>
      <c r="T149" s="246">
        <f>S149*H149</f>
        <v>0</v>
      </c>
      <c r="AR149" s="24" t="s">
        <v>259</v>
      </c>
      <c r="AT149" s="24" t="s">
        <v>233</v>
      </c>
      <c r="AU149" s="24" t="s">
        <v>91</v>
      </c>
      <c r="AY149" s="24" t="s">
        <v>230</v>
      </c>
      <c r="BE149" s="247">
        <f>IF(N149="základní",J149,0)</f>
        <v>0</v>
      </c>
      <c r="BF149" s="247">
        <f>IF(N149="snížená",J149,0)</f>
        <v>0</v>
      </c>
      <c r="BG149" s="247">
        <f>IF(N149="zákl. přenesená",J149,0)</f>
        <v>0</v>
      </c>
      <c r="BH149" s="247">
        <f>IF(N149="sníž. přenesená",J149,0)</f>
        <v>0</v>
      </c>
      <c r="BI149" s="247">
        <f>IF(N149="nulová",J149,0)</f>
        <v>0</v>
      </c>
      <c r="BJ149" s="24" t="s">
        <v>85</v>
      </c>
      <c r="BK149" s="247">
        <f>ROUND(I149*H149,2)</f>
        <v>0</v>
      </c>
      <c r="BL149" s="24" t="s">
        <v>259</v>
      </c>
      <c r="BM149" s="24" t="s">
        <v>891</v>
      </c>
    </row>
    <row r="150" spans="2:65" s="1" customFormat="1" ht="25.5" customHeight="1">
      <c r="B150" s="47"/>
      <c r="C150" s="236" t="s">
        <v>381</v>
      </c>
      <c r="D150" s="236" t="s">
        <v>233</v>
      </c>
      <c r="E150" s="237" t="s">
        <v>892</v>
      </c>
      <c r="F150" s="238" t="s">
        <v>893</v>
      </c>
      <c r="G150" s="239" t="s">
        <v>281</v>
      </c>
      <c r="H150" s="240">
        <v>10</v>
      </c>
      <c r="I150" s="241"/>
      <c r="J150" s="242">
        <f>ROUND(I150*H150,2)</f>
        <v>0</v>
      </c>
      <c r="K150" s="238" t="s">
        <v>34</v>
      </c>
      <c r="L150" s="73"/>
      <c r="M150" s="243" t="s">
        <v>34</v>
      </c>
      <c r="N150" s="244" t="s">
        <v>49</v>
      </c>
      <c r="O150" s="48"/>
      <c r="P150" s="245">
        <f>O150*H150</f>
        <v>0</v>
      </c>
      <c r="Q150" s="245">
        <v>0.00023</v>
      </c>
      <c r="R150" s="245">
        <f>Q150*H150</f>
        <v>0.0023</v>
      </c>
      <c r="S150" s="245">
        <v>0</v>
      </c>
      <c r="T150" s="246">
        <f>S150*H150</f>
        <v>0</v>
      </c>
      <c r="AR150" s="24" t="s">
        <v>259</v>
      </c>
      <c r="AT150" s="24" t="s">
        <v>233</v>
      </c>
      <c r="AU150" s="24" t="s">
        <v>91</v>
      </c>
      <c r="AY150" s="24" t="s">
        <v>230</v>
      </c>
      <c r="BE150" s="247">
        <f>IF(N150="základní",J150,0)</f>
        <v>0</v>
      </c>
      <c r="BF150" s="247">
        <f>IF(N150="snížená",J150,0)</f>
        <v>0</v>
      </c>
      <c r="BG150" s="247">
        <f>IF(N150="zákl. přenesená",J150,0)</f>
        <v>0</v>
      </c>
      <c r="BH150" s="247">
        <f>IF(N150="sníž. přenesená",J150,0)</f>
        <v>0</v>
      </c>
      <c r="BI150" s="247">
        <f>IF(N150="nulová",J150,0)</f>
        <v>0</v>
      </c>
      <c r="BJ150" s="24" t="s">
        <v>85</v>
      </c>
      <c r="BK150" s="247">
        <f>ROUND(I150*H150,2)</f>
        <v>0</v>
      </c>
      <c r="BL150" s="24" t="s">
        <v>259</v>
      </c>
      <c r="BM150" s="24" t="s">
        <v>894</v>
      </c>
    </row>
    <row r="151" spans="2:65" s="1" customFormat="1" ht="25.5" customHeight="1">
      <c r="B151" s="47"/>
      <c r="C151" s="236" t="s">
        <v>385</v>
      </c>
      <c r="D151" s="236" t="s">
        <v>233</v>
      </c>
      <c r="E151" s="237" t="s">
        <v>895</v>
      </c>
      <c r="F151" s="238" t="s">
        <v>896</v>
      </c>
      <c r="G151" s="239" t="s">
        <v>281</v>
      </c>
      <c r="H151" s="240">
        <v>20</v>
      </c>
      <c r="I151" s="241"/>
      <c r="J151" s="242">
        <f>ROUND(I151*H151,2)</f>
        <v>0</v>
      </c>
      <c r="K151" s="238" t="s">
        <v>34</v>
      </c>
      <c r="L151" s="73"/>
      <c r="M151" s="243" t="s">
        <v>34</v>
      </c>
      <c r="N151" s="244" t="s">
        <v>49</v>
      </c>
      <c r="O151" s="48"/>
      <c r="P151" s="245">
        <f>O151*H151</f>
        <v>0</v>
      </c>
      <c r="Q151" s="245">
        <v>0.00023</v>
      </c>
      <c r="R151" s="245">
        <f>Q151*H151</f>
        <v>0.0046</v>
      </c>
      <c r="S151" s="245">
        <v>0</v>
      </c>
      <c r="T151" s="246">
        <f>S151*H151</f>
        <v>0</v>
      </c>
      <c r="AR151" s="24" t="s">
        <v>259</v>
      </c>
      <c r="AT151" s="24" t="s">
        <v>233</v>
      </c>
      <c r="AU151" s="24" t="s">
        <v>91</v>
      </c>
      <c r="AY151" s="24" t="s">
        <v>230</v>
      </c>
      <c r="BE151" s="247">
        <f>IF(N151="základní",J151,0)</f>
        <v>0</v>
      </c>
      <c r="BF151" s="247">
        <f>IF(N151="snížená",J151,0)</f>
        <v>0</v>
      </c>
      <c r="BG151" s="247">
        <f>IF(N151="zákl. přenesená",J151,0)</f>
        <v>0</v>
      </c>
      <c r="BH151" s="247">
        <f>IF(N151="sníž. přenesená",J151,0)</f>
        <v>0</v>
      </c>
      <c r="BI151" s="247">
        <f>IF(N151="nulová",J151,0)</f>
        <v>0</v>
      </c>
      <c r="BJ151" s="24" t="s">
        <v>85</v>
      </c>
      <c r="BK151" s="247">
        <f>ROUND(I151*H151,2)</f>
        <v>0</v>
      </c>
      <c r="BL151" s="24" t="s">
        <v>259</v>
      </c>
      <c r="BM151" s="24" t="s">
        <v>897</v>
      </c>
    </row>
    <row r="152" spans="2:65" s="1" customFormat="1" ht="25.5" customHeight="1">
      <c r="B152" s="47"/>
      <c r="C152" s="236" t="s">
        <v>299</v>
      </c>
      <c r="D152" s="236" t="s">
        <v>233</v>
      </c>
      <c r="E152" s="237" t="s">
        <v>898</v>
      </c>
      <c r="F152" s="238" t="s">
        <v>899</v>
      </c>
      <c r="G152" s="239" t="s">
        <v>281</v>
      </c>
      <c r="H152" s="240">
        <v>20</v>
      </c>
      <c r="I152" s="241"/>
      <c r="J152" s="242">
        <f>ROUND(I152*H152,2)</f>
        <v>0</v>
      </c>
      <c r="K152" s="238" t="s">
        <v>34</v>
      </c>
      <c r="L152" s="73"/>
      <c r="M152" s="243" t="s">
        <v>34</v>
      </c>
      <c r="N152" s="244" t="s">
        <v>49</v>
      </c>
      <c r="O152" s="48"/>
      <c r="P152" s="245">
        <f>O152*H152</f>
        <v>0</v>
      </c>
      <c r="Q152" s="245">
        <v>0.00023</v>
      </c>
      <c r="R152" s="245">
        <f>Q152*H152</f>
        <v>0.0046</v>
      </c>
      <c r="S152" s="245">
        <v>0</v>
      </c>
      <c r="T152" s="246">
        <f>S152*H152</f>
        <v>0</v>
      </c>
      <c r="AR152" s="24" t="s">
        <v>259</v>
      </c>
      <c r="AT152" s="24" t="s">
        <v>233</v>
      </c>
      <c r="AU152" s="24" t="s">
        <v>91</v>
      </c>
      <c r="AY152" s="24" t="s">
        <v>230</v>
      </c>
      <c r="BE152" s="247">
        <f>IF(N152="základní",J152,0)</f>
        <v>0</v>
      </c>
      <c r="BF152" s="247">
        <f>IF(N152="snížená",J152,0)</f>
        <v>0</v>
      </c>
      <c r="BG152" s="247">
        <f>IF(N152="zákl. přenesená",J152,0)</f>
        <v>0</v>
      </c>
      <c r="BH152" s="247">
        <f>IF(N152="sníž. přenesená",J152,0)</f>
        <v>0</v>
      </c>
      <c r="BI152" s="247">
        <f>IF(N152="nulová",J152,0)</f>
        <v>0</v>
      </c>
      <c r="BJ152" s="24" t="s">
        <v>85</v>
      </c>
      <c r="BK152" s="247">
        <f>ROUND(I152*H152,2)</f>
        <v>0</v>
      </c>
      <c r="BL152" s="24" t="s">
        <v>259</v>
      </c>
      <c r="BM152" s="24" t="s">
        <v>900</v>
      </c>
    </row>
    <row r="153" spans="2:65" s="1" customFormat="1" ht="25.5" customHeight="1">
      <c r="B153" s="47"/>
      <c r="C153" s="236" t="s">
        <v>394</v>
      </c>
      <c r="D153" s="236" t="s">
        <v>233</v>
      </c>
      <c r="E153" s="237" t="s">
        <v>901</v>
      </c>
      <c r="F153" s="238" t="s">
        <v>902</v>
      </c>
      <c r="G153" s="239" t="s">
        <v>281</v>
      </c>
      <c r="H153" s="240">
        <v>30</v>
      </c>
      <c r="I153" s="241"/>
      <c r="J153" s="242">
        <f>ROUND(I153*H153,2)</f>
        <v>0</v>
      </c>
      <c r="K153" s="238" t="s">
        <v>34</v>
      </c>
      <c r="L153" s="73"/>
      <c r="M153" s="243" t="s">
        <v>34</v>
      </c>
      <c r="N153" s="244" t="s">
        <v>49</v>
      </c>
      <c r="O153" s="48"/>
      <c r="P153" s="245">
        <f>O153*H153</f>
        <v>0</v>
      </c>
      <c r="Q153" s="245">
        <v>0.00023</v>
      </c>
      <c r="R153" s="245">
        <f>Q153*H153</f>
        <v>0.0069</v>
      </c>
      <c r="S153" s="245">
        <v>0</v>
      </c>
      <c r="T153" s="246">
        <f>S153*H153</f>
        <v>0</v>
      </c>
      <c r="AR153" s="24" t="s">
        <v>259</v>
      </c>
      <c r="AT153" s="24" t="s">
        <v>233</v>
      </c>
      <c r="AU153" s="24" t="s">
        <v>91</v>
      </c>
      <c r="AY153" s="24" t="s">
        <v>230</v>
      </c>
      <c r="BE153" s="247">
        <f>IF(N153="základní",J153,0)</f>
        <v>0</v>
      </c>
      <c r="BF153" s="247">
        <f>IF(N153="snížená",J153,0)</f>
        <v>0</v>
      </c>
      <c r="BG153" s="247">
        <f>IF(N153="zákl. přenesená",J153,0)</f>
        <v>0</v>
      </c>
      <c r="BH153" s="247">
        <f>IF(N153="sníž. přenesená",J153,0)</f>
        <v>0</v>
      </c>
      <c r="BI153" s="247">
        <f>IF(N153="nulová",J153,0)</f>
        <v>0</v>
      </c>
      <c r="BJ153" s="24" t="s">
        <v>85</v>
      </c>
      <c r="BK153" s="247">
        <f>ROUND(I153*H153,2)</f>
        <v>0</v>
      </c>
      <c r="BL153" s="24" t="s">
        <v>259</v>
      </c>
      <c r="BM153" s="24" t="s">
        <v>903</v>
      </c>
    </row>
    <row r="154" spans="2:65" s="1" customFormat="1" ht="16.5" customHeight="1">
      <c r="B154" s="47"/>
      <c r="C154" s="236" t="s">
        <v>399</v>
      </c>
      <c r="D154" s="236" t="s">
        <v>233</v>
      </c>
      <c r="E154" s="237" t="s">
        <v>904</v>
      </c>
      <c r="F154" s="238" t="s">
        <v>905</v>
      </c>
      <c r="G154" s="239" t="s">
        <v>906</v>
      </c>
      <c r="H154" s="240">
        <v>1</v>
      </c>
      <c r="I154" s="241"/>
      <c r="J154" s="242">
        <f>ROUND(I154*H154,2)</f>
        <v>0</v>
      </c>
      <c r="K154" s="238" t="s">
        <v>34</v>
      </c>
      <c r="L154" s="73"/>
      <c r="M154" s="243" t="s">
        <v>34</v>
      </c>
      <c r="N154" s="244" t="s">
        <v>49</v>
      </c>
      <c r="O154" s="48"/>
      <c r="P154" s="245">
        <f>O154*H154</f>
        <v>0</v>
      </c>
      <c r="Q154" s="245">
        <v>0.00617</v>
      </c>
      <c r="R154" s="245">
        <f>Q154*H154</f>
        <v>0.00617</v>
      </c>
      <c r="S154" s="245">
        <v>0</v>
      </c>
      <c r="T154" s="246">
        <f>S154*H154</f>
        <v>0</v>
      </c>
      <c r="AR154" s="24" t="s">
        <v>259</v>
      </c>
      <c r="AT154" s="24" t="s">
        <v>233</v>
      </c>
      <c r="AU154" s="24" t="s">
        <v>91</v>
      </c>
      <c r="AY154" s="24" t="s">
        <v>230</v>
      </c>
      <c r="BE154" s="247">
        <f>IF(N154="základní",J154,0)</f>
        <v>0</v>
      </c>
      <c r="BF154" s="247">
        <f>IF(N154="snížená",J154,0)</f>
        <v>0</v>
      </c>
      <c r="BG154" s="247">
        <f>IF(N154="zákl. přenesená",J154,0)</f>
        <v>0</v>
      </c>
      <c r="BH154" s="247">
        <f>IF(N154="sníž. přenesená",J154,0)</f>
        <v>0</v>
      </c>
      <c r="BI154" s="247">
        <f>IF(N154="nulová",J154,0)</f>
        <v>0</v>
      </c>
      <c r="BJ154" s="24" t="s">
        <v>85</v>
      </c>
      <c r="BK154" s="247">
        <f>ROUND(I154*H154,2)</f>
        <v>0</v>
      </c>
      <c r="BL154" s="24" t="s">
        <v>259</v>
      </c>
      <c r="BM154" s="24" t="s">
        <v>907</v>
      </c>
    </row>
    <row r="155" spans="2:47" s="1" customFormat="1" ht="13.5">
      <c r="B155" s="47"/>
      <c r="C155" s="75"/>
      <c r="D155" s="250" t="s">
        <v>283</v>
      </c>
      <c r="E155" s="75"/>
      <c r="F155" s="281" t="s">
        <v>908</v>
      </c>
      <c r="G155" s="75"/>
      <c r="H155" s="75"/>
      <c r="I155" s="204"/>
      <c r="J155" s="75"/>
      <c r="K155" s="75"/>
      <c r="L155" s="73"/>
      <c r="M155" s="282"/>
      <c r="N155" s="48"/>
      <c r="O155" s="48"/>
      <c r="P155" s="48"/>
      <c r="Q155" s="48"/>
      <c r="R155" s="48"/>
      <c r="S155" s="48"/>
      <c r="T155" s="96"/>
      <c r="AT155" s="24" t="s">
        <v>283</v>
      </c>
      <c r="AU155" s="24" t="s">
        <v>91</v>
      </c>
    </row>
    <row r="156" spans="2:65" s="1" customFormat="1" ht="16.5" customHeight="1">
      <c r="B156" s="47"/>
      <c r="C156" s="236" t="s">
        <v>264</v>
      </c>
      <c r="D156" s="236" t="s">
        <v>233</v>
      </c>
      <c r="E156" s="237" t="s">
        <v>909</v>
      </c>
      <c r="F156" s="238" t="s">
        <v>905</v>
      </c>
      <c r="G156" s="239" t="s">
        <v>906</v>
      </c>
      <c r="H156" s="240">
        <v>1</v>
      </c>
      <c r="I156" s="241"/>
      <c r="J156" s="242">
        <f>ROUND(I156*H156,2)</f>
        <v>0</v>
      </c>
      <c r="K156" s="238" t="s">
        <v>34</v>
      </c>
      <c r="L156" s="73"/>
      <c r="M156" s="243" t="s">
        <v>34</v>
      </c>
      <c r="N156" s="244" t="s">
        <v>49</v>
      </c>
      <c r="O156" s="48"/>
      <c r="P156" s="245">
        <f>O156*H156</f>
        <v>0</v>
      </c>
      <c r="Q156" s="245">
        <v>0.00617</v>
      </c>
      <c r="R156" s="245">
        <f>Q156*H156</f>
        <v>0.00617</v>
      </c>
      <c r="S156" s="245">
        <v>0</v>
      </c>
      <c r="T156" s="246">
        <f>S156*H156</f>
        <v>0</v>
      </c>
      <c r="AR156" s="24" t="s">
        <v>259</v>
      </c>
      <c r="AT156" s="24" t="s">
        <v>233</v>
      </c>
      <c r="AU156" s="24" t="s">
        <v>91</v>
      </c>
      <c r="AY156" s="24" t="s">
        <v>230</v>
      </c>
      <c r="BE156" s="247">
        <f>IF(N156="základní",J156,0)</f>
        <v>0</v>
      </c>
      <c r="BF156" s="247">
        <f>IF(N156="snížená",J156,0)</f>
        <v>0</v>
      </c>
      <c r="BG156" s="247">
        <f>IF(N156="zákl. přenesená",J156,0)</f>
        <v>0</v>
      </c>
      <c r="BH156" s="247">
        <f>IF(N156="sníž. přenesená",J156,0)</f>
        <v>0</v>
      </c>
      <c r="BI156" s="247">
        <f>IF(N156="nulová",J156,0)</f>
        <v>0</v>
      </c>
      <c r="BJ156" s="24" t="s">
        <v>85</v>
      </c>
      <c r="BK156" s="247">
        <f>ROUND(I156*H156,2)</f>
        <v>0</v>
      </c>
      <c r="BL156" s="24" t="s">
        <v>259</v>
      </c>
      <c r="BM156" s="24" t="s">
        <v>910</v>
      </c>
    </row>
    <row r="157" spans="2:47" s="1" customFormat="1" ht="13.5">
      <c r="B157" s="47"/>
      <c r="C157" s="75"/>
      <c r="D157" s="250" t="s">
        <v>283</v>
      </c>
      <c r="E157" s="75"/>
      <c r="F157" s="281" t="s">
        <v>911</v>
      </c>
      <c r="G157" s="75"/>
      <c r="H157" s="75"/>
      <c r="I157" s="204"/>
      <c r="J157" s="75"/>
      <c r="K157" s="75"/>
      <c r="L157" s="73"/>
      <c r="M157" s="282"/>
      <c r="N157" s="48"/>
      <c r="O157" s="48"/>
      <c r="P157" s="48"/>
      <c r="Q157" s="48"/>
      <c r="R157" s="48"/>
      <c r="S157" s="48"/>
      <c r="T157" s="96"/>
      <c r="AT157" s="24" t="s">
        <v>283</v>
      </c>
      <c r="AU157" s="24" t="s">
        <v>91</v>
      </c>
    </row>
    <row r="158" spans="2:65" s="1" customFormat="1" ht="25.5" customHeight="1">
      <c r="B158" s="47"/>
      <c r="C158" s="236" t="s">
        <v>408</v>
      </c>
      <c r="D158" s="236" t="s">
        <v>233</v>
      </c>
      <c r="E158" s="237" t="s">
        <v>912</v>
      </c>
      <c r="F158" s="238" t="s">
        <v>913</v>
      </c>
      <c r="G158" s="239" t="s">
        <v>281</v>
      </c>
      <c r="H158" s="240">
        <v>1</v>
      </c>
      <c r="I158" s="241"/>
      <c r="J158" s="242">
        <f>ROUND(I158*H158,2)</f>
        <v>0</v>
      </c>
      <c r="K158" s="238" t="s">
        <v>34</v>
      </c>
      <c r="L158" s="73"/>
      <c r="M158" s="243" t="s">
        <v>34</v>
      </c>
      <c r="N158" s="244" t="s">
        <v>49</v>
      </c>
      <c r="O158" s="48"/>
      <c r="P158" s="245">
        <f>O158*H158</f>
        <v>0</v>
      </c>
      <c r="Q158" s="245">
        <v>0.03656</v>
      </c>
      <c r="R158" s="245">
        <f>Q158*H158</f>
        <v>0.03656</v>
      </c>
      <c r="S158" s="245">
        <v>0</v>
      </c>
      <c r="T158" s="246">
        <f>S158*H158</f>
        <v>0</v>
      </c>
      <c r="AR158" s="24" t="s">
        <v>259</v>
      </c>
      <c r="AT158" s="24" t="s">
        <v>233</v>
      </c>
      <c r="AU158" s="24" t="s">
        <v>91</v>
      </c>
      <c r="AY158" s="24" t="s">
        <v>230</v>
      </c>
      <c r="BE158" s="247">
        <f>IF(N158="základní",J158,0)</f>
        <v>0</v>
      </c>
      <c r="BF158" s="247">
        <f>IF(N158="snížená",J158,0)</f>
        <v>0</v>
      </c>
      <c r="BG158" s="247">
        <f>IF(N158="zákl. přenesená",J158,0)</f>
        <v>0</v>
      </c>
      <c r="BH158" s="247">
        <f>IF(N158="sníž. přenesená",J158,0)</f>
        <v>0</v>
      </c>
      <c r="BI158" s="247">
        <f>IF(N158="nulová",J158,0)</f>
        <v>0</v>
      </c>
      <c r="BJ158" s="24" t="s">
        <v>85</v>
      </c>
      <c r="BK158" s="247">
        <f>ROUND(I158*H158,2)</f>
        <v>0</v>
      </c>
      <c r="BL158" s="24" t="s">
        <v>259</v>
      </c>
      <c r="BM158" s="24" t="s">
        <v>914</v>
      </c>
    </row>
    <row r="159" spans="2:47" s="1" customFormat="1" ht="13.5">
      <c r="B159" s="47"/>
      <c r="C159" s="75"/>
      <c r="D159" s="250" t="s">
        <v>283</v>
      </c>
      <c r="E159" s="75"/>
      <c r="F159" s="281" t="s">
        <v>915</v>
      </c>
      <c r="G159" s="75"/>
      <c r="H159" s="75"/>
      <c r="I159" s="204"/>
      <c r="J159" s="75"/>
      <c r="K159" s="75"/>
      <c r="L159" s="73"/>
      <c r="M159" s="282"/>
      <c r="N159" s="48"/>
      <c r="O159" s="48"/>
      <c r="P159" s="48"/>
      <c r="Q159" s="48"/>
      <c r="R159" s="48"/>
      <c r="S159" s="48"/>
      <c r="T159" s="96"/>
      <c r="AT159" s="24" t="s">
        <v>283</v>
      </c>
      <c r="AU159" s="24" t="s">
        <v>91</v>
      </c>
    </row>
    <row r="160" spans="2:65" s="1" customFormat="1" ht="25.5" customHeight="1">
      <c r="B160" s="47"/>
      <c r="C160" s="236" t="s">
        <v>413</v>
      </c>
      <c r="D160" s="236" t="s">
        <v>233</v>
      </c>
      <c r="E160" s="237" t="s">
        <v>648</v>
      </c>
      <c r="F160" s="238" t="s">
        <v>649</v>
      </c>
      <c r="G160" s="239" t="s">
        <v>281</v>
      </c>
      <c r="H160" s="240">
        <v>7</v>
      </c>
      <c r="I160" s="241"/>
      <c r="J160" s="242">
        <f>ROUND(I160*H160,2)</f>
        <v>0</v>
      </c>
      <c r="K160" s="238" t="s">
        <v>34</v>
      </c>
      <c r="L160" s="73"/>
      <c r="M160" s="243" t="s">
        <v>34</v>
      </c>
      <c r="N160" s="244" t="s">
        <v>49</v>
      </c>
      <c r="O160" s="48"/>
      <c r="P160" s="245">
        <f>O160*H160</f>
        <v>0</v>
      </c>
      <c r="Q160" s="245">
        <v>0.01229</v>
      </c>
      <c r="R160" s="245">
        <f>Q160*H160</f>
        <v>0.08603000000000001</v>
      </c>
      <c r="S160" s="245">
        <v>0</v>
      </c>
      <c r="T160" s="246">
        <f>S160*H160</f>
        <v>0</v>
      </c>
      <c r="AR160" s="24" t="s">
        <v>259</v>
      </c>
      <c r="AT160" s="24" t="s">
        <v>233</v>
      </c>
      <c r="AU160" s="24" t="s">
        <v>91</v>
      </c>
      <c r="AY160" s="24" t="s">
        <v>230</v>
      </c>
      <c r="BE160" s="247">
        <f>IF(N160="základní",J160,0)</f>
        <v>0</v>
      </c>
      <c r="BF160" s="247">
        <f>IF(N160="snížená",J160,0)</f>
        <v>0</v>
      </c>
      <c r="BG160" s="247">
        <f>IF(N160="zákl. přenesená",J160,0)</f>
        <v>0</v>
      </c>
      <c r="BH160" s="247">
        <f>IF(N160="sníž. přenesená",J160,0)</f>
        <v>0</v>
      </c>
      <c r="BI160" s="247">
        <f>IF(N160="nulová",J160,0)</f>
        <v>0</v>
      </c>
      <c r="BJ160" s="24" t="s">
        <v>85</v>
      </c>
      <c r="BK160" s="247">
        <f>ROUND(I160*H160,2)</f>
        <v>0</v>
      </c>
      <c r="BL160" s="24" t="s">
        <v>259</v>
      </c>
      <c r="BM160" s="24" t="s">
        <v>916</v>
      </c>
    </row>
    <row r="161" spans="2:65" s="1" customFormat="1" ht="25.5" customHeight="1">
      <c r="B161" s="47"/>
      <c r="C161" s="236" t="s">
        <v>417</v>
      </c>
      <c r="D161" s="236" t="s">
        <v>233</v>
      </c>
      <c r="E161" s="237" t="s">
        <v>652</v>
      </c>
      <c r="F161" s="238" t="s">
        <v>653</v>
      </c>
      <c r="G161" s="239" t="s">
        <v>281</v>
      </c>
      <c r="H161" s="240">
        <v>7</v>
      </c>
      <c r="I161" s="241"/>
      <c r="J161" s="242">
        <f>ROUND(I161*H161,2)</f>
        <v>0</v>
      </c>
      <c r="K161" s="238" t="s">
        <v>34</v>
      </c>
      <c r="L161" s="73"/>
      <c r="M161" s="243" t="s">
        <v>34</v>
      </c>
      <c r="N161" s="244" t="s">
        <v>49</v>
      </c>
      <c r="O161" s="48"/>
      <c r="P161" s="245">
        <f>O161*H161</f>
        <v>0</v>
      </c>
      <c r="Q161" s="245">
        <v>0.01626</v>
      </c>
      <c r="R161" s="245">
        <f>Q161*H161</f>
        <v>0.11382</v>
      </c>
      <c r="S161" s="245">
        <v>0</v>
      </c>
      <c r="T161" s="246">
        <f>S161*H161</f>
        <v>0</v>
      </c>
      <c r="AR161" s="24" t="s">
        <v>259</v>
      </c>
      <c r="AT161" s="24" t="s">
        <v>233</v>
      </c>
      <c r="AU161" s="24" t="s">
        <v>91</v>
      </c>
      <c r="AY161" s="24" t="s">
        <v>230</v>
      </c>
      <c r="BE161" s="247">
        <f>IF(N161="základní",J161,0)</f>
        <v>0</v>
      </c>
      <c r="BF161" s="247">
        <f>IF(N161="snížená",J161,0)</f>
        <v>0</v>
      </c>
      <c r="BG161" s="247">
        <f>IF(N161="zákl. přenesená",J161,0)</f>
        <v>0</v>
      </c>
      <c r="BH161" s="247">
        <f>IF(N161="sníž. přenesená",J161,0)</f>
        <v>0</v>
      </c>
      <c r="BI161" s="247">
        <f>IF(N161="nulová",J161,0)</f>
        <v>0</v>
      </c>
      <c r="BJ161" s="24" t="s">
        <v>85</v>
      </c>
      <c r="BK161" s="247">
        <f>ROUND(I161*H161,2)</f>
        <v>0</v>
      </c>
      <c r="BL161" s="24" t="s">
        <v>259</v>
      </c>
      <c r="BM161" s="24" t="s">
        <v>917</v>
      </c>
    </row>
    <row r="162" spans="2:65" s="1" customFormat="1" ht="16.5" customHeight="1">
      <c r="B162" s="47"/>
      <c r="C162" s="236" t="s">
        <v>421</v>
      </c>
      <c r="D162" s="236" t="s">
        <v>233</v>
      </c>
      <c r="E162" s="237" t="s">
        <v>918</v>
      </c>
      <c r="F162" s="238" t="s">
        <v>919</v>
      </c>
      <c r="G162" s="239" t="s">
        <v>281</v>
      </c>
      <c r="H162" s="240">
        <v>1</v>
      </c>
      <c r="I162" s="241"/>
      <c r="J162" s="242">
        <f>ROUND(I162*H162,2)</f>
        <v>0</v>
      </c>
      <c r="K162" s="238" t="s">
        <v>34</v>
      </c>
      <c r="L162" s="73"/>
      <c r="M162" s="243" t="s">
        <v>34</v>
      </c>
      <c r="N162" s="244" t="s">
        <v>49</v>
      </c>
      <c r="O162" s="48"/>
      <c r="P162" s="245">
        <f>O162*H162</f>
        <v>0</v>
      </c>
      <c r="Q162" s="245">
        <v>0.00513</v>
      </c>
      <c r="R162" s="245">
        <f>Q162*H162</f>
        <v>0.00513</v>
      </c>
      <c r="S162" s="245">
        <v>0</v>
      </c>
      <c r="T162" s="246">
        <f>S162*H162</f>
        <v>0</v>
      </c>
      <c r="AR162" s="24" t="s">
        <v>259</v>
      </c>
      <c r="AT162" s="24" t="s">
        <v>233</v>
      </c>
      <c r="AU162" s="24" t="s">
        <v>91</v>
      </c>
      <c r="AY162" s="24" t="s">
        <v>230</v>
      </c>
      <c r="BE162" s="247">
        <f>IF(N162="základní",J162,0)</f>
        <v>0</v>
      </c>
      <c r="BF162" s="247">
        <f>IF(N162="snížená",J162,0)</f>
        <v>0</v>
      </c>
      <c r="BG162" s="247">
        <f>IF(N162="zákl. přenesená",J162,0)</f>
        <v>0</v>
      </c>
      <c r="BH162" s="247">
        <f>IF(N162="sníž. přenesená",J162,0)</f>
        <v>0</v>
      </c>
      <c r="BI162" s="247">
        <f>IF(N162="nulová",J162,0)</f>
        <v>0</v>
      </c>
      <c r="BJ162" s="24" t="s">
        <v>85</v>
      </c>
      <c r="BK162" s="247">
        <f>ROUND(I162*H162,2)</f>
        <v>0</v>
      </c>
      <c r="BL162" s="24" t="s">
        <v>259</v>
      </c>
      <c r="BM162" s="24" t="s">
        <v>920</v>
      </c>
    </row>
    <row r="163" spans="2:65" s="1" customFormat="1" ht="25.5" customHeight="1">
      <c r="B163" s="47"/>
      <c r="C163" s="236" t="s">
        <v>275</v>
      </c>
      <c r="D163" s="236" t="s">
        <v>233</v>
      </c>
      <c r="E163" s="237" t="s">
        <v>921</v>
      </c>
      <c r="F163" s="238" t="s">
        <v>922</v>
      </c>
      <c r="G163" s="239" t="s">
        <v>281</v>
      </c>
      <c r="H163" s="240">
        <v>2</v>
      </c>
      <c r="I163" s="241"/>
      <c r="J163" s="242">
        <f>ROUND(I163*H163,2)</f>
        <v>0</v>
      </c>
      <c r="K163" s="238" t="s">
        <v>34</v>
      </c>
      <c r="L163" s="73"/>
      <c r="M163" s="243" t="s">
        <v>34</v>
      </c>
      <c r="N163" s="244" t="s">
        <v>49</v>
      </c>
      <c r="O163" s="48"/>
      <c r="P163" s="245">
        <f>O163*H163</f>
        <v>0</v>
      </c>
      <c r="Q163" s="245">
        <v>0.00063</v>
      </c>
      <c r="R163" s="245">
        <f>Q163*H163</f>
        <v>0.00126</v>
      </c>
      <c r="S163" s="245">
        <v>0</v>
      </c>
      <c r="T163" s="246">
        <f>S163*H163</f>
        <v>0</v>
      </c>
      <c r="AR163" s="24" t="s">
        <v>259</v>
      </c>
      <c r="AT163" s="24" t="s">
        <v>233</v>
      </c>
      <c r="AU163" s="24" t="s">
        <v>91</v>
      </c>
      <c r="AY163" s="24" t="s">
        <v>230</v>
      </c>
      <c r="BE163" s="247">
        <f>IF(N163="základní",J163,0)</f>
        <v>0</v>
      </c>
      <c r="BF163" s="247">
        <f>IF(N163="snížená",J163,0)</f>
        <v>0</v>
      </c>
      <c r="BG163" s="247">
        <f>IF(N163="zákl. přenesená",J163,0)</f>
        <v>0</v>
      </c>
      <c r="BH163" s="247">
        <f>IF(N163="sníž. přenesená",J163,0)</f>
        <v>0</v>
      </c>
      <c r="BI163" s="247">
        <f>IF(N163="nulová",J163,0)</f>
        <v>0</v>
      </c>
      <c r="BJ163" s="24" t="s">
        <v>85</v>
      </c>
      <c r="BK163" s="247">
        <f>ROUND(I163*H163,2)</f>
        <v>0</v>
      </c>
      <c r="BL163" s="24" t="s">
        <v>259</v>
      </c>
      <c r="BM163" s="24" t="s">
        <v>923</v>
      </c>
    </row>
    <row r="164" spans="2:65" s="1" customFormat="1" ht="25.5" customHeight="1">
      <c r="B164" s="47"/>
      <c r="C164" s="236" t="s">
        <v>427</v>
      </c>
      <c r="D164" s="236" t="s">
        <v>233</v>
      </c>
      <c r="E164" s="237" t="s">
        <v>924</v>
      </c>
      <c r="F164" s="238" t="s">
        <v>925</v>
      </c>
      <c r="G164" s="239" t="s">
        <v>281</v>
      </c>
      <c r="H164" s="240">
        <v>7</v>
      </c>
      <c r="I164" s="241"/>
      <c r="J164" s="242">
        <f>ROUND(I164*H164,2)</f>
        <v>0</v>
      </c>
      <c r="K164" s="238" t="s">
        <v>34</v>
      </c>
      <c r="L164" s="73"/>
      <c r="M164" s="243" t="s">
        <v>34</v>
      </c>
      <c r="N164" s="244" t="s">
        <v>49</v>
      </c>
      <c r="O164" s="48"/>
      <c r="P164" s="245">
        <f>O164*H164</f>
        <v>0</v>
      </c>
      <c r="Q164" s="245">
        <v>0.0021</v>
      </c>
      <c r="R164" s="245">
        <f>Q164*H164</f>
        <v>0.0147</v>
      </c>
      <c r="S164" s="245">
        <v>0</v>
      </c>
      <c r="T164" s="246">
        <f>S164*H164</f>
        <v>0</v>
      </c>
      <c r="AR164" s="24" t="s">
        <v>259</v>
      </c>
      <c r="AT164" s="24" t="s">
        <v>233</v>
      </c>
      <c r="AU164" s="24" t="s">
        <v>91</v>
      </c>
      <c r="AY164" s="24" t="s">
        <v>230</v>
      </c>
      <c r="BE164" s="247">
        <f>IF(N164="základní",J164,0)</f>
        <v>0</v>
      </c>
      <c r="BF164" s="247">
        <f>IF(N164="snížená",J164,0)</f>
        <v>0</v>
      </c>
      <c r="BG164" s="247">
        <f>IF(N164="zákl. přenesená",J164,0)</f>
        <v>0</v>
      </c>
      <c r="BH164" s="247">
        <f>IF(N164="sníž. přenesená",J164,0)</f>
        <v>0</v>
      </c>
      <c r="BI164" s="247">
        <f>IF(N164="nulová",J164,0)</f>
        <v>0</v>
      </c>
      <c r="BJ164" s="24" t="s">
        <v>85</v>
      </c>
      <c r="BK164" s="247">
        <f>ROUND(I164*H164,2)</f>
        <v>0</v>
      </c>
      <c r="BL164" s="24" t="s">
        <v>259</v>
      </c>
      <c r="BM164" s="24" t="s">
        <v>926</v>
      </c>
    </row>
    <row r="165" spans="2:65" s="1" customFormat="1" ht="16.5" customHeight="1">
      <c r="B165" s="47"/>
      <c r="C165" s="236" t="s">
        <v>432</v>
      </c>
      <c r="D165" s="236" t="s">
        <v>233</v>
      </c>
      <c r="E165" s="237" t="s">
        <v>927</v>
      </c>
      <c r="F165" s="238" t="s">
        <v>928</v>
      </c>
      <c r="G165" s="239" t="s">
        <v>281</v>
      </c>
      <c r="H165" s="240">
        <v>2</v>
      </c>
      <c r="I165" s="241"/>
      <c r="J165" s="242">
        <f>ROUND(I165*H165,2)</f>
        <v>0</v>
      </c>
      <c r="K165" s="238" t="s">
        <v>34</v>
      </c>
      <c r="L165" s="73"/>
      <c r="M165" s="243" t="s">
        <v>34</v>
      </c>
      <c r="N165" s="244" t="s">
        <v>49</v>
      </c>
      <c r="O165" s="48"/>
      <c r="P165" s="245">
        <f>O165*H165</f>
        <v>0</v>
      </c>
      <c r="Q165" s="245">
        <v>0.00056</v>
      </c>
      <c r="R165" s="245">
        <f>Q165*H165</f>
        <v>0.00112</v>
      </c>
      <c r="S165" s="245">
        <v>0</v>
      </c>
      <c r="T165" s="246">
        <f>S165*H165</f>
        <v>0</v>
      </c>
      <c r="AR165" s="24" t="s">
        <v>259</v>
      </c>
      <c r="AT165" s="24" t="s">
        <v>233</v>
      </c>
      <c r="AU165" s="24" t="s">
        <v>91</v>
      </c>
      <c r="AY165" s="24" t="s">
        <v>230</v>
      </c>
      <c r="BE165" s="247">
        <f>IF(N165="základní",J165,0)</f>
        <v>0</v>
      </c>
      <c r="BF165" s="247">
        <f>IF(N165="snížená",J165,0)</f>
        <v>0</v>
      </c>
      <c r="BG165" s="247">
        <f>IF(N165="zákl. přenesená",J165,0)</f>
        <v>0</v>
      </c>
      <c r="BH165" s="247">
        <f>IF(N165="sníž. přenesená",J165,0)</f>
        <v>0</v>
      </c>
      <c r="BI165" s="247">
        <f>IF(N165="nulová",J165,0)</f>
        <v>0</v>
      </c>
      <c r="BJ165" s="24" t="s">
        <v>85</v>
      </c>
      <c r="BK165" s="247">
        <f>ROUND(I165*H165,2)</f>
        <v>0</v>
      </c>
      <c r="BL165" s="24" t="s">
        <v>259</v>
      </c>
      <c r="BM165" s="24" t="s">
        <v>929</v>
      </c>
    </row>
    <row r="166" spans="2:65" s="1" customFormat="1" ht="16.5" customHeight="1">
      <c r="B166" s="47"/>
      <c r="C166" s="236" t="s">
        <v>436</v>
      </c>
      <c r="D166" s="236" t="s">
        <v>233</v>
      </c>
      <c r="E166" s="237" t="s">
        <v>930</v>
      </c>
      <c r="F166" s="238" t="s">
        <v>931</v>
      </c>
      <c r="G166" s="239" t="s">
        <v>281</v>
      </c>
      <c r="H166" s="240">
        <v>1</v>
      </c>
      <c r="I166" s="241"/>
      <c r="J166" s="242">
        <f>ROUND(I166*H166,2)</f>
        <v>0</v>
      </c>
      <c r="K166" s="238" t="s">
        <v>34</v>
      </c>
      <c r="L166" s="73"/>
      <c r="M166" s="243" t="s">
        <v>34</v>
      </c>
      <c r="N166" s="244" t="s">
        <v>49</v>
      </c>
      <c r="O166" s="48"/>
      <c r="P166" s="245">
        <f>O166*H166</f>
        <v>0</v>
      </c>
      <c r="Q166" s="245">
        <v>0.00223</v>
      </c>
      <c r="R166" s="245">
        <f>Q166*H166</f>
        <v>0.00223</v>
      </c>
      <c r="S166" s="245">
        <v>0</v>
      </c>
      <c r="T166" s="246">
        <f>S166*H166</f>
        <v>0</v>
      </c>
      <c r="AR166" s="24" t="s">
        <v>259</v>
      </c>
      <c r="AT166" s="24" t="s">
        <v>233</v>
      </c>
      <c r="AU166" s="24" t="s">
        <v>91</v>
      </c>
      <c r="AY166" s="24" t="s">
        <v>230</v>
      </c>
      <c r="BE166" s="247">
        <f>IF(N166="základní",J166,0)</f>
        <v>0</v>
      </c>
      <c r="BF166" s="247">
        <f>IF(N166="snížená",J166,0)</f>
        <v>0</v>
      </c>
      <c r="BG166" s="247">
        <f>IF(N166="zákl. přenesená",J166,0)</f>
        <v>0</v>
      </c>
      <c r="BH166" s="247">
        <f>IF(N166="sníž. přenesená",J166,0)</f>
        <v>0</v>
      </c>
      <c r="BI166" s="247">
        <f>IF(N166="nulová",J166,0)</f>
        <v>0</v>
      </c>
      <c r="BJ166" s="24" t="s">
        <v>85</v>
      </c>
      <c r="BK166" s="247">
        <f>ROUND(I166*H166,2)</f>
        <v>0</v>
      </c>
      <c r="BL166" s="24" t="s">
        <v>259</v>
      </c>
      <c r="BM166" s="24" t="s">
        <v>932</v>
      </c>
    </row>
    <row r="167" spans="2:65" s="1" customFormat="1" ht="16.5" customHeight="1">
      <c r="B167" s="47"/>
      <c r="C167" s="236" t="s">
        <v>440</v>
      </c>
      <c r="D167" s="236" t="s">
        <v>233</v>
      </c>
      <c r="E167" s="237" t="s">
        <v>933</v>
      </c>
      <c r="F167" s="238" t="s">
        <v>934</v>
      </c>
      <c r="G167" s="239" t="s">
        <v>281</v>
      </c>
      <c r="H167" s="240">
        <v>0</v>
      </c>
      <c r="I167" s="241"/>
      <c r="J167" s="242">
        <f>ROUND(I167*H167,2)</f>
        <v>0</v>
      </c>
      <c r="K167" s="238" t="s">
        <v>34</v>
      </c>
      <c r="L167" s="73"/>
      <c r="M167" s="243" t="s">
        <v>34</v>
      </c>
      <c r="N167" s="244" t="s">
        <v>49</v>
      </c>
      <c r="O167" s="48"/>
      <c r="P167" s="245">
        <f>O167*H167</f>
        <v>0</v>
      </c>
      <c r="Q167" s="245">
        <v>0.00223</v>
      </c>
      <c r="R167" s="245">
        <f>Q167*H167</f>
        <v>0</v>
      </c>
      <c r="S167" s="245">
        <v>0</v>
      </c>
      <c r="T167" s="246">
        <f>S167*H167</f>
        <v>0</v>
      </c>
      <c r="AR167" s="24" t="s">
        <v>259</v>
      </c>
      <c r="AT167" s="24" t="s">
        <v>233</v>
      </c>
      <c r="AU167" s="24" t="s">
        <v>91</v>
      </c>
      <c r="AY167" s="24" t="s">
        <v>230</v>
      </c>
      <c r="BE167" s="247">
        <f>IF(N167="základní",J167,0)</f>
        <v>0</v>
      </c>
      <c r="BF167" s="247">
        <f>IF(N167="snížená",J167,0)</f>
        <v>0</v>
      </c>
      <c r="BG167" s="247">
        <f>IF(N167="zákl. přenesená",J167,0)</f>
        <v>0</v>
      </c>
      <c r="BH167" s="247">
        <f>IF(N167="sníž. přenesená",J167,0)</f>
        <v>0</v>
      </c>
      <c r="BI167" s="247">
        <f>IF(N167="nulová",J167,0)</f>
        <v>0</v>
      </c>
      <c r="BJ167" s="24" t="s">
        <v>85</v>
      </c>
      <c r="BK167" s="247">
        <f>ROUND(I167*H167,2)</f>
        <v>0</v>
      </c>
      <c r="BL167" s="24" t="s">
        <v>259</v>
      </c>
      <c r="BM167" s="24" t="s">
        <v>935</v>
      </c>
    </row>
    <row r="168" spans="2:65" s="1" customFormat="1" ht="16.5" customHeight="1">
      <c r="B168" s="47"/>
      <c r="C168" s="236" t="s">
        <v>446</v>
      </c>
      <c r="D168" s="236" t="s">
        <v>233</v>
      </c>
      <c r="E168" s="237" t="s">
        <v>936</v>
      </c>
      <c r="F168" s="238" t="s">
        <v>937</v>
      </c>
      <c r="G168" s="239" t="s">
        <v>281</v>
      </c>
      <c r="H168" s="240">
        <v>3</v>
      </c>
      <c r="I168" s="241"/>
      <c r="J168" s="242">
        <f>ROUND(I168*H168,2)</f>
        <v>0</v>
      </c>
      <c r="K168" s="238" t="s">
        <v>34</v>
      </c>
      <c r="L168" s="73"/>
      <c r="M168" s="243" t="s">
        <v>34</v>
      </c>
      <c r="N168" s="244" t="s">
        <v>49</v>
      </c>
      <c r="O168" s="48"/>
      <c r="P168" s="245">
        <f>O168*H168</f>
        <v>0</v>
      </c>
      <c r="Q168" s="245">
        <v>0.00223</v>
      </c>
      <c r="R168" s="245">
        <f>Q168*H168</f>
        <v>0.006690000000000001</v>
      </c>
      <c r="S168" s="245">
        <v>0</v>
      </c>
      <c r="T168" s="246">
        <f>S168*H168</f>
        <v>0</v>
      </c>
      <c r="AR168" s="24" t="s">
        <v>259</v>
      </c>
      <c r="AT168" s="24" t="s">
        <v>233</v>
      </c>
      <c r="AU168" s="24" t="s">
        <v>91</v>
      </c>
      <c r="AY168" s="24" t="s">
        <v>230</v>
      </c>
      <c r="BE168" s="247">
        <f>IF(N168="základní",J168,0)</f>
        <v>0</v>
      </c>
      <c r="BF168" s="247">
        <f>IF(N168="snížená",J168,0)</f>
        <v>0</v>
      </c>
      <c r="BG168" s="247">
        <f>IF(N168="zákl. přenesená",J168,0)</f>
        <v>0</v>
      </c>
      <c r="BH168" s="247">
        <f>IF(N168="sníž. přenesená",J168,0)</f>
        <v>0</v>
      </c>
      <c r="BI168" s="247">
        <f>IF(N168="nulová",J168,0)</f>
        <v>0</v>
      </c>
      <c r="BJ168" s="24" t="s">
        <v>85</v>
      </c>
      <c r="BK168" s="247">
        <f>ROUND(I168*H168,2)</f>
        <v>0</v>
      </c>
      <c r="BL168" s="24" t="s">
        <v>259</v>
      </c>
      <c r="BM168" s="24" t="s">
        <v>938</v>
      </c>
    </row>
    <row r="169" spans="2:65" s="1" customFormat="1" ht="16.5" customHeight="1">
      <c r="B169" s="47"/>
      <c r="C169" s="236" t="s">
        <v>452</v>
      </c>
      <c r="D169" s="236" t="s">
        <v>233</v>
      </c>
      <c r="E169" s="237" t="s">
        <v>939</v>
      </c>
      <c r="F169" s="238" t="s">
        <v>940</v>
      </c>
      <c r="G169" s="239" t="s">
        <v>281</v>
      </c>
      <c r="H169" s="240">
        <v>4</v>
      </c>
      <c r="I169" s="241"/>
      <c r="J169" s="242">
        <f>ROUND(I169*H169,2)</f>
        <v>0</v>
      </c>
      <c r="K169" s="238" t="s">
        <v>34</v>
      </c>
      <c r="L169" s="73"/>
      <c r="M169" s="243" t="s">
        <v>34</v>
      </c>
      <c r="N169" s="244" t="s">
        <v>49</v>
      </c>
      <c r="O169" s="48"/>
      <c r="P169" s="245">
        <f>O169*H169</f>
        <v>0</v>
      </c>
      <c r="Q169" s="245">
        <v>0.00027</v>
      </c>
      <c r="R169" s="245">
        <f>Q169*H169</f>
        <v>0.00108</v>
      </c>
      <c r="S169" s="245">
        <v>0</v>
      </c>
      <c r="T169" s="246">
        <f>S169*H169</f>
        <v>0</v>
      </c>
      <c r="AR169" s="24" t="s">
        <v>259</v>
      </c>
      <c r="AT169" s="24" t="s">
        <v>233</v>
      </c>
      <c r="AU169" s="24" t="s">
        <v>91</v>
      </c>
      <c r="AY169" s="24" t="s">
        <v>230</v>
      </c>
      <c r="BE169" s="247">
        <f>IF(N169="základní",J169,0)</f>
        <v>0</v>
      </c>
      <c r="BF169" s="247">
        <f>IF(N169="snížená",J169,0)</f>
        <v>0</v>
      </c>
      <c r="BG169" s="247">
        <f>IF(N169="zákl. přenesená",J169,0)</f>
        <v>0</v>
      </c>
      <c r="BH169" s="247">
        <f>IF(N169="sníž. přenesená",J169,0)</f>
        <v>0</v>
      </c>
      <c r="BI169" s="247">
        <f>IF(N169="nulová",J169,0)</f>
        <v>0</v>
      </c>
      <c r="BJ169" s="24" t="s">
        <v>85</v>
      </c>
      <c r="BK169" s="247">
        <f>ROUND(I169*H169,2)</f>
        <v>0</v>
      </c>
      <c r="BL169" s="24" t="s">
        <v>259</v>
      </c>
      <c r="BM169" s="24" t="s">
        <v>941</v>
      </c>
    </row>
    <row r="170" spans="2:65" s="1" customFormat="1" ht="16.5" customHeight="1">
      <c r="B170" s="47"/>
      <c r="C170" s="236" t="s">
        <v>459</v>
      </c>
      <c r="D170" s="236" t="s">
        <v>233</v>
      </c>
      <c r="E170" s="237" t="s">
        <v>942</v>
      </c>
      <c r="F170" s="238" t="s">
        <v>943</v>
      </c>
      <c r="G170" s="239" t="s">
        <v>281</v>
      </c>
      <c r="H170" s="240">
        <v>20</v>
      </c>
      <c r="I170" s="241"/>
      <c r="J170" s="242">
        <f>ROUND(I170*H170,2)</f>
        <v>0</v>
      </c>
      <c r="K170" s="238" t="s">
        <v>34</v>
      </c>
      <c r="L170" s="73"/>
      <c r="M170" s="243" t="s">
        <v>34</v>
      </c>
      <c r="N170" s="244" t="s">
        <v>49</v>
      </c>
      <c r="O170" s="48"/>
      <c r="P170" s="245">
        <f>O170*H170</f>
        <v>0</v>
      </c>
      <c r="Q170" s="245">
        <v>0.00778</v>
      </c>
      <c r="R170" s="245">
        <f>Q170*H170</f>
        <v>0.1556</v>
      </c>
      <c r="S170" s="245">
        <v>0</v>
      </c>
      <c r="T170" s="246">
        <f>S170*H170</f>
        <v>0</v>
      </c>
      <c r="AR170" s="24" t="s">
        <v>259</v>
      </c>
      <c r="AT170" s="24" t="s">
        <v>233</v>
      </c>
      <c r="AU170" s="24" t="s">
        <v>91</v>
      </c>
      <c r="AY170" s="24" t="s">
        <v>230</v>
      </c>
      <c r="BE170" s="247">
        <f>IF(N170="základní",J170,0)</f>
        <v>0</v>
      </c>
      <c r="BF170" s="247">
        <f>IF(N170="snížená",J170,0)</f>
        <v>0</v>
      </c>
      <c r="BG170" s="247">
        <f>IF(N170="zákl. přenesená",J170,0)</f>
        <v>0</v>
      </c>
      <c r="BH170" s="247">
        <f>IF(N170="sníž. přenesená",J170,0)</f>
        <v>0</v>
      </c>
      <c r="BI170" s="247">
        <f>IF(N170="nulová",J170,0)</f>
        <v>0</v>
      </c>
      <c r="BJ170" s="24" t="s">
        <v>85</v>
      </c>
      <c r="BK170" s="247">
        <f>ROUND(I170*H170,2)</f>
        <v>0</v>
      </c>
      <c r="BL170" s="24" t="s">
        <v>259</v>
      </c>
      <c r="BM170" s="24" t="s">
        <v>944</v>
      </c>
    </row>
    <row r="171" spans="2:47" s="1" customFormat="1" ht="13.5">
      <c r="B171" s="47"/>
      <c r="C171" s="75"/>
      <c r="D171" s="250" t="s">
        <v>283</v>
      </c>
      <c r="E171" s="75"/>
      <c r="F171" s="281" t="s">
        <v>945</v>
      </c>
      <c r="G171" s="75"/>
      <c r="H171" s="75"/>
      <c r="I171" s="204"/>
      <c r="J171" s="75"/>
      <c r="K171" s="75"/>
      <c r="L171" s="73"/>
      <c r="M171" s="282"/>
      <c r="N171" s="48"/>
      <c r="O171" s="48"/>
      <c r="P171" s="48"/>
      <c r="Q171" s="48"/>
      <c r="R171" s="48"/>
      <c r="S171" s="48"/>
      <c r="T171" s="96"/>
      <c r="AT171" s="24" t="s">
        <v>283</v>
      </c>
      <c r="AU171" s="24" t="s">
        <v>91</v>
      </c>
    </row>
    <row r="172" spans="2:65" s="1" customFormat="1" ht="16.5" customHeight="1">
      <c r="B172" s="47"/>
      <c r="C172" s="236" t="s">
        <v>463</v>
      </c>
      <c r="D172" s="236" t="s">
        <v>233</v>
      </c>
      <c r="E172" s="237" t="s">
        <v>946</v>
      </c>
      <c r="F172" s="238" t="s">
        <v>947</v>
      </c>
      <c r="G172" s="239" t="s">
        <v>906</v>
      </c>
      <c r="H172" s="240">
        <v>18</v>
      </c>
      <c r="I172" s="241"/>
      <c r="J172" s="242">
        <f>ROUND(I172*H172,2)</f>
        <v>0</v>
      </c>
      <c r="K172" s="238" t="s">
        <v>34</v>
      </c>
      <c r="L172" s="73"/>
      <c r="M172" s="243" t="s">
        <v>34</v>
      </c>
      <c r="N172" s="244" t="s">
        <v>49</v>
      </c>
      <c r="O172" s="48"/>
      <c r="P172" s="245">
        <f>O172*H172</f>
        <v>0</v>
      </c>
      <c r="Q172" s="245">
        <v>0.01188</v>
      </c>
      <c r="R172" s="245">
        <f>Q172*H172</f>
        <v>0.21384</v>
      </c>
      <c r="S172" s="245">
        <v>0</v>
      </c>
      <c r="T172" s="246">
        <f>S172*H172</f>
        <v>0</v>
      </c>
      <c r="AR172" s="24" t="s">
        <v>259</v>
      </c>
      <c r="AT172" s="24" t="s">
        <v>233</v>
      </c>
      <c r="AU172" s="24" t="s">
        <v>91</v>
      </c>
      <c r="AY172" s="24" t="s">
        <v>230</v>
      </c>
      <c r="BE172" s="247">
        <f>IF(N172="základní",J172,0)</f>
        <v>0</v>
      </c>
      <c r="BF172" s="247">
        <f>IF(N172="snížená",J172,0)</f>
        <v>0</v>
      </c>
      <c r="BG172" s="247">
        <f>IF(N172="zákl. přenesená",J172,0)</f>
        <v>0</v>
      </c>
      <c r="BH172" s="247">
        <f>IF(N172="sníž. přenesená",J172,0)</f>
        <v>0</v>
      </c>
      <c r="BI172" s="247">
        <f>IF(N172="nulová",J172,0)</f>
        <v>0</v>
      </c>
      <c r="BJ172" s="24" t="s">
        <v>85</v>
      </c>
      <c r="BK172" s="247">
        <f>ROUND(I172*H172,2)</f>
        <v>0</v>
      </c>
      <c r="BL172" s="24" t="s">
        <v>259</v>
      </c>
      <c r="BM172" s="24" t="s">
        <v>948</v>
      </c>
    </row>
    <row r="173" spans="2:47" s="1" customFormat="1" ht="13.5">
      <c r="B173" s="47"/>
      <c r="C173" s="75"/>
      <c r="D173" s="250" t="s">
        <v>283</v>
      </c>
      <c r="E173" s="75"/>
      <c r="F173" s="281" t="s">
        <v>949</v>
      </c>
      <c r="G173" s="75"/>
      <c r="H173" s="75"/>
      <c r="I173" s="204"/>
      <c r="J173" s="75"/>
      <c r="K173" s="75"/>
      <c r="L173" s="73"/>
      <c r="M173" s="282"/>
      <c r="N173" s="48"/>
      <c r="O173" s="48"/>
      <c r="P173" s="48"/>
      <c r="Q173" s="48"/>
      <c r="R173" s="48"/>
      <c r="S173" s="48"/>
      <c r="T173" s="96"/>
      <c r="AT173" s="24" t="s">
        <v>283</v>
      </c>
      <c r="AU173" s="24" t="s">
        <v>91</v>
      </c>
    </row>
    <row r="174" spans="2:65" s="1" customFormat="1" ht="16.5" customHeight="1">
      <c r="B174" s="47"/>
      <c r="C174" s="236" t="s">
        <v>468</v>
      </c>
      <c r="D174" s="236" t="s">
        <v>233</v>
      </c>
      <c r="E174" s="237" t="s">
        <v>950</v>
      </c>
      <c r="F174" s="238" t="s">
        <v>951</v>
      </c>
      <c r="G174" s="239" t="s">
        <v>281</v>
      </c>
      <c r="H174" s="240">
        <v>4</v>
      </c>
      <c r="I174" s="241"/>
      <c r="J174" s="242">
        <f>ROUND(I174*H174,2)</f>
        <v>0</v>
      </c>
      <c r="K174" s="238" t="s">
        <v>34</v>
      </c>
      <c r="L174" s="73"/>
      <c r="M174" s="243" t="s">
        <v>34</v>
      </c>
      <c r="N174" s="244" t="s">
        <v>49</v>
      </c>
      <c r="O174" s="48"/>
      <c r="P174" s="245">
        <f>O174*H174</f>
        <v>0</v>
      </c>
      <c r="Q174" s="245">
        <v>0.0001</v>
      </c>
      <c r="R174" s="245">
        <f>Q174*H174</f>
        <v>0.0004</v>
      </c>
      <c r="S174" s="245">
        <v>0</v>
      </c>
      <c r="T174" s="246">
        <f>S174*H174</f>
        <v>0</v>
      </c>
      <c r="AR174" s="24" t="s">
        <v>259</v>
      </c>
      <c r="AT174" s="24" t="s">
        <v>233</v>
      </c>
      <c r="AU174" s="24" t="s">
        <v>91</v>
      </c>
      <c r="AY174" s="24" t="s">
        <v>230</v>
      </c>
      <c r="BE174" s="247">
        <f>IF(N174="základní",J174,0)</f>
        <v>0</v>
      </c>
      <c r="BF174" s="247">
        <f>IF(N174="snížená",J174,0)</f>
        <v>0</v>
      </c>
      <c r="BG174" s="247">
        <f>IF(N174="zákl. přenesená",J174,0)</f>
        <v>0</v>
      </c>
      <c r="BH174" s="247">
        <f>IF(N174="sníž. přenesená",J174,0)</f>
        <v>0</v>
      </c>
      <c r="BI174" s="247">
        <f>IF(N174="nulová",J174,0)</f>
        <v>0</v>
      </c>
      <c r="BJ174" s="24" t="s">
        <v>85</v>
      </c>
      <c r="BK174" s="247">
        <f>ROUND(I174*H174,2)</f>
        <v>0</v>
      </c>
      <c r="BL174" s="24" t="s">
        <v>259</v>
      </c>
      <c r="BM174" s="24" t="s">
        <v>952</v>
      </c>
    </row>
    <row r="175" spans="2:65" s="1" customFormat="1" ht="16.5" customHeight="1">
      <c r="B175" s="47"/>
      <c r="C175" s="236" t="s">
        <v>473</v>
      </c>
      <c r="D175" s="236" t="s">
        <v>233</v>
      </c>
      <c r="E175" s="237" t="s">
        <v>953</v>
      </c>
      <c r="F175" s="238" t="s">
        <v>954</v>
      </c>
      <c r="G175" s="239" t="s">
        <v>281</v>
      </c>
      <c r="H175" s="240">
        <v>8</v>
      </c>
      <c r="I175" s="241"/>
      <c r="J175" s="242">
        <f>ROUND(I175*H175,2)</f>
        <v>0</v>
      </c>
      <c r="K175" s="238" t="s">
        <v>34</v>
      </c>
      <c r="L175" s="73"/>
      <c r="M175" s="243" t="s">
        <v>34</v>
      </c>
      <c r="N175" s="244" t="s">
        <v>49</v>
      </c>
      <c r="O175" s="48"/>
      <c r="P175" s="245">
        <f>O175*H175</f>
        <v>0</v>
      </c>
      <c r="Q175" s="245">
        <v>0.0001</v>
      </c>
      <c r="R175" s="245">
        <f>Q175*H175</f>
        <v>0.0008</v>
      </c>
      <c r="S175" s="245">
        <v>0</v>
      </c>
      <c r="T175" s="246">
        <f>S175*H175</f>
        <v>0</v>
      </c>
      <c r="AR175" s="24" t="s">
        <v>259</v>
      </c>
      <c r="AT175" s="24" t="s">
        <v>233</v>
      </c>
      <c r="AU175" s="24" t="s">
        <v>91</v>
      </c>
      <c r="AY175" s="24" t="s">
        <v>230</v>
      </c>
      <c r="BE175" s="247">
        <f>IF(N175="základní",J175,0)</f>
        <v>0</v>
      </c>
      <c r="BF175" s="247">
        <f>IF(N175="snížená",J175,0)</f>
        <v>0</v>
      </c>
      <c r="BG175" s="247">
        <f>IF(N175="zákl. přenesená",J175,0)</f>
        <v>0</v>
      </c>
      <c r="BH175" s="247">
        <f>IF(N175="sníž. přenesená",J175,0)</f>
        <v>0</v>
      </c>
      <c r="BI175" s="247">
        <f>IF(N175="nulová",J175,0)</f>
        <v>0</v>
      </c>
      <c r="BJ175" s="24" t="s">
        <v>85</v>
      </c>
      <c r="BK175" s="247">
        <f>ROUND(I175*H175,2)</f>
        <v>0</v>
      </c>
      <c r="BL175" s="24" t="s">
        <v>259</v>
      </c>
      <c r="BM175" s="24" t="s">
        <v>955</v>
      </c>
    </row>
    <row r="176" spans="2:65" s="1" customFormat="1" ht="16.5" customHeight="1">
      <c r="B176" s="47"/>
      <c r="C176" s="236" t="s">
        <v>478</v>
      </c>
      <c r="D176" s="236" t="s">
        <v>233</v>
      </c>
      <c r="E176" s="237" t="s">
        <v>956</v>
      </c>
      <c r="F176" s="238" t="s">
        <v>957</v>
      </c>
      <c r="G176" s="239" t="s">
        <v>281</v>
      </c>
      <c r="H176" s="240">
        <v>10</v>
      </c>
      <c r="I176" s="241"/>
      <c r="J176" s="242">
        <f>ROUND(I176*H176,2)</f>
        <v>0</v>
      </c>
      <c r="K176" s="238" t="s">
        <v>34</v>
      </c>
      <c r="L176" s="73"/>
      <c r="M176" s="243" t="s">
        <v>34</v>
      </c>
      <c r="N176" s="244" t="s">
        <v>49</v>
      </c>
      <c r="O176" s="48"/>
      <c r="P176" s="245">
        <f>O176*H176</f>
        <v>0</v>
      </c>
      <c r="Q176" s="245">
        <v>0.0001</v>
      </c>
      <c r="R176" s="245">
        <f>Q176*H176</f>
        <v>0.001</v>
      </c>
      <c r="S176" s="245">
        <v>0</v>
      </c>
      <c r="T176" s="246">
        <f>S176*H176</f>
        <v>0</v>
      </c>
      <c r="AR176" s="24" t="s">
        <v>259</v>
      </c>
      <c r="AT176" s="24" t="s">
        <v>233</v>
      </c>
      <c r="AU176" s="24" t="s">
        <v>91</v>
      </c>
      <c r="AY176" s="24" t="s">
        <v>230</v>
      </c>
      <c r="BE176" s="247">
        <f>IF(N176="základní",J176,0)</f>
        <v>0</v>
      </c>
      <c r="BF176" s="247">
        <f>IF(N176="snížená",J176,0)</f>
        <v>0</v>
      </c>
      <c r="BG176" s="247">
        <f>IF(N176="zákl. přenesená",J176,0)</f>
        <v>0</v>
      </c>
      <c r="BH176" s="247">
        <f>IF(N176="sníž. přenesená",J176,0)</f>
        <v>0</v>
      </c>
      <c r="BI176" s="247">
        <f>IF(N176="nulová",J176,0)</f>
        <v>0</v>
      </c>
      <c r="BJ176" s="24" t="s">
        <v>85</v>
      </c>
      <c r="BK176" s="247">
        <f>ROUND(I176*H176,2)</f>
        <v>0</v>
      </c>
      <c r="BL176" s="24" t="s">
        <v>259</v>
      </c>
      <c r="BM176" s="24" t="s">
        <v>958</v>
      </c>
    </row>
    <row r="177" spans="2:65" s="1" customFormat="1" ht="25.5" customHeight="1">
      <c r="B177" s="47"/>
      <c r="C177" s="236" t="s">
        <v>482</v>
      </c>
      <c r="D177" s="236" t="s">
        <v>233</v>
      </c>
      <c r="E177" s="237" t="s">
        <v>668</v>
      </c>
      <c r="F177" s="238" t="s">
        <v>669</v>
      </c>
      <c r="G177" s="239" t="s">
        <v>281</v>
      </c>
      <c r="H177" s="240">
        <v>6</v>
      </c>
      <c r="I177" s="241"/>
      <c r="J177" s="242">
        <f>ROUND(I177*H177,2)</f>
        <v>0</v>
      </c>
      <c r="K177" s="238" t="s">
        <v>34</v>
      </c>
      <c r="L177" s="73"/>
      <c r="M177" s="243" t="s">
        <v>34</v>
      </c>
      <c r="N177" s="244" t="s">
        <v>49</v>
      </c>
      <c r="O177" s="48"/>
      <c r="P177" s="245">
        <f>O177*H177</f>
        <v>0</v>
      </c>
      <c r="Q177" s="245">
        <v>0.00053</v>
      </c>
      <c r="R177" s="245">
        <f>Q177*H177</f>
        <v>0.0031799999999999997</v>
      </c>
      <c r="S177" s="245">
        <v>0</v>
      </c>
      <c r="T177" s="246">
        <f>S177*H177</f>
        <v>0</v>
      </c>
      <c r="AR177" s="24" t="s">
        <v>259</v>
      </c>
      <c r="AT177" s="24" t="s">
        <v>233</v>
      </c>
      <c r="AU177" s="24" t="s">
        <v>91</v>
      </c>
      <c r="AY177" s="24" t="s">
        <v>230</v>
      </c>
      <c r="BE177" s="247">
        <f>IF(N177="základní",J177,0)</f>
        <v>0</v>
      </c>
      <c r="BF177" s="247">
        <f>IF(N177="snížená",J177,0)</f>
        <v>0</v>
      </c>
      <c r="BG177" s="247">
        <f>IF(N177="zákl. přenesená",J177,0)</f>
        <v>0</v>
      </c>
      <c r="BH177" s="247">
        <f>IF(N177="sníž. přenesená",J177,0)</f>
        <v>0</v>
      </c>
      <c r="BI177" s="247">
        <f>IF(N177="nulová",J177,0)</f>
        <v>0</v>
      </c>
      <c r="BJ177" s="24" t="s">
        <v>85</v>
      </c>
      <c r="BK177" s="247">
        <f>ROUND(I177*H177,2)</f>
        <v>0</v>
      </c>
      <c r="BL177" s="24" t="s">
        <v>259</v>
      </c>
      <c r="BM177" s="24" t="s">
        <v>959</v>
      </c>
    </row>
    <row r="178" spans="2:65" s="1" customFormat="1" ht="25.5" customHeight="1">
      <c r="B178" s="47"/>
      <c r="C178" s="236" t="s">
        <v>486</v>
      </c>
      <c r="D178" s="236" t="s">
        <v>233</v>
      </c>
      <c r="E178" s="237" t="s">
        <v>672</v>
      </c>
      <c r="F178" s="238" t="s">
        <v>673</v>
      </c>
      <c r="G178" s="239" t="s">
        <v>281</v>
      </c>
      <c r="H178" s="240">
        <v>2</v>
      </c>
      <c r="I178" s="241"/>
      <c r="J178" s="242">
        <f>ROUND(I178*H178,2)</f>
        <v>0</v>
      </c>
      <c r="K178" s="238" t="s">
        <v>34</v>
      </c>
      <c r="L178" s="73"/>
      <c r="M178" s="243" t="s">
        <v>34</v>
      </c>
      <c r="N178" s="244" t="s">
        <v>49</v>
      </c>
      <c r="O178" s="48"/>
      <c r="P178" s="245">
        <f>O178*H178</f>
        <v>0</v>
      </c>
      <c r="Q178" s="245">
        <v>0.00147</v>
      </c>
      <c r="R178" s="245">
        <f>Q178*H178</f>
        <v>0.00294</v>
      </c>
      <c r="S178" s="245">
        <v>0</v>
      </c>
      <c r="T178" s="246">
        <f>S178*H178</f>
        <v>0</v>
      </c>
      <c r="AR178" s="24" t="s">
        <v>259</v>
      </c>
      <c r="AT178" s="24" t="s">
        <v>233</v>
      </c>
      <c r="AU178" s="24" t="s">
        <v>91</v>
      </c>
      <c r="AY178" s="24" t="s">
        <v>230</v>
      </c>
      <c r="BE178" s="247">
        <f>IF(N178="základní",J178,0)</f>
        <v>0</v>
      </c>
      <c r="BF178" s="247">
        <f>IF(N178="snížená",J178,0)</f>
        <v>0</v>
      </c>
      <c r="BG178" s="247">
        <f>IF(N178="zákl. přenesená",J178,0)</f>
        <v>0</v>
      </c>
      <c r="BH178" s="247">
        <f>IF(N178="sníž. přenesená",J178,0)</f>
        <v>0</v>
      </c>
      <c r="BI178" s="247">
        <f>IF(N178="nulová",J178,0)</f>
        <v>0</v>
      </c>
      <c r="BJ178" s="24" t="s">
        <v>85</v>
      </c>
      <c r="BK178" s="247">
        <f>ROUND(I178*H178,2)</f>
        <v>0</v>
      </c>
      <c r="BL178" s="24" t="s">
        <v>259</v>
      </c>
      <c r="BM178" s="24" t="s">
        <v>960</v>
      </c>
    </row>
    <row r="179" spans="2:65" s="1" customFormat="1" ht="25.5" customHeight="1">
      <c r="B179" s="47"/>
      <c r="C179" s="236" t="s">
        <v>490</v>
      </c>
      <c r="D179" s="236" t="s">
        <v>233</v>
      </c>
      <c r="E179" s="237" t="s">
        <v>961</v>
      </c>
      <c r="F179" s="238" t="s">
        <v>962</v>
      </c>
      <c r="G179" s="239" t="s">
        <v>258</v>
      </c>
      <c r="H179" s="240">
        <v>30</v>
      </c>
      <c r="I179" s="241"/>
      <c r="J179" s="242">
        <f>ROUND(I179*H179,2)</f>
        <v>0</v>
      </c>
      <c r="K179" s="238" t="s">
        <v>34</v>
      </c>
      <c r="L179" s="73"/>
      <c r="M179" s="243" t="s">
        <v>34</v>
      </c>
      <c r="N179" s="244" t="s">
        <v>49</v>
      </c>
      <c r="O179" s="48"/>
      <c r="P179" s="245">
        <f>O179*H179</f>
        <v>0</v>
      </c>
      <c r="Q179" s="245">
        <v>0.00024</v>
      </c>
      <c r="R179" s="245">
        <f>Q179*H179</f>
        <v>0.0072</v>
      </c>
      <c r="S179" s="245">
        <v>0</v>
      </c>
      <c r="T179" s="246">
        <f>S179*H179</f>
        <v>0</v>
      </c>
      <c r="AR179" s="24" t="s">
        <v>259</v>
      </c>
      <c r="AT179" s="24" t="s">
        <v>233</v>
      </c>
      <c r="AU179" s="24" t="s">
        <v>91</v>
      </c>
      <c r="AY179" s="24" t="s">
        <v>230</v>
      </c>
      <c r="BE179" s="247">
        <f>IF(N179="základní",J179,0)</f>
        <v>0</v>
      </c>
      <c r="BF179" s="247">
        <f>IF(N179="snížená",J179,0)</f>
        <v>0</v>
      </c>
      <c r="BG179" s="247">
        <f>IF(N179="zákl. přenesená",J179,0)</f>
        <v>0</v>
      </c>
      <c r="BH179" s="247">
        <f>IF(N179="sníž. přenesená",J179,0)</f>
        <v>0</v>
      </c>
      <c r="BI179" s="247">
        <f>IF(N179="nulová",J179,0)</f>
        <v>0</v>
      </c>
      <c r="BJ179" s="24" t="s">
        <v>85</v>
      </c>
      <c r="BK179" s="247">
        <f>ROUND(I179*H179,2)</f>
        <v>0</v>
      </c>
      <c r="BL179" s="24" t="s">
        <v>259</v>
      </c>
      <c r="BM179" s="24" t="s">
        <v>963</v>
      </c>
    </row>
    <row r="180" spans="2:51" s="12" customFormat="1" ht="13.5">
      <c r="B180" s="248"/>
      <c r="C180" s="249"/>
      <c r="D180" s="250" t="s">
        <v>246</v>
      </c>
      <c r="E180" s="251" t="s">
        <v>34</v>
      </c>
      <c r="F180" s="252" t="s">
        <v>381</v>
      </c>
      <c r="G180" s="249"/>
      <c r="H180" s="253">
        <v>30</v>
      </c>
      <c r="I180" s="254"/>
      <c r="J180" s="249"/>
      <c r="K180" s="249"/>
      <c r="L180" s="255"/>
      <c r="M180" s="256"/>
      <c r="N180" s="257"/>
      <c r="O180" s="257"/>
      <c r="P180" s="257"/>
      <c r="Q180" s="257"/>
      <c r="R180" s="257"/>
      <c r="S180" s="257"/>
      <c r="T180" s="258"/>
      <c r="AT180" s="259" t="s">
        <v>246</v>
      </c>
      <c r="AU180" s="259" t="s">
        <v>91</v>
      </c>
      <c r="AV180" s="12" t="s">
        <v>91</v>
      </c>
      <c r="AW180" s="12" t="s">
        <v>41</v>
      </c>
      <c r="AX180" s="12" t="s">
        <v>78</v>
      </c>
      <c r="AY180" s="259" t="s">
        <v>230</v>
      </c>
    </row>
    <row r="181" spans="2:51" s="14" customFormat="1" ht="13.5">
      <c r="B181" s="270"/>
      <c r="C181" s="271"/>
      <c r="D181" s="250" t="s">
        <v>246</v>
      </c>
      <c r="E181" s="272" t="s">
        <v>34</v>
      </c>
      <c r="F181" s="273" t="s">
        <v>265</v>
      </c>
      <c r="G181" s="271"/>
      <c r="H181" s="274">
        <v>30</v>
      </c>
      <c r="I181" s="275"/>
      <c r="J181" s="271"/>
      <c r="K181" s="271"/>
      <c r="L181" s="276"/>
      <c r="M181" s="277"/>
      <c r="N181" s="278"/>
      <c r="O181" s="278"/>
      <c r="P181" s="278"/>
      <c r="Q181" s="278"/>
      <c r="R181" s="278"/>
      <c r="S181" s="278"/>
      <c r="T181" s="279"/>
      <c r="AT181" s="280" t="s">
        <v>246</v>
      </c>
      <c r="AU181" s="280" t="s">
        <v>91</v>
      </c>
      <c r="AV181" s="14" t="s">
        <v>237</v>
      </c>
      <c r="AW181" s="14" t="s">
        <v>41</v>
      </c>
      <c r="AX181" s="14" t="s">
        <v>85</v>
      </c>
      <c r="AY181" s="280" t="s">
        <v>230</v>
      </c>
    </row>
    <row r="182" spans="2:65" s="1" customFormat="1" ht="25.5" customHeight="1">
      <c r="B182" s="47"/>
      <c r="C182" s="236" t="s">
        <v>494</v>
      </c>
      <c r="D182" s="236" t="s">
        <v>233</v>
      </c>
      <c r="E182" s="237" t="s">
        <v>964</v>
      </c>
      <c r="F182" s="238" t="s">
        <v>965</v>
      </c>
      <c r="G182" s="239" t="s">
        <v>258</v>
      </c>
      <c r="H182" s="240">
        <v>6</v>
      </c>
      <c r="I182" s="241"/>
      <c r="J182" s="242">
        <f>ROUND(I182*H182,2)</f>
        <v>0</v>
      </c>
      <c r="K182" s="238" t="s">
        <v>34</v>
      </c>
      <c r="L182" s="73"/>
      <c r="M182" s="243" t="s">
        <v>34</v>
      </c>
      <c r="N182" s="244" t="s">
        <v>49</v>
      </c>
      <c r="O182" s="48"/>
      <c r="P182" s="245">
        <f>O182*H182</f>
        <v>0</v>
      </c>
      <c r="Q182" s="245">
        <v>0.00027</v>
      </c>
      <c r="R182" s="245">
        <f>Q182*H182</f>
        <v>0.00162</v>
      </c>
      <c r="S182" s="245">
        <v>0</v>
      </c>
      <c r="T182" s="246">
        <f>S182*H182</f>
        <v>0</v>
      </c>
      <c r="AR182" s="24" t="s">
        <v>259</v>
      </c>
      <c r="AT182" s="24" t="s">
        <v>233</v>
      </c>
      <c r="AU182" s="24" t="s">
        <v>91</v>
      </c>
      <c r="AY182" s="24" t="s">
        <v>230</v>
      </c>
      <c r="BE182" s="247">
        <f>IF(N182="základní",J182,0)</f>
        <v>0</v>
      </c>
      <c r="BF182" s="247">
        <f>IF(N182="snížená",J182,0)</f>
        <v>0</v>
      </c>
      <c r="BG182" s="247">
        <f>IF(N182="zákl. přenesená",J182,0)</f>
        <v>0</v>
      </c>
      <c r="BH182" s="247">
        <f>IF(N182="sníž. přenesená",J182,0)</f>
        <v>0</v>
      </c>
      <c r="BI182" s="247">
        <f>IF(N182="nulová",J182,0)</f>
        <v>0</v>
      </c>
      <c r="BJ182" s="24" t="s">
        <v>85</v>
      </c>
      <c r="BK182" s="247">
        <f>ROUND(I182*H182,2)</f>
        <v>0</v>
      </c>
      <c r="BL182" s="24" t="s">
        <v>259</v>
      </c>
      <c r="BM182" s="24" t="s">
        <v>966</v>
      </c>
    </row>
    <row r="183" spans="2:65" s="1" customFormat="1" ht="25.5" customHeight="1">
      <c r="B183" s="47"/>
      <c r="C183" s="236" t="s">
        <v>499</v>
      </c>
      <c r="D183" s="236" t="s">
        <v>233</v>
      </c>
      <c r="E183" s="237" t="s">
        <v>967</v>
      </c>
      <c r="F183" s="238" t="s">
        <v>968</v>
      </c>
      <c r="G183" s="239" t="s">
        <v>258</v>
      </c>
      <c r="H183" s="240">
        <v>35</v>
      </c>
      <c r="I183" s="241"/>
      <c r="J183" s="242">
        <f>ROUND(I183*H183,2)</f>
        <v>0</v>
      </c>
      <c r="K183" s="238" t="s">
        <v>34</v>
      </c>
      <c r="L183" s="73"/>
      <c r="M183" s="243" t="s">
        <v>34</v>
      </c>
      <c r="N183" s="244" t="s">
        <v>49</v>
      </c>
      <c r="O183" s="48"/>
      <c r="P183" s="245">
        <f>O183*H183</f>
        <v>0</v>
      </c>
      <c r="Q183" s="245">
        <v>0.00034</v>
      </c>
      <c r="R183" s="245">
        <f>Q183*H183</f>
        <v>0.0119</v>
      </c>
      <c r="S183" s="245">
        <v>0</v>
      </c>
      <c r="T183" s="246">
        <f>S183*H183</f>
        <v>0</v>
      </c>
      <c r="AR183" s="24" t="s">
        <v>259</v>
      </c>
      <c r="AT183" s="24" t="s">
        <v>233</v>
      </c>
      <c r="AU183" s="24" t="s">
        <v>91</v>
      </c>
      <c r="AY183" s="24" t="s">
        <v>230</v>
      </c>
      <c r="BE183" s="247">
        <f>IF(N183="základní",J183,0)</f>
        <v>0</v>
      </c>
      <c r="BF183" s="247">
        <f>IF(N183="snížená",J183,0)</f>
        <v>0</v>
      </c>
      <c r="BG183" s="247">
        <f>IF(N183="zákl. přenesená",J183,0)</f>
        <v>0</v>
      </c>
      <c r="BH183" s="247">
        <f>IF(N183="sníž. přenesená",J183,0)</f>
        <v>0</v>
      </c>
      <c r="BI183" s="247">
        <f>IF(N183="nulová",J183,0)</f>
        <v>0</v>
      </c>
      <c r="BJ183" s="24" t="s">
        <v>85</v>
      </c>
      <c r="BK183" s="247">
        <f>ROUND(I183*H183,2)</f>
        <v>0</v>
      </c>
      <c r="BL183" s="24" t="s">
        <v>259</v>
      </c>
      <c r="BM183" s="24" t="s">
        <v>969</v>
      </c>
    </row>
    <row r="184" spans="2:65" s="1" customFormat="1" ht="25.5" customHeight="1">
      <c r="B184" s="47"/>
      <c r="C184" s="236" t="s">
        <v>504</v>
      </c>
      <c r="D184" s="236" t="s">
        <v>233</v>
      </c>
      <c r="E184" s="237" t="s">
        <v>970</v>
      </c>
      <c r="F184" s="238" t="s">
        <v>971</v>
      </c>
      <c r="G184" s="239" t="s">
        <v>258</v>
      </c>
      <c r="H184" s="240">
        <v>2</v>
      </c>
      <c r="I184" s="241"/>
      <c r="J184" s="242">
        <f>ROUND(I184*H184,2)</f>
        <v>0</v>
      </c>
      <c r="K184" s="238" t="s">
        <v>34</v>
      </c>
      <c r="L184" s="73"/>
      <c r="M184" s="243" t="s">
        <v>34</v>
      </c>
      <c r="N184" s="244" t="s">
        <v>49</v>
      </c>
      <c r="O184" s="48"/>
      <c r="P184" s="245">
        <f>O184*H184</f>
        <v>0</v>
      </c>
      <c r="Q184" s="245">
        <v>0.00044</v>
      </c>
      <c r="R184" s="245">
        <f>Q184*H184</f>
        <v>0.00088</v>
      </c>
      <c r="S184" s="245">
        <v>0</v>
      </c>
      <c r="T184" s="246">
        <f>S184*H184</f>
        <v>0</v>
      </c>
      <c r="AR184" s="24" t="s">
        <v>259</v>
      </c>
      <c r="AT184" s="24" t="s">
        <v>233</v>
      </c>
      <c r="AU184" s="24" t="s">
        <v>91</v>
      </c>
      <c r="AY184" s="24" t="s">
        <v>230</v>
      </c>
      <c r="BE184" s="247">
        <f>IF(N184="základní",J184,0)</f>
        <v>0</v>
      </c>
      <c r="BF184" s="247">
        <f>IF(N184="snížená",J184,0)</f>
        <v>0</v>
      </c>
      <c r="BG184" s="247">
        <f>IF(N184="zákl. přenesená",J184,0)</f>
        <v>0</v>
      </c>
      <c r="BH184" s="247">
        <f>IF(N184="sníž. přenesená",J184,0)</f>
        <v>0</v>
      </c>
      <c r="BI184" s="247">
        <f>IF(N184="nulová",J184,0)</f>
        <v>0</v>
      </c>
      <c r="BJ184" s="24" t="s">
        <v>85</v>
      </c>
      <c r="BK184" s="247">
        <f>ROUND(I184*H184,2)</f>
        <v>0</v>
      </c>
      <c r="BL184" s="24" t="s">
        <v>259</v>
      </c>
      <c r="BM184" s="24" t="s">
        <v>972</v>
      </c>
    </row>
    <row r="185" spans="2:65" s="1" customFormat="1" ht="16.5" customHeight="1">
      <c r="B185" s="47"/>
      <c r="C185" s="236" t="s">
        <v>508</v>
      </c>
      <c r="D185" s="236" t="s">
        <v>233</v>
      </c>
      <c r="E185" s="237" t="s">
        <v>973</v>
      </c>
      <c r="F185" s="238" t="s">
        <v>974</v>
      </c>
      <c r="G185" s="239" t="s">
        <v>258</v>
      </c>
      <c r="H185" s="240">
        <v>83</v>
      </c>
      <c r="I185" s="241"/>
      <c r="J185" s="242">
        <f>ROUND(I185*H185,2)</f>
        <v>0</v>
      </c>
      <c r="K185" s="238" t="s">
        <v>34</v>
      </c>
      <c r="L185" s="73"/>
      <c r="M185" s="243" t="s">
        <v>34</v>
      </c>
      <c r="N185" s="244" t="s">
        <v>49</v>
      </c>
      <c r="O185" s="48"/>
      <c r="P185" s="245">
        <f>O185*H185</f>
        <v>0</v>
      </c>
      <c r="Q185" s="245">
        <v>0.0004</v>
      </c>
      <c r="R185" s="245">
        <f>Q185*H185</f>
        <v>0.0332</v>
      </c>
      <c r="S185" s="245">
        <v>0</v>
      </c>
      <c r="T185" s="246">
        <f>S185*H185</f>
        <v>0</v>
      </c>
      <c r="AR185" s="24" t="s">
        <v>259</v>
      </c>
      <c r="AT185" s="24" t="s">
        <v>233</v>
      </c>
      <c r="AU185" s="24" t="s">
        <v>91</v>
      </c>
      <c r="AY185" s="24" t="s">
        <v>230</v>
      </c>
      <c r="BE185" s="247">
        <f>IF(N185="základní",J185,0)</f>
        <v>0</v>
      </c>
      <c r="BF185" s="247">
        <f>IF(N185="snížená",J185,0)</f>
        <v>0</v>
      </c>
      <c r="BG185" s="247">
        <f>IF(N185="zákl. přenesená",J185,0)</f>
        <v>0</v>
      </c>
      <c r="BH185" s="247">
        <f>IF(N185="sníž. přenesená",J185,0)</f>
        <v>0</v>
      </c>
      <c r="BI185" s="247">
        <f>IF(N185="nulová",J185,0)</f>
        <v>0</v>
      </c>
      <c r="BJ185" s="24" t="s">
        <v>85</v>
      </c>
      <c r="BK185" s="247">
        <f>ROUND(I185*H185,2)</f>
        <v>0</v>
      </c>
      <c r="BL185" s="24" t="s">
        <v>259</v>
      </c>
      <c r="BM185" s="24" t="s">
        <v>975</v>
      </c>
    </row>
    <row r="186" spans="2:65" s="1" customFormat="1" ht="16.5" customHeight="1">
      <c r="B186" s="47"/>
      <c r="C186" s="236" t="s">
        <v>513</v>
      </c>
      <c r="D186" s="236" t="s">
        <v>233</v>
      </c>
      <c r="E186" s="237" t="s">
        <v>976</v>
      </c>
      <c r="F186" s="238" t="s">
        <v>977</v>
      </c>
      <c r="G186" s="239" t="s">
        <v>258</v>
      </c>
      <c r="H186" s="240">
        <v>83</v>
      </c>
      <c r="I186" s="241"/>
      <c r="J186" s="242">
        <f>ROUND(I186*H186,2)</f>
        <v>0</v>
      </c>
      <c r="K186" s="238" t="s">
        <v>34</v>
      </c>
      <c r="L186" s="73"/>
      <c r="M186" s="243" t="s">
        <v>34</v>
      </c>
      <c r="N186" s="244" t="s">
        <v>49</v>
      </c>
      <c r="O186" s="48"/>
      <c r="P186" s="245">
        <f>O186*H186</f>
        <v>0</v>
      </c>
      <c r="Q186" s="245">
        <v>1E-05</v>
      </c>
      <c r="R186" s="245">
        <f>Q186*H186</f>
        <v>0.0008300000000000001</v>
      </c>
      <c r="S186" s="245">
        <v>0</v>
      </c>
      <c r="T186" s="246">
        <f>S186*H186</f>
        <v>0</v>
      </c>
      <c r="AR186" s="24" t="s">
        <v>259</v>
      </c>
      <c r="AT186" s="24" t="s">
        <v>233</v>
      </c>
      <c r="AU186" s="24" t="s">
        <v>91</v>
      </c>
      <c r="AY186" s="24" t="s">
        <v>230</v>
      </c>
      <c r="BE186" s="247">
        <f>IF(N186="základní",J186,0)</f>
        <v>0</v>
      </c>
      <c r="BF186" s="247">
        <f>IF(N186="snížená",J186,0)</f>
        <v>0</v>
      </c>
      <c r="BG186" s="247">
        <f>IF(N186="zákl. přenesená",J186,0)</f>
        <v>0</v>
      </c>
      <c r="BH186" s="247">
        <f>IF(N186="sníž. přenesená",J186,0)</f>
        <v>0</v>
      </c>
      <c r="BI186" s="247">
        <f>IF(N186="nulová",J186,0)</f>
        <v>0</v>
      </c>
      <c r="BJ186" s="24" t="s">
        <v>85</v>
      </c>
      <c r="BK186" s="247">
        <f>ROUND(I186*H186,2)</f>
        <v>0</v>
      </c>
      <c r="BL186" s="24" t="s">
        <v>259</v>
      </c>
      <c r="BM186" s="24" t="s">
        <v>978</v>
      </c>
    </row>
    <row r="187" spans="2:65" s="1" customFormat="1" ht="16.5" customHeight="1">
      <c r="B187" s="47"/>
      <c r="C187" s="236" t="s">
        <v>445</v>
      </c>
      <c r="D187" s="236" t="s">
        <v>233</v>
      </c>
      <c r="E187" s="237" t="s">
        <v>979</v>
      </c>
      <c r="F187" s="238" t="s">
        <v>980</v>
      </c>
      <c r="G187" s="239" t="s">
        <v>258</v>
      </c>
      <c r="H187" s="240">
        <v>3</v>
      </c>
      <c r="I187" s="241"/>
      <c r="J187" s="242">
        <f>ROUND(I187*H187,2)</f>
        <v>0</v>
      </c>
      <c r="K187" s="238" t="s">
        <v>34</v>
      </c>
      <c r="L187" s="73"/>
      <c r="M187" s="243" t="s">
        <v>34</v>
      </c>
      <c r="N187" s="244" t="s">
        <v>49</v>
      </c>
      <c r="O187" s="48"/>
      <c r="P187" s="245">
        <f>O187*H187</f>
        <v>0</v>
      </c>
      <c r="Q187" s="245">
        <v>0</v>
      </c>
      <c r="R187" s="245">
        <f>Q187*H187</f>
        <v>0</v>
      </c>
      <c r="S187" s="245">
        <v>0.04786</v>
      </c>
      <c r="T187" s="246">
        <f>S187*H187</f>
        <v>0.14357999999999999</v>
      </c>
      <c r="AR187" s="24" t="s">
        <v>259</v>
      </c>
      <c r="AT187" s="24" t="s">
        <v>233</v>
      </c>
      <c r="AU187" s="24" t="s">
        <v>91</v>
      </c>
      <c r="AY187" s="24" t="s">
        <v>230</v>
      </c>
      <c r="BE187" s="247">
        <f>IF(N187="základní",J187,0)</f>
        <v>0</v>
      </c>
      <c r="BF187" s="247">
        <f>IF(N187="snížená",J187,0)</f>
        <v>0</v>
      </c>
      <c r="BG187" s="247">
        <f>IF(N187="zákl. přenesená",J187,0)</f>
        <v>0</v>
      </c>
      <c r="BH187" s="247">
        <f>IF(N187="sníž. přenesená",J187,0)</f>
        <v>0</v>
      </c>
      <c r="BI187" s="247">
        <f>IF(N187="nulová",J187,0)</f>
        <v>0</v>
      </c>
      <c r="BJ187" s="24" t="s">
        <v>85</v>
      </c>
      <c r="BK187" s="247">
        <f>ROUND(I187*H187,2)</f>
        <v>0</v>
      </c>
      <c r="BL187" s="24" t="s">
        <v>259</v>
      </c>
      <c r="BM187" s="24" t="s">
        <v>981</v>
      </c>
    </row>
    <row r="188" spans="2:65" s="1" customFormat="1" ht="25.5" customHeight="1">
      <c r="B188" s="47"/>
      <c r="C188" s="236" t="s">
        <v>519</v>
      </c>
      <c r="D188" s="236" t="s">
        <v>233</v>
      </c>
      <c r="E188" s="237" t="s">
        <v>982</v>
      </c>
      <c r="F188" s="238" t="s">
        <v>983</v>
      </c>
      <c r="G188" s="239" t="s">
        <v>258</v>
      </c>
      <c r="H188" s="240">
        <v>30</v>
      </c>
      <c r="I188" s="241"/>
      <c r="J188" s="242">
        <f>ROUND(I188*H188,2)</f>
        <v>0</v>
      </c>
      <c r="K188" s="238" t="s">
        <v>34</v>
      </c>
      <c r="L188" s="73"/>
      <c r="M188" s="243" t="s">
        <v>34</v>
      </c>
      <c r="N188" s="244" t="s">
        <v>49</v>
      </c>
      <c r="O188" s="48"/>
      <c r="P188" s="245">
        <f>O188*H188</f>
        <v>0</v>
      </c>
      <c r="Q188" s="245">
        <v>0</v>
      </c>
      <c r="R188" s="245">
        <f>Q188*H188</f>
        <v>0</v>
      </c>
      <c r="S188" s="245">
        <v>0.0067</v>
      </c>
      <c r="T188" s="246">
        <f>S188*H188</f>
        <v>0.201</v>
      </c>
      <c r="AR188" s="24" t="s">
        <v>259</v>
      </c>
      <c r="AT188" s="24" t="s">
        <v>233</v>
      </c>
      <c r="AU188" s="24" t="s">
        <v>91</v>
      </c>
      <c r="AY188" s="24" t="s">
        <v>230</v>
      </c>
      <c r="BE188" s="247">
        <f>IF(N188="základní",J188,0)</f>
        <v>0</v>
      </c>
      <c r="BF188" s="247">
        <f>IF(N188="snížená",J188,0)</f>
        <v>0</v>
      </c>
      <c r="BG188" s="247">
        <f>IF(N188="zákl. přenesená",J188,0)</f>
        <v>0</v>
      </c>
      <c r="BH188" s="247">
        <f>IF(N188="sníž. přenesená",J188,0)</f>
        <v>0</v>
      </c>
      <c r="BI188" s="247">
        <f>IF(N188="nulová",J188,0)</f>
        <v>0</v>
      </c>
      <c r="BJ188" s="24" t="s">
        <v>85</v>
      </c>
      <c r="BK188" s="247">
        <f>ROUND(I188*H188,2)</f>
        <v>0</v>
      </c>
      <c r="BL188" s="24" t="s">
        <v>259</v>
      </c>
      <c r="BM188" s="24" t="s">
        <v>984</v>
      </c>
    </row>
    <row r="189" spans="2:65" s="1" customFormat="1" ht="25.5" customHeight="1">
      <c r="B189" s="47"/>
      <c r="C189" s="236" t="s">
        <v>524</v>
      </c>
      <c r="D189" s="236" t="s">
        <v>233</v>
      </c>
      <c r="E189" s="237" t="s">
        <v>985</v>
      </c>
      <c r="F189" s="238" t="s">
        <v>986</v>
      </c>
      <c r="G189" s="239" t="s">
        <v>258</v>
      </c>
      <c r="H189" s="240">
        <v>30</v>
      </c>
      <c r="I189" s="241"/>
      <c r="J189" s="242">
        <f>ROUND(I189*H189,2)</f>
        <v>0</v>
      </c>
      <c r="K189" s="238" t="s">
        <v>34</v>
      </c>
      <c r="L189" s="73"/>
      <c r="M189" s="243" t="s">
        <v>34</v>
      </c>
      <c r="N189" s="244" t="s">
        <v>49</v>
      </c>
      <c r="O189" s="48"/>
      <c r="P189" s="245">
        <f>O189*H189</f>
        <v>0</v>
      </c>
      <c r="Q189" s="245">
        <v>0</v>
      </c>
      <c r="R189" s="245">
        <f>Q189*H189</f>
        <v>0</v>
      </c>
      <c r="S189" s="245">
        <v>0.00032</v>
      </c>
      <c r="T189" s="246">
        <f>S189*H189</f>
        <v>0.009600000000000001</v>
      </c>
      <c r="AR189" s="24" t="s">
        <v>259</v>
      </c>
      <c r="AT189" s="24" t="s">
        <v>233</v>
      </c>
      <c r="AU189" s="24" t="s">
        <v>91</v>
      </c>
      <c r="AY189" s="24" t="s">
        <v>230</v>
      </c>
      <c r="BE189" s="247">
        <f>IF(N189="základní",J189,0)</f>
        <v>0</v>
      </c>
      <c r="BF189" s="247">
        <f>IF(N189="snížená",J189,0)</f>
        <v>0</v>
      </c>
      <c r="BG189" s="247">
        <f>IF(N189="zákl. přenesená",J189,0)</f>
        <v>0</v>
      </c>
      <c r="BH189" s="247">
        <f>IF(N189="sníž. přenesená",J189,0)</f>
        <v>0</v>
      </c>
      <c r="BI189" s="247">
        <f>IF(N189="nulová",J189,0)</f>
        <v>0</v>
      </c>
      <c r="BJ189" s="24" t="s">
        <v>85</v>
      </c>
      <c r="BK189" s="247">
        <f>ROUND(I189*H189,2)</f>
        <v>0</v>
      </c>
      <c r="BL189" s="24" t="s">
        <v>259</v>
      </c>
      <c r="BM189" s="24" t="s">
        <v>987</v>
      </c>
    </row>
    <row r="190" spans="2:65" s="1" customFormat="1" ht="16.5" customHeight="1">
      <c r="B190" s="47"/>
      <c r="C190" s="236" t="s">
        <v>528</v>
      </c>
      <c r="D190" s="236" t="s">
        <v>233</v>
      </c>
      <c r="E190" s="237" t="s">
        <v>988</v>
      </c>
      <c r="F190" s="238" t="s">
        <v>989</v>
      </c>
      <c r="G190" s="239" t="s">
        <v>292</v>
      </c>
      <c r="H190" s="240">
        <v>1</v>
      </c>
      <c r="I190" s="241"/>
      <c r="J190" s="242">
        <f>ROUND(I190*H190,2)</f>
        <v>0</v>
      </c>
      <c r="K190" s="238" t="s">
        <v>34</v>
      </c>
      <c r="L190" s="73"/>
      <c r="M190" s="243" t="s">
        <v>34</v>
      </c>
      <c r="N190" s="244" t="s">
        <v>49</v>
      </c>
      <c r="O190" s="48"/>
      <c r="P190" s="245">
        <f>O190*H190</f>
        <v>0</v>
      </c>
      <c r="Q190" s="245">
        <v>0</v>
      </c>
      <c r="R190" s="245">
        <f>Q190*H190</f>
        <v>0</v>
      </c>
      <c r="S190" s="245">
        <v>0</v>
      </c>
      <c r="T190" s="246">
        <f>S190*H190</f>
        <v>0</v>
      </c>
      <c r="AR190" s="24" t="s">
        <v>259</v>
      </c>
      <c r="AT190" s="24" t="s">
        <v>233</v>
      </c>
      <c r="AU190" s="24" t="s">
        <v>91</v>
      </c>
      <c r="AY190" s="24" t="s">
        <v>230</v>
      </c>
      <c r="BE190" s="247">
        <f>IF(N190="základní",J190,0)</f>
        <v>0</v>
      </c>
      <c r="BF190" s="247">
        <f>IF(N190="snížená",J190,0)</f>
        <v>0</v>
      </c>
      <c r="BG190" s="247">
        <f>IF(N190="zákl. přenesená",J190,0)</f>
        <v>0</v>
      </c>
      <c r="BH190" s="247">
        <f>IF(N190="sníž. přenesená",J190,0)</f>
        <v>0</v>
      </c>
      <c r="BI190" s="247">
        <f>IF(N190="nulová",J190,0)</f>
        <v>0</v>
      </c>
      <c r="BJ190" s="24" t="s">
        <v>85</v>
      </c>
      <c r="BK190" s="247">
        <f>ROUND(I190*H190,2)</f>
        <v>0</v>
      </c>
      <c r="BL190" s="24" t="s">
        <v>259</v>
      </c>
      <c r="BM190" s="24" t="s">
        <v>990</v>
      </c>
    </row>
    <row r="191" spans="2:65" s="1" customFormat="1" ht="16.5" customHeight="1">
      <c r="B191" s="47"/>
      <c r="C191" s="236" t="s">
        <v>533</v>
      </c>
      <c r="D191" s="236" t="s">
        <v>233</v>
      </c>
      <c r="E191" s="237" t="s">
        <v>991</v>
      </c>
      <c r="F191" s="238" t="s">
        <v>992</v>
      </c>
      <c r="G191" s="239" t="s">
        <v>304</v>
      </c>
      <c r="H191" s="293"/>
      <c r="I191" s="241"/>
      <c r="J191" s="242">
        <f>ROUND(I191*H191,2)</f>
        <v>0</v>
      </c>
      <c r="K191" s="238" t="s">
        <v>34</v>
      </c>
      <c r="L191" s="73"/>
      <c r="M191" s="243" t="s">
        <v>34</v>
      </c>
      <c r="N191" s="244" t="s">
        <v>49</v>
      </c>
      <c r="O191" s="48"/>
      <c r="P191" s="245">
        <f>O191*H191</f>
        <v>0</v>
      </c>
      <c r="Q191" s="245">
        <v>0</v>
      </c>
      <c r="R191" s="245">
        <f>Q191*H191</f>
        <v>0</v>
      </c>
      <c r="S191" s="245">
        <v>0</v>
      </c>
      <c r="T191" s="246">
        <f>S191*H191</f>
        <v>0</v>
      </c>
      <c r="AR191" s="24" t="s">
        <v>259</v>
      </c>
      <c r="AT191" s="24" t="s">
        <v>233</v>
      </c>
      <c r="AU191" s="24" t="s">
        <v>91</v>
      </c>
      <c r="AY191" s="24" t="s">
        <v>230</v>
      </c>
      <c r="BE191" s="247">
        <f>IF(N191="základní",J191,0)</f>
        <v>0</v>
      </c>
      <c r="BF191" s="247">
        <f>IF(N191="snížená",J191,0)</f>
        <v>0</v>
      </c>
      <c r="BG191" s="247">
        <f>IF(N191="zákl. přenesená",J191,0)</f>
        <v>0</v>
      </c>
      <c r="BH191" s="247">
        <f>IF(N191="sníž. přenesená",J191,0)</f>
        <v>0</v>
      </c>
      <c r="BI191" s="247">
        <f>IF(N191="nulová",J191,0)</f>
        <v>0</v>
      </c>
      <c r="BJ191" s="24" t="s">
        <v>85</v>
      </c>
      <c r="BK191" s="247">
        <f>ROUND(I191*H191,2)</f>
        <v>0</v>
      </c>
      <c r="BL191" s="24" t="s">
        <v>259</v>
      </c>
      <c r="BM191" s="24" t="s">
        <v>993</v>
      </c>
    </row>
    <row r="192" spans="2:63" s="11" customFormat="1" ht="29.85" customHeight="1">
      <c r="B192" s="220"/>
      <c r="C192" s="221"/>
      <c r="D192" s="222" t="s">
        <v>77</v>
      </c>
      <c r="E192" s="234" t="s">
        <v>994</v>
      </c>
      <c r="F192" s="234" t="s">
        <v>813</v>
      </c>
      <c r="G192" s="221"/>
      <c r="H192" s="221"/>
      <c r="I192" s="224"/>
      <c r="J192" s="235">
        <f>BK192</f>
        <v>0</v>
      </c>
      <c r="K192" s="221"/>
      <c r="L192" s="226"/>
      <c r="M192" s="227"/>
      <c r="N192" s="228"/>
      <c r="O192" s="228"/>
      <c r="P192" s="229">
        <f>SUM(P193:P197)</f>
        <v>0</v>
      </c>
      <c r="Q192" s="228"/>
      <c r="R192" s="229">
        <f>SUM(R193:R197)</f>
        <v>0.011739999999999999</v>
      </c>
      <c r="S192" s="228"/>
      <c r="T192" s="230">
        <f>SUM(T193:T197)</f>
        <v>0</v>
      </c>
      <c r="AR192" s="231" t="s">
        <v>91</v>
      </c>
      <c r="AT192" s="232" t="s">
        <v>77</v>
      </c>
      <c r="AU192" s="232" t="s">
        <v>85</v>
      </c>
      <c r="AY192" s="231" t="s">
        <v>230</v>
      </c>
      <c r="BK192" s="233">
        <f>SUM(BK193:BK197)</f>
        <v>0</v>
      </c>
    </row>
    <row r="193" spans="2:65" s="1" customFormat="1" ht="25.5" customHeight="1">
      <c r="B193" s="47"/>
      <c r="C193" s="236" t="s">
        <v>538</v>
      </c>
      <c r="D193" s="236" t="s">
        <v>233</v>
      </c>
      <c r="E193" s="237" t="s">
        <v>995</v>
      </c>
      <c r="F193" s="238" t="s">
        <v>996</v>
      </c>
      <c r="G193" s="239" t="s">
        <v>292</v>
      </c>
      <c r="H193" s="240">
        <v>0</v>
      </c>
      <c r="I193" s="241"/>
      <c r="J193" s="242">
        <f>ROUND(I193*H193,2)</f>
        <v>0</v>
      </c>
      <c r="K193" s="238" t="s">
        <v>34</v>
      </c>
      <c r="L193" s="73"/>
      <c r="M193" s="243" t="s">
        <v>34</v>
      </c>
      <c r="N193" s="244" t="s">
        <v>49</v>
      </c>
      <c r="O193" s="48"/>
      <c r="P193" s="245">
        <f>O193*H193</f>
        <v>0</v>
      </c>
      <c r="Q193" s="245">
        <v>0.00265</v>
      </c>
      <c r="R193" s="245">
        <f>Q193*H193</f>
        <v>0</v>
      </c>
      <c r="S193" s="245">
        <v>0</v>
      </c>
      <c r="T193" s="246">
        <f>S193*H193</f>
        <v>0</v>
      </c>
      <c r="AR193" s="24" t="s">
        <v>259</v>
      </c>
      <c r="AT193" s="24" t="s">
        <v>233</v>
      </c>
      <c r="AU193" s="24" t="s">
        <v>91</v>
      </c>
      <c r="AY193" s="24" t="s">
        <v>230</v>
      </c>
      <c r="BE193" s="247">
        <f>IF(N193="základní",J193,0)</f>
        <v>0</v>
      </c>
      <c r="BF193" s="247">
        <f>IF(N193="snížená",J193,0)</f>
        <v>0</v>
      </c>
      <c r="BG193" s="247">
        <f>IF(N193="zákl. přenesená",J193,0)</f>
        <v>0</v>
      </c>
      <c r="BH193" s="247">
        <f>IF(N193="sníž. přenesená",J193,0)</f>
        <v>0</v>
      </c>
      <c r="BI193" s="247">
        <f>IF(N193="nulová",J193,0)</f>
        <v>0</v>
      </c>
      <c r="BJ193" s="24" t="s">
        <v>85</v>
      </c>
      <c r="BK193" s="247">
        <f>ROUND(I193*H193,2)</f>
        <v>0</v>
      </c>
      <c r="BL193" s="24" t="s">
        <v>259</v>
      </c>
      <c r="BM193" s="24" t="s">
        <v>997</v>
      </c>
    </row>
    <row r="194" spans="2:65" s="1" customFormat="1" ht="25.5" customHeight="1">
      <c r="B194" s="47"/>
      <c r="C194" s="236" t="s">
        <v>542</v>
      </c>
      <c r="D194" s="236" t="s">
        <v>233</v>
      </c>
      <c r="E194" s="237" t="s">
        <v>998</v>
      </c>
      <c r="F194" s="238" t="s">
        <v>999</v>
      </c>
      <c r="G194" s="239" t="s">
        <v>292</v>
      </c>
      <c r="H194" s="240">
        <v>1</v>
      </c>
      <c r="I194" s="241"/>
      <c r="J194" s="242">
        <f>ROUND(I194*H194,2)</f>
        <v>0</v>
      </c>
      <c r="K194" s="238" t="s">
        <v>34</v>
      </c>
      <c r="L194" s="73"/>
      <c r="M194" s="243" t="s">
        <v>34</v>
      </c>
      <c r="N194" s="244" t="s">
        <v>49</v>
      </c>
      <c r="O194" s="48"/>
      <c r="P194" s="245">
        <f>O194*H194</f>
        <v>0</v>
      </c>
      <c r="Q194" s="245">
        <v>0.00265</v>
      </c>
      <c r="R194" s="245">
        <f>Q194*H194</f>
        <v>0.00265</v>
      </c>
      <c r="S194" s="245">
        <v>0</v>
      </c>
      <c r="T194" s="246">
        <f>S194*H194</f>
        <v>0</v>
      </c>
      <c r="AR194" s="24" t="s">
        <v>259</v>
      </c>
      <c r="AT194" s="24" t="s">
        <v>233</v>
      </c>
      <c r="AU194" s="24" t="s">
        <v>91</v>
      </c>
      <c r="AY194" s="24" t="s">
        <v>230</v>
      </c>
      <c r="BE194" s="247">
        <f>IF(N194="základní",J194,0)</f>
        <v>0</v>
      </c>
      <c r="BF194" s="247">
        <f>IF(N194="snížená",J194,0)</f>
        <v>0</v>
      </c>
      <c r="BG194" s="247">
        <f>IF(N194="zákl. přenesená",J194,0)</f>
        <v>0</v>
      </c>
      <c r="BH194" s="247">
        <f>IF(N194="sníž. přenesená",J194,0)</f>
        <v>0</v>
      </c>
      <c r="BI194" s="247">
        <f>IF(N194="nulová",J194,0)</f>
        <v>0</v>
      </c>
      <c r="BJ194" s="24" t="s">
        <v>85</v>
      </c>
      <c r="BK194" s="247">
        <f>ROUND(I194*H194,2)</f>
        <v>0</v>
      </c>
      <c r="BL194" s="24" t="s">
        <v>259</v>
      </c>
      <c r="BM194" s="24" t="s">
        <v>1000</v>
      </c>
    </row>
    <row r="195" spans="2:65" s="1" customFormat="1" ht="25.5" customHeight="1">
      <c r="B195" s="47"/>
      <c r="C195" s="236" t="s">
        <v>546</v>
      </c>
      <c r="D195" s="236" t="s">
        <v>233</v>
      </c>
      <c r="E195" s="237" t="s">
        <v>1001</v>
      </c>
      <c r="F195" s="238" t="s">
        <v>1002</v>
      </c>
      <c r="G195" s="239" t="s">
        <v>292</v>
      </c>
      <c r="H195" s="240">
        <v>1</v>
      </c>
      <c r="I195" s="241"/>
      <c r="J195" s="242">
        <f>ROUND(I195*H195,2)</f>
        <v>0</v>
      </c>
      <c r="K195" s="238" t="s">
        <v>34</v>
      </c>
      <c r="L195" s="73"/>
      <c r="M195" s="243" t="s">
        <v>34</v>
      </c>
      <c r="N195" s="244" t="s">
        <v>49</v>
      </c>
      <c r="O195" s="48"/>
      <c r="P195" s="245">
        <f>O195*H195</f>
        <v>0</v>
      </c>
      <c r="Q195" s="245">
        <v>0.00869</v>
      </c>
      <c r="R195" s="245">
        <f>Q195*H195</f>
        <v>0.00869</v>
      </c>
      <c r="S195" s="245">
        <v>0</v>
      </c>
      <c r="T195" s="246">
        <f>S195*H195</f>
        <v>0</v>
      </c>
      <c r="AR195" s="24" t="s">
        <v>259</v>
      </c>
      <c r="AT195" s="24" t="s">
        <v>233</v>
      </c>
      <c r="AU195" s="24" t="s">
        <v>91</v>
      </c>
      <c r="AY195" s="24" t="s">
        <v>230</v>
      </c>
      <c r="BE195" s="247">
        <f>IF(N195="základní",J195,0)</f>
        <v>0</v>
      </c>
      <c r="BF195" s="247">
        <f>IF(N195="snížená",J195,0)</f>
        <v>0</v>
      </c>
      <c r="BG195" s="247">
        <f>IF(N195="zákl. přenesená",J195,0)</f>
        <v>0</v>
      </c>
      <c r="BH195" s="247">
        <f>IF(N195="sníž. přenesená",J195,0)</f>
        <v>0</v>
      </c>
      <c r="BI195" s="247">
        <f>IF(N195="nulová",J195,0)</f>
        <v>0</v>
      </c>
      <c r="BJ195" s="24" t="s">
        <v>85</v>
      </c>
      <c r="BK195" s="247">
        <f>ROUND(I195*H195,2)</f>
        <v>0</v>
      </c>
      <c r="BL195" s="24" t="s">
        <v>259</v>
      </c>
      <c r="BM195" s="24" t="s">
        <v>1003</v>
      </c>
    </row>
    <row r="196" spans="2:65" s="1" customFormat="1" ht="16.5" customHeight="1">
      <c r="B196" s="47"/>
      <c r="C196" s="236" t="s">
        <v>550</v>
      </c>
      <c r="D196" s="236" t="s">
        <v>233</v>
      </c>
      <c r="E196" s="237" t="s">
        <v>1004</v>
      </c>
      <c r="F196" s="238" t="s">
        <v>1005</v>
      </c>
      <c r="G196" s="239" t="s">
        <v>292</v>
      </c>
      <c r="H196" s="240">
        <v>2</v>
      </c>
      <c r="I196" s="241"/>
      <c r="J196" s="242">
        <f>ROUND(I196*H196,2)</f>
        <v>0</v>
      </c>
      <c r="K196" s="238" t="s">
        <v>34</v>
      </c>
      <c r="L196" s="73"/>
      <c r="M196" s="243" t="s">
        <v>34</v>
      </c>
      <c r="N196" s="244" t="s">
        <v>49</v>
      </c>
      <c r="O196" s="48"/>
      <c r="P196" s="245">
        <f>O196*H196</f>
        <v>0</v>
      </c>
      <c r="Q196" s="245">
        <v>0.0002</v>
      </c>
      <c r="R196" s="245">
        <f>Q196*H196</f>
        <v>0.0004</v>
      </c>
      <c r="S196" s="245">
        <v>0</v>
      </c>
      <c r="T196" s="246">
        <f>S196*H196</f>
        <v>0</v>
      </c>
      <c r="AR196" s="24" t="s">
        <v>259</v>
      </c>
      <c r="AT196" s="24" t="s">
        <v>233</v>
      </c>
      <c r="AU196" s="24" t="s">
        <v>91</v>
      </c>
      <c r="AY196" s="24" t="s">
        <v>230</v>
      </c>
      <c r="BE196" s="247">
        <f>IF(N196="základní",J196,0)</f>
        <v>0</v>
      </c>
      <c r="BF196" s="247">
        <f>IF(N196="snížená",J196,0)</f>
        <v>0</v>
      </c>
      <c r="BG196" s="247">
        <f>IF(N196="zákl. přenesená",J196,0)</f>
        <v>0</v>
      </c>
      <c r="BH196" s="247">
        <f>IF(N196="sníž. přenesená",J196,0)</f>
        <v>0</v>
      </c>
      <c r="BI196" s="247">
        <f>IF(N196="nulová",J196,0)</f>
        <v>0</v>
      </c>
      <c r="BJ196" s="24" t="s">
        <v>85</v>
      </c>
      <c r="BK196" s="247">
        <f>ROUND(I196*H196,2)</f>
        <v>0</v>
      </c>
      <c r="BL196" s="24" t="s">
        <v>259</v>
      </c>
      <c r="BM196" s="24" t="s">
        <v>1006</v>
      </c>
    </row>
    <row r="197" spans="2:65" s="1" customFormat="1" ht="16.5" customHeight="1">
      <c r="B197" s="47"/>
      <c r="C197" s="236" t="s">
        <v>554</v>
      </c>
      <c r="D197" s="236" t="s">
        <v>233</v>
      </c>
      <c r="E197" s="237" t="s">
        <v>1007</v>
      </c>
      <c r="F197" s="238" t="s">
        <v>1008</v>
      </c>
      <c r="G197" s="239" t="s">
        <v>304</v>
      </c>
      <c r="H197" s="293"/>
      <c r="I197" s="241"/>
      <c r="J197" s="242">
        <f>ROUND(I197*H197,2)</f>
        <v>0</v>
      </c>
      <c r="K197" s="238" t="s">
        <v>34</v>
      </c>
      <c r="L197" s="73"/>
      <c r="M197" s="243" t="s">
        <v>34</v>
      </c>
      <c r="N197" s="244" t="s">
        <v>49</v>
      </c>
      <c r="O197" s="48"/>
      <c r="P197" s="245">
        <f>O197*H197</f>
        <v>0</v>
      </c>
      <c r="Q197" s="245">
        <v>0</v>
      </c>
      <c r="R197" s="245">
        <f>Q197*H197</f>
        <v>0</v>
      </c>
      <c r="S197" s="245">
        <v>0</v>
      </c>
      <c r="T197" s="246">
        <f>S197*H197</f>
        <v>0</v>
      </c>
      <c r="AR197" s="24" t="s">
        <v>259</v>
      </c>
      <c r="AT197" s="24" t="s">
        <v>233</v>
      </c>
      <c r="AU197" s="24" t="s">
        <v>91</v>
      </c>
      <c r="AY197" s="24" t="s">
        <v>230</v>
      </c>
      <c r="BE197" s="247">
        <f>IF(N197="základní",J197,0)</f>
        <v>0</v>
      </c>
      <c r="BF197" s="247">
        <f>IF(N197="snížená",J197,0)</f>
        <v>0</v>
      </c>
      <c r="BG197" s="247">
        <f>IF(N197="zákl. přenesená",J197,0)</f>
        <v>0</v>
      </c>
      <c r="BH197" s="247">
        <f>IF(N197="sníž. přenesená",J197,0)</f>
        <v>0</v>
      </c>
      <c r="BI197" s="247">
        <f>IF(N197="nulová",J197,0)</f>
        <v>0</v>
      </c>
      <c r="BJ197" s="24" t="s">
        <v>85</v>
      </c>
      <c r="BK197" s="247">
        <f>ROUND(I197*H197,2)</f>
        <v>0</v>
      </c>
      <c r="BL197" s="24" t="s">
        <v>259</v>
      </c>
      <c r="BM197" s="24" t="s">
        <v>1009</v>
      </c>
    </row>
    <row r="198" spans="2:63" s="11" customFormat="1" ht="29.85" customHeight="1">
      <c r="B198" s="220"/>
      <c r="C198" s="221"/>
      <c r="D198" s="222" t="s">
        <v>77</v>
      </c>
      <c r="E198" s="234" t="s">
        <v>1010</v>
      </c>
      <c r="F198" s="234" t="s">
        <v>813</v>
      </c>
      <c r="G198" s="221"/>
      <c r="H198" s="221"/>
      <c r="I198" s="224"/>
      <c r="J198" s="235">
        <f>BK198</f>
        <v>0</v>
      </c>
      <c r="K198" s="221"/>
      <c r="L198" s="226"/>
      <c r="M198" s="227"/>
      <c r="N198" s="228"/>
      <c r="O198" s="228"/>
      <c r="P198" s="229">
        <f>P199</f>
        <v>0</v>
      </c>
      <c r="Q198" s="228"/>
      <c r="R198" s="229">
        <f>R199</f>
        <v>0.00113</v>
      </c>
      <c r="S198" s="228"/>
      <c r="T198" s="230">
        <f>T199</f>
        <v>0</v>
      </c>
      <c r="AR198" s="231" t="s">
        <v>91</v>
      </c>
      <c r="AT198" s="232" t="s">
        <v>77</v>
      </c>
      <c r="AU198" s="232" t="s">
        <v>85</v>
      </c>
      <c r="AY198" s="231" t="s">
        <v>230</v>
      </c>
      <c r="BK198" s="233">
        <f>BK199</f>
        <v>0</v>
      </c>
    </row>
    <row r="199" spans="2:65" s="1" customFormat="1" ht="16.5" customHeight="1">
      <c r="B199" s="47"/>
      <c r="C199" s="236" t="s">
        <v>559</v>
      </c>
      <c r="D199" s="236" t="s">
        <v>233</v>
      </c>
      <c r="E199" s="237" t="s">
        <v>1011</v>
      </c>
      <c r="F199" s="238" t="s">
        <v>1012</v>
      </c>
      <c r="G199" s="239" t="s">
        <v>292</v>
      </c>
      <c r="H199" s="240">
        <v>1</v>
      </c>
      <c r="I199" s="241"/>
      <c r="J199" s="242">
        <f>ROUND(I199*H199,2)</f>
        <v>0</v>
      </c>
      <c r="K199" s="238" t="s">
        <v>34</v>
      </c>
      <c r="L199" s="73"/>
      <c r="M199" s="243" t="s">
        <v>34</v>
      </c>
      <c r="N199" s="244" t="s">
        <v>49</v>
      </c>
      <c r="O199" s="48"/>
      <c r="P199" s="245">
        <f>O199*H199</f>
        <v>0</v>
      </c>
      <c r="Q199" s="245">
        <v>0.00113</v>
      </c>
      <c r="R199" s="245">
        <f>Q199*H199</f>
        <v>0.00113</v>
      </c>
      <c r="S199" s="245">
        <v>0</v>
      </c>
      <c r="T199" s="246">
        <f>S199*H199</f>
        <v>0</v>
      </c>
      <c r="AR199" s="24" t="s">
        <v>259</v>
      </c>
      <c r="AT199" s="24" t="s">
        <v>233</v>
      </c>
      <c r="AU199" s="24" t="s">
        <v>91</v>
      </c>
      <c r="AY199" s="24" t="s">
        <v>230</v>
      </c>
      <c r="BE199" s="247">
        <f>IF(N199="základní",J199,0)</f>
        <v>0</v>
      </c>
      <c r="BF199" s="247">
        <f>IF(N199="snížená",J199,0)</f>
        <v>0</v>
      </c>
      <c r="BG199" s="247">
        <f>IF(N199="zákl. přenesená",J199,0)</f>
        <v>0</v>
      </c>
      <c r="BH199" s="247">
        <f>IF(N199="sníž. přenesená",J199,0)</f>
        <v>0</v>
      </c>
      <c r="BI199" s="247">
        <f>IF(N199="nulová",J199,0)</f>
        <v>0</v>
      </c>
      <c r="BJ199" s="24" t="s">
        <v>85</v>
      </c>
      <c r="BK199" s="247">
        <f>ROUND(I199*H199,2)</f>
        <v>0</v>
      </c>
      <c r="BL199" s="24" t="s">
        <v>259</v>
      </c>
      <c r="BM199" s="24" t="s">
        <v>1013</v>
      </c>
    </row>
    <row r="200" spans="2:63" s="11" customFormat="1" ht="29.85" customHeight="1">
      <c r="B200" s="220"/>
      <c r="C200" s="221"/>
      <c r="D200" s="222" t="s">
        <v>77</v>
      </c>
      <c r="E200" s="234" t="s">
        <v>1014</v>
      </c>
      <c r="F200" s="234" t="s">
        <v>813</v>
      </c>
      <c r="G200" s="221"/>
      <c r="H200" s="221"/>
      <c r="I200" s="224"/>
      <c r="J200" s="235">
        <f>BK200</f>
        <v>0</v>
      </c>
      <c r="K200" s="221"/>
      <c r="L200" s="226"/>
      <c r="M200" s="227"/>
      <c r="N200" s="228"/>
      <c r="O200" s="228"/>
      <c r="P200" s="229">
        <f>SUM(P201:P211)</f>
        <v>0</v>
      </c>
      <c r="Q200" s="228"/>
      <c r="R200" s="229">
        <f>SUM(R201:R211)</f>
        <v>0.00113</v>
      </c>
      <c r="S200" s="228"/>
      <c r="T200" s="230">
        <f>SUM(T201:T211)</f>
        <v>0</v>
      </c>
      <c r="AR200" s="231" t="s">
        <v>91</v>
      </c>
      <c r="AT200" s="232" t="s">
        <v>77</v>
      </c>
      <c r="AU200" s="232" t="s">
        <v>85</v>
      </c>
      <c r="AY200" s="231" t="s">
        <v>230</v>
      </c>
      <c r="BK200" s="233">
        <f>SUM(BK201:BK211)</f>
        <v>0</v>
      </c>
    </row>
    <row r="201" spans="2:65" s="1" customFormat="1" ht="16.5" customHeight="1">
      <c r="B201" s="47"/>
      <c r="C201" s="236" t="s">
        <v>564</v>
      </c>
      <c r="D201" s="236" t="s">
        <v>233</v>
      </c>
      <c r="E201" s="237" t="s">
        <v>706</v>
      </c>
      <c r="F201" s="238" t="s">
        <v>707</v>
      </c>
      <c r="G201" s="239" t="s">
        <v>292</v>
      </c>
      <c r="H201" s="240">
        <v>1</v>
      </c>
      <c r="I201" s="241"/>
      <c r="J201" s="242">
        <f>ROUND(I201*H201,2)</f>
        <v>0</v>
      </c>
      <c r="K201" s="238" t="s">
        <v>34</v>
      </c>
      <c r="L201" s="73"/>
      <c r="M201" s="243" t="s">
        <v>34</v>
      </c>
      <c r="N201" s="244" t="s">
        <v>49</v>
      </c>
      <c r="O201" s="48"/>
      <c r="P201" s="245">
        <f>O201*H201</f>
        <v>0</v>
      </c>
      <c r="Q201" s="245">
        <v>0.00113</v>
      </c>
      <c r="R201" s="245">
        <f>Q201*H201</f>
        <v>0.00113</v>
      </c>
      <c r="S201" s="245">
        <v>0</v>
      </c>
      <c r="T201" s="246">
        <f>S201*H201</f>
        <v>0</v>
      </c>
      <c r="AR201" s="24" t="s">
        <v>259</v>
      </c>
      <c r="AT201" s="24" t="s">
        <v>233</v>
      </c>
      <c r="AU201" s="24" t="s">
        <v>91</v>
      </c>
      <c r="AY201" s="24" t="s">
        <v>230</v>
      </c>
      <c r="BE201" s="247">
        <f>IF(N201="základní",J201,0)</f>
        <v>0</v>
      </c>
      <c r="BF201" s="247">
        <f>IF(N201="snížená",J201,0)</f>
        <v>0</v>
      </c>
      <c r="BG201" s="247">
        <f>IF(N201="zákl. přenesená",J201,0)</f>
        <v>0</v>
      </c>
      <c r="BH201" s="247">
        <f>IF(N201="sníž. přenesená",J201,0)</f>
        <v>0</v>
      </c>
      <c r="BI201" s="247">
        <f>IF(N201="nulová",J201,0)</f>
        <v>0</v>
      </c>
      <c r="BJ201" s="24" t="s">
        <v>85</v>
      </c>
      <c r="BK201" s="247">
        <f>ROUND(I201*H201,2)</f>
        <v>0</v>
      </c>
      <c r="BL201" s="24" t="s">
        <v>259</v>
      </c>
      <c r="BM201" s="24" t="s">
        <v>1015</v>
      </c>
    </row>
    <row r="202" spans="2:65" s="1" customFormat="1" ht="16.5" customHeight="1">
      <c r="B202" s="47"/>
      <c r="C202" s="236" t="s">
        <v>568</v>
      </c>
      <c r="D202" s="236" t="s">
        <v>233</v>
      </c>
      <c r="E202" s="237" t="s">
        <v>710</v>
      </c>
      <c r="F202" s="238" t="s">
        <v>711</v>
      </c>
      <c r="G202" s="239" t="s">
        <v>292</v>
      </c>
      <c r="H202" s="240">
        <v>1</v>
      </c>
      <c r="I202" s="241"/>
      <c r="J202" s="242">
        <f>ROUND(I202*H202,2)</f>
        <v>0</v>
      </c>
      <c r="K202" s="238" t="s">
        <v>34</v>
      </c>
      <c r="L202" s="73"/>
      <c r="M202" s="243" t="s">
        <v>34</v>
      </c>
      <c r="N202" s="244" t="s">
        <v>49</v>
      </c>
      <c r="O202" s="48"/>
      <c r="P202" s="245">
        <f>O202*H202</f>
        <v>0</v>
      </c>
      <c r="Q202" s="245">
        <v>0</v>
      </c>
      <c r="R202" s="245">
        <f>Q202*H202</f>
        <v>0</v>
      </c>
      <c r="S202" s="245">
        <v>0</v>
      </c>
      <c r="T202" s="246">
        <f>S202*H202</f>
        <v>0</v>
      </c>
      <c r="AR202" s="24" t="s">
        <v>259</v>
      </c>
      <c r="AT202" s="24" t="s">
        <v>233</v>
      </c>
      <c r="AU202" s="24" t="s">
        <v>91</v>
      </c>
      <c r="AY202" s="24" t="s">
        <v>230</v>
      </c>
      <c r="BE202" s="247">
        <f>IF(N202="základní",J202,0)</f>
        <v>0</v>
      </c>
      <c r="BF202" s="247">
        <f>IF(N202="snížená",J202,0)</f>
        <v>0</v>
      </c>
      <c r="BG202" s="247">
        <f>IF(N202="zákl. přenesená",J202,0)</f>
        <v>0</v>
      </c>
      <c r="BH202" s="247">
        <f>IF(N202="sníž. přenesená",J202,0)</f>
        <v>0</v>
      </c>
      <c r="BI202" s="247">
        <f>IF(N202="nulová",J202,0)</f>
        <v>0</v>
      </c>
      <c r="BJ202" s="24" t="s">
        <v>85</v>
      </c>
      <c r="BK202" s="247">
        <f>ROUND(I202*H202,2)</f>
        <v>0</v>
      </c>
      <c r="BL202" s="24" t="s">
        <v>259</v>
      </c>
      <c r="BM202" s="24" t="s">
        <v>1016</v>
      </c>
    </row>
    <row r="203" spans="2:65" s="1" customFormat="1" ht="16.5" customHeight="1">
      <c r="B203" s="47"/>
      <c r="C203" s="236" t="s">
        <v>572</v>
      </c>
      <c r="D203" s="236" t="s">
        <v>233</v>
      </c>
      <c r="E203" s="237" t="s">
        <v>714</v>
      </c>
      <c r="F203" s="238" t="s">
        <v>715</v>
      </c>
      <c r="G203" s="239" t="s">
        <v>716</v>
      </c>
      <c r="H203" s="240">
        <v>1</v>
      </c>
      <c r="I203" s="241"/>
      <c r="J203" s="242">
        <f>ROUND(I203*H203,2)</f>
        <v>0</v>
      </c>
      <c r="K203" s="238" t="s">
        <v>34</v>
      </c>
      <c r="L203" s="73"/>
      <c r="M203" s="243" t="s">
        <v>34</v>
      </c>
      <c r="N203" s="244" t="s">
        <v>49</v>
      </c>
      <c r="O203" s="48"/>
      <c r="P203" s="245">
        <f>O203*H203</f>
        <v>0</v>
      </c>
      <c r="Q203" s="245">
        <v>0</v>
      </c>
      <c r="R203" s="245">
        <f>Q203*H203</f>
        <v>0</v>
      </c>
      <c r="S203" s="245">
        <v>0</v>
      </c>
      <c r="T203" s="246">
        <f>S203*H203</f>
        <v>0</v>
      </c>
      <c r="AR203" s="24" t="s">
        <v>259</v>
      </c>
      <c r="AT203" s="24" t="s">
        <v>233</v>
      </c>
      <c r="AU203" s="24" t="s">
        <v>91</v>
      </c>
      <c r="AY203" s="24" t="s">
        <v>230</v>
      </c>
      <c r="BE203" s="247">
        <f>IF(N203="základní",J203,0)</f>
        <v>0</v>
      </c>
      <c r="BF203" s="247">
        <f>IF(N203="snížená",J203,0)</f>
        <v>0</v>
      </c>
      <c r="BG203" s="247">
        <f>IF(N203="zákl. přenesená",J203,0)</f>
        <v>0</v>
      </c>
      <c r="BH203" s="247">
        <f>IF(N203="sníž. přenesená",J203,0)</f>
        <v>0</v>
      </c>
      <c r="BI203" s="247">
        <f>IF(N203="nulová",J203,0)</f>
        <v>0</v>
      </c>
      <c r="BJ203" s="24" t="s">
        <v>85</v>
      </c>
      <c r="BK203" s="247">
        <f>ROUND(I203*H203,2)</f>
        <v>0</v>
      </c>
      <c r="BL203" s="24" t="s">
        <v>259</v>
      </c>
      <c r="BM203" s="24" t="s">
        <v>1017</v>
      </c>
    </row>
    <row r="204" spans="2:65" s="1" customFormat="1" ht="16.5" customHeight="1">
      <c r="B204" s="47"/>
      <c r="C204" s="236" t="s">
        <v>576</v>
      </c>
      <c r="D204" s="236" t="s">
        <v>233</v>
      </c>
      <c r="E204" s="237" t="s">
        <v>719</v>
      </c>
      <c r="F204" s="238" t="s">
        <v>720</v>
      </c>
      <c r="G204" s="239" t="s">
        <v>292</v>
      </c>
      <c r="H204" s="240">
        <v>1</v>
      </c>
      <c r="I204" s="241"/>
      <c r="J204" s="242">
        <f>ROUND(I204*H204,2)</f>
        <v>0</v>
      </c>
      <c r="K204" s="238" t="s">
        <v>34</v>
      </c>
      <c r="L204" s="73"/>
      <c r="M204" s="243" t="s">
        <v>34</v>
      </c>
      <c r="N204" s="244" t="s">
        <v>49</v>
      </c>
      <c r="O204" s="48"/>
      <c r="P204" s="245">
        <f>O204*H204</f>
        <v>0</v>
      </c>
      <c r="Q204" s="245">
        <v>0</v>
      </c>
      <c r="R204" s="245">
        <f>Q204*H204</f>
        <v>0</v>
      </c>
      <c r="S204" s="245">
        <v>0</v>
      </c>
      <c r="T204" s="246">
        <f>S204*H204</f>
        <v>0</v>
      </c>
      <c r="AR204" s="24" t="s">
        <v>259</v>
      </c>
      <c r="AT204" s="24" t="s">
        <v>233</v>
      </c>
      <c r="AU204" s="24" t="s">
        <v>91</v>
      </c>
      <c r="AY204" s="24" t="s">
        <v>230</v>
      </c>
      <c r="BE204" s="247">
        <f>IF(N204="základní",J204,0)</f>
        <v>0</v>
      </c>
      <c r="BF204" s="247">
        <f>IF(N204="snížená",J204,0)</f>
        <v>0</v>
      </c>
      <c r="BG204" s="247">
        <f>IF(N204="zákl. přenesená",J204,0)</f>
        <v>0</v>
      </c>
      <c r="BH204" s="247">
        <f>IF(N204="sníž. přenesená",J204,0)</f>
        <v>0</v>
      </c>
      <c r="BI204" s="247">
        <f>IF(N204="nulová",J204,0)</f>
        <v>0</v>
      </c>
      <c r="BJ204" s="24" t="s">
        <v>85</v>
      </c>
      <c r="BK204" s="247">
        <f>ROUND(I204*H204,2)</f>
        <v>0</v>
      </c>
      <c r="BL204" s="24" t="s">
        <v>259</v>
      </c>
      <c r="BM204" s="24" t="s">
        <v>1018</v>
      </c>
    </row>
    <row r="205" spans="2:65" s="1" customFormat="1" ht="16.5" customHeight="1">
      <c r="B205" s="47"/>
      <c r="C205" s="236" t="s">
        <v>580</v>
      </c>
      <c r="D205" s="236" t="s">
        <v>233</v>
      </c>
      <c r="E205" s="237" t="s">
        <v>723</v>
      </c>
      <c r="F205" s="238" t="s">
        <v>724</v>
      </c>
      <c r="G205" s="239" t="s">
        <v>292</v>
      </c>
      <c r="H205" s="240">
        <v>1</v>
      </c>
      <c r="I205" s="241"/>
      <c r="J205" s="242">
        <f>ROUND(I205*H205,2)</f>
        <v>0</v>
      </c>
      <c r="K205" s="238" t="s">
        <v>34</v>
      </c>
      <c r="L205" s="73"/>
      <c r="M205" s="243" t="s">
        <v>34</v>
      </c>
      <c r="N205" s="244" t="s">
        <v>49</v>
      </c>
      <c r="O205" s="48"/>
      <c r="P205" s="245">
        <f>O205*H205</f>
        <v>0</v>
      </c>
      <c r="Q205" s="245">
        <v>0</v>
      </c>
      <c r="R205" s="245">
        <f>Q205*H205</f>
        <v>0</v>
      </c>
      <c r="S205" s="245">
        <v>0</v>
      </c>
      <c r="T205" s="246">
        <f>S205*H205</f>
        <v>0</v>
      </c>
      <c r="AR205" s="24" t="s">
        <v>259</v>
      </c>
      <c r="AT205" s="24" t="s">
        <v>233</v>
      </c>
      <c r="AU205" s="24" t="s">
        <v>91</v>
      </c>
      <c r="AY205" s="24" t="s">
        <v>230</v>
      </c>
      <c r="BE205" s="247">
        <f>IF(N205="základní",J205,0)</f>
        <v>0</v>
      </c>
      <c r="BF205" s="247">
        <f>IF(N205="snížená",J205,0)</f>
        <v>0</v>
      </c>
      <c r="BG205" s="247">
        <f>IF(N205="zákl. přenesená",J205,0)</f>
        <v>0</v>
      </c>
      <c r="BH205" s="247">
        <f>IF(N205="sníž. přenesená",J205,0)</f>
        <v>0</v>
      </c>
      <c r="BI205" s="247">
        <f>IF(N205="nulová",J205,0)</f>
        <v>0</v>
      </c>
      <c r="BJ205" s="24" t="s">
        <v>85</v>
      </c>
      <c r="BK205" s="247">
        <f>ROUND(I205*H205,2)</f>
        <v>0</v>
      </c>
      <c r="BL205" s="24" t="s">
        <v>259</v>
      </c>
      <c r="BM205" s="24" t="s">
        <v>1019</v>
      </c>
    </row>
    <row r="206" spans="2:65" s="1" customFormat="1" ht="16.5" customHeight="1">
      <c r="B206" s="47"/>
      <c r="C206" s="236" t="s">
        <v>584</v>
      </c>
      <c r="D206" s="236" t="s">
        <v>233</v>
      </c>
      <c r="E206" s="237" t="s">
        <v>727</v>
      </c>
      <c r="F206" s="238" t="s">
        <v>728</v>
      </c>
      <c r="G206" s="239" t="s">
        <v>292</v>
      </c>
      <c r="H206" s="240">
        <v>1</v>
      </c>
      <c r="I206" s="241"/>
      <c r="J206" s="242">
        <f>ROUND(I206*H206,2)</f>
        <v>0</v>
      </c>
      <c r="K206" s="238" t="s">
        <v>34</v>
      </c>
      <c r="L206" s="73"/>
      <c r="M206" s="243" t="s">
        <v>34</v>
      </c>
      <c r="N206" s="244" t="s">
        <v>49</v>
      </c>
      <c r="O206" s="48"/>
      <c r="P206" s="245">
        <f>O206*H206</f>
        <v>0</v>
      </c>
      <c r="Q206" s="245">
        <v>0</v>
      </c>
      <c r="R206" s="245">
        <f>Q206*H206</f>
        <v>0</v>
      </c>
      <c r="S206" s="245">
        <v>0</v>
      </c>
      <c r="T206" s="246">
        <f>S206*H206</f>
        <v>0</v>
      </c>
      <c r="AR206" s="24" t="s">
        <v>259</v>
      </c>
      <c r="AT206" s="24" t="s">
        <v>233</v>
      </c>
      <c r="AU206" s="24" t="s">
        <v>91</v>
      </c>
      <c r="AY206" s="24" t="s">
        <v>230</v>
      </c>
      <c r="BE206" s="247">
        <f>IF(N206="základní",J206,0)</f>
        <v>0</v>
      </c>
      <c r="BF206" s="247">
        <f>IF(N206="snížená",J206,0)</f>
        <v>0</v>
      </c>
      <c r="BG206" s="247">
        <f>IF(N206="zákl. přenesená",J206,0)</f>
        <v>0</v>
      </c>
      <c r="BH206" s="247">
        <f>IF(N206="sníž. přenesená",J206,0)</f>
        <v>0</v>
      </c>
      <c r="BI206" s="247">
        <f>IF(N206="nulová",J206,0)</f>
        <v>0</v>
      </c>
      <c r="BJ206" s="24" t="s">
        <v>85</v>
      </c>
      <c r="BK206" s="247">
        <f>ROUND(I206*H206,2)</f>
        <v>0</v>
      </c>
      <c r="BL206" s="24" t="s">
        <v>259</v>
      </c>
      <c r="BM206" s="24" t="s">
        <v>1020</v>
      </c>
    </row>
    <row r="207" spans="2:65" s="1" customFormat="1" ht="16.5" customHeight="1">
      <c r="B207" s="47"/>
      <c r="C207" s="236" t="s">
        <v>588</v>
      </c>
      <c r="D207" s="236" t="s">
        <v>233</v>
      </c>
      <c r="E207" s="237" t="s">
        <v>739</v>
      </c>
      <c r="F207" s="238" t="s">
        <v>740</v>
      </c>
      <c r="G207" s="239" t="s">
        <v>292</v>
      </c>
      <c r="H207" s="240">
        <v>1</v>
      </c>
      <c r="I207" s="241"/>
      <c r="J207" s="242">
        <f>ROUND(I207*H207,2)</f>
        <v>0</v>
      </c>
      <c r="K207" s="238" t="s">
        <v>34</v>
      </c>
      <c r="L207" s="73"/>
      <c r="M207" s="243" t="s">
        <v>34</v>
      </c>
      <c r="N207" s="244" t="s">
        <v>49</v>
      </c>
      <c r="O207" s="48"/>
      <c r="P207" s="245">
        <f>O207*H207</f>
        <v>0</v>
      </c>
      <c r="Q207" s="245">
        <v>0</v>
      </c>
      <c r="R207" s="245">
        <f>Q207*H207</f>
        <v>0</v>
      </c>
      <c r="S207" s="245">
        <v>0</v>
      </c>
      <c r="T207" s="246">
        <f>S207*H207</f>
        <v>0</v>
      </c>
      <c r="AR207" s="24" t="s">
        <v>259</v>
      </c>
      <c r="AT207" s="24" t="s">
        <v>233</v>
      </c>
      <c r="AU207" s="24" t="s">
        <v>91</v>
      </c>
      <c r="AY207" s="24" t="s">
        <v>230</v>
      </c>
      <c r="BE207" s="247">
        <f>IF(N207="základní",J207,0)</f>
        <v>0</v>
      </c>
      <c r="BF207" s="247">
        <f>IF(N207="snížená",J207,0)</f>
        <v>0</v>
      </c>
      <c r="BG207" s="247">
        <f>IF(N207="zákl. přenesená",J207,0)</f>
        <v>0</v>
      </c>
      <c r="BH207" s="247">
        <f>IF(N207="sníž. přenesená",J207,0)</f>
        <v>0</v>
      </c>
      <c r="BI207" s="247">
        <f>IF(N207="nulová",J207,0)</f>
        <v>0</v>
      </c>
      <c r="BJ207" s="24" t="s">
        <v>85</v>
      </c>
      <c r="BK207" s="247">
        <f>ROUND(I207*H207,2)</f>
        <v>0</v>
      </c>
      <c r="BL207" s="24" t="s">
        <v>259</v>
      </c>
      <c r="BM207" s="24" t="s">
        <v>1021</v>
      </c>
    </row>
    <row r="208" spans="2:65" s="1" customFormat="1" ht="16.5" customHeight="1">
      <c r="B208" s="47"/>
      <c r="C208" s="236" t="s">
        <v>592</v>
      </c>
      <c r="D208" s="236" t="s">
        <v>233</v>
      </c>
      <c r="E208" s="237" t="s">
        <v>743</v>
      </c>
      <c r="F208" s="238" t="s">
        <v>744</v>
      </c>
      <c r="G208" s="239" t="s">
        <v>292</v>
      </c>
      <c r="H208" s="240">
        <v>1</v>
      </c>
      <c r="I208" s="241"/>
      <c r="J208" s="242">
        <f>ROUND(I208*H208,2)</f>
        <v>0</v>
      </c>
      <c r="K208" s="238" t="s">
        <v>34</v>
      </c>
      <c r="L208" s="73"/>
      <c r="M208" s="243" t="s">
        <v>34</v>
      </c>
      <c r="N208" s="244" t="s">
        <v>49</v>
      </c>
      <c r="O208" s="48"/>
      <c r="P208" s="245">
        <f>O208*H208</f>
        <v>0</v>
      </c>
      <c r="Q208" s="245">
        <v>0</v>
      </c>
      <c r="R208" s="245">
        <f>Q208*H208</f>
        <v>0</v>
      </c>
      <c r="S208" s="245">
        <v>0</v>
      </c>
      <c r="T208" s="246">
        <f>S208*H208</f>
        <v>0</v>
      </c>
      <c r="AR208" s="24" t="s">
        <v>259</v>
      </c>
      <c r="AT208" s="24" t="s">
        <v>233</v>
      </c>
      <c r="AU208" s="24" t="s">
        <v>91</v>
      </c>
      <c r="AY208" s="24" t="s">
        <v>230</v>
      </c>
      <c r="BE208" s="247">
        <f>IF(N208="základní",J208,0)</f>
        <v>0</v>
      </c>
      <c r="BF208" s="247">
        <f>IF(N208="snížená",J208,0)</f>
        <v>0</v>
      </c>
      <c r="BG208" s="247">
        <f>IF(N208="zákl. přenesená",J208,0)</f>
        <v>0</v>
      </c>
      <c r="BH208" s="247">
        <f>IF(N208="sníž. přenesená",J208,0)</f>
        <v>0</v>
      </c>
      <c r="BI208" s="247">
        <f>IF(N208="nulová",J208,0)</f>
        <v>0</v>
      </c>
      <c r="BJ208" s="24" t="s">
        <v>85</v>
      </c>
      <c r="BK208" s="247">
        <f>ROUND(I208*H208,2)</f>
        <v>0</v>
      </c>
      <c r="BL208" s="24" t="s">
        <v>259</v>
      </c>
      <c r="BM208" s="24" t="s">
        <v>1022</v>
      </c>
    </row>
    <row r="209" spans="2:65" s="1" customFormat="1" ht="16.5" customHeight="1">
      <c r="B209" s="47"/>
      <c r="C209" s="236" t="s">
        <v>596</v>
      </c>
      <c r="D209" s="236" t="s">
        <v>233</v>
      </c>
      <c r="E209" s="237" t="s">
        <v>747</v>
      </c>
      <c r="F209" s="238" t="s">
        <v>748</v>
      </c>
      <c r="G209" s="239" t="s">
        <v>292</v>
      </c>
      <c r="H209" s="240">
        <v>1</v>
      </c>
      <c r="I209" s="241"/>
      <c r="J209" s="242">
        <f>ROUND(I209*H209,2)</f>
        <v>0</v>
      </c>
      <c r="K209" s="238" t="s">
        <v>34</v>
      </c>
      <c r="L209" s="73"/>
      <c r="M209" s="243" t="s">
        <v>34</v>
      </c>
      <c r="N209" s="244" t="s">
        <v>49</v>
      </c>
      <c r="O209" s="48"/>
      <c r="P209" s="245">
        <f>O209*H209</f>
        <v>0</v>
      </c>
      <c r="Q209" s="245">
        <v>0</v>
      </c>
      <c r="R209" s="245">
        <f>Q209*H209</f>
        <v>0</v>
      </c>
      <c r="S209" s="245">
        <v>0</v>
      </c>
      <c r="T209" s="246">
        <f>S209*H209</f>
        <v>0</v>
      </c>
      <c r="AR209" s="24" t="s">
        <v>259</v>
      </c>
      <c r="AT209" s="24" t="s">
        <v>233</v>
      </c>
      <c r="AU209" s="24" t="s">
        <v>91</v>
      </c>
      <c r="AY209" s="24" t="s">
        <v>230</v>
      </c>
      <c r="BE209" s="247">
        <f>IF(N209="základní",J209,0)</f>
        <v>0</v>
      </c>
      <c r="BF209" s="247">
        <f>IF(N209="snížená",J209,0)</f>
        <v>0</v>
      </c>
      <c r="BG209" s="247">
        <f>IF(N209="zákl. přenesená",J209,0)</f>
        <v>0</v>
      </c>
      <c r="BH209" s="247">
        <f>IF(N209="sníž. přenesená",J209,0)</f>
        <v>0</v>
      </c>
      <c r="BI209" s="247">
        <f>IF(N209="nulová",J209,0)</f>
        <v>0</v>
      </c>
      <c r="BJ209" s="24" t="s">
        <v>85</v>
      </c>
      <c r="BK209" s="247">
        <f>ROUND(I209*H209,2)</f>
        <v>0</v>
      </c>
      <c r="BL209" s="24" t="s">
        <v>259</v>
      </c>
      <c r="BM209" s="24" t="s">
        <v>1023</v>
      </c>
    </row>
    <row r="210" spans="2:65" s="1" customFormat="1" ht="16.5" customHeight="1">
      <c r="B210" s="47"/>
      <c r="C210" s="236" t="s">
        <v>600</v>
      </c>
      <c r="D210" s="236" t="s">
        <v>233</v>
      </c>
      <c r="E210" s="237" t="s">
        <v>751</v>
      </c>
      <c r="F210" s="238" t="s">
        <v>752</v>
      </c>
      <c r="G210" s="239" t="s">
        <v>292</v>
      </c>
      <c r="H210" s="240">
        <v>1</v>
      </c>
      <c r="I210" s="241"/>
      <c r="J210" s="242">
        <f>ROUND(I210*H210,2)</f>
        <v>0</v>
      </c>
      <c r="K210" s="238" t="s">
        <v>34</v>
      </c>
      <c r="L210" s="73"/>
      <c r="M210" s="243" t="s">
        <v>34</v>
      </c>
      <c r="N210" s="244" t="s">
        <v>49</v>
      </c>
      <c r="O210" s="48"/>
      <c r="P210" s="245">
        <f>O210*H210</f>
        <v>0</v>
      </c>
      <c r="Q210" s="245">
        <v>0</v>
      </c>
      <c r="R210" s="245">
        <f>Q210*H210</f>
        <v>0</v>
      </c>
      <c r="S210" s="245">
        <v>0</v>
      </c>
      <c r="T210" s="246">
        <f>S210*H210</f>
        <v>0</v>
      </c>
      <c r="AR210" s="24" t="s">
        <v>259</v>
      </c>
      <c r="AT210" s="24" t="s">
        <v>233</v>
      </c>
      <c r="AU210" s="24" t="s">
        <v>91</v>
      </c>
      <c r="AY210" s="24" t="s">
        <v>230</v>
      </c>
      <c r="BE210" s="247">
        <f>IF(N210="základní",J210,0)</f>
        <v>0</v>
      </c>
      <c r="BF210" s="247">
        <f>IF(N210="snížená",J210,0)</f>
        <v>0</v>
      </c>
      <c r="BG210" s="247">
        <f>IF(N210="zákl. přenesená",J210,0)</f>
        <v>0</v>
      </c>
      <c r="BH210" s="247">
        <f>IF(N210="sníž. přenesená",J210,0)</f>
        <v>0</v>
      </c>
      <c r="BI210" s="247">
        <f>IF(N210="nulová",J210,0)</f>
        <v>0</v>
      </c>
      <c r="BJ210" s="24" t="s">
        <v>85</v>
      </c>
      <c r="BK210" s="247">
        <f>ROUND(I210*H210,2)</f>
        <v>0</v>
      </c>
      <c r="BL210" s="24" t="s">
        <v>259</v>
      </c>
      <c r="BM210" s="24" t="s">
        <v>1024</v>
      </c>
    </row>
    <row r="211" spans="2:65" s="1" customFormat="1" ht="25.5" customHeight="1">
      <c r="B211" s="47"/>
      <c r="C211" s="236" t="s">
        <v>604</v>
      </c>
      <c r="D211" s="236" t="s">
        <v>233</v>
      </c>
      <c r="E211" s="237" t="s">
        <v>759</v>
      </c>
      <c r="F211" s="238" t="s">
        <v>760</v>
      </c>
      <c r="G211" s="239" t="s">
        <v>292</v>
      </c>
      <c r="H211" s="240">
        <v>1</v>
      </c>
      <c r="I211" s="241"/>
      <c r="J211" s="242">
        <f>ROUND(I211*H211,2)</f>
        <v>0</v>
      </c>
      <c r="K211" s="238" t="s">
        <v>34</v>
      </c>
      <c r="L211" s="73"/>
      <c r="M211" s="243" t="s">
        <v>34</v>
      </c>
      <c r="N211" s="244" t="s">
        <v>49</v>
      </c>
      <c r="O211" s="48"/>
      <c r="P211" s="245">
        <f>O211*H211</f>
        <v>0</v>
      </c>
      <c r="Q211" s="245">
        <v>0</v>
      </c>
      <c r="R211" s="245">
        <f>Q211*H211</f>
        <v>0</v>
      </c>
      <c r="S211" s="245">
        <v>0</v>
      </c>
      <c r="T211" s="246">
        <f>S211*H211</f>
        <v>0</v>
      </c>
      <c r="AR211" s="24" t="s">
        <v>259</v>
      </c>
      <c r="AT211" s="24" t="s">
        <v>233</v>
      </c>
      <c r="AU211" s="24" t="s">
        <v>91</v>
      </c>
      <c r="AY211" s="24" t="s">
        <v>230</v>
      </c>
      <c r="BE211" s="247">
        <f>IF(N211="základní",J211,0)</f>
        <v>0</v>
      </c>
      <c r="BF211" s="247">
        <f>IF(N211="snížená",J211,0)</f>
        <v>0</v>
      </c>
      <c r="BG211" s="247">
        <f>IF(N211="zákl. přenesená",J211,0)</f>
        <v>0</v>
      </c>
      <c r="BH211" s="247">
        <f>IF(N211="sníž. přenesená",J211,0)</f>
        <v>0</v>
      </c>
      <c r="BI211" s="247">
        <f>IF(N211="nulová",J211,0)</f>
        <v>0</v>
      </c>
      <c r="BJ211" s="24" t="s">
        <v>85</v>
      </c>
      <c r="BK211" s="247">
        <f>ROUND(I211*H211,2)</f>
        <v>0</v>
      </c>
      <c r="BL211" s="24" t="s">
        <v>259</v>
      </c>
      <c r="BM211" s="24" t="s">
        <v>1025</v>
      </c>
    </row>
    <row r="212" spans="2:63" s="11" customFormat="1" ht="37.4" customHeight="1">
      <c r="B212" s="220"/>
      <c r="C212" s="221"/>
      <c r="D212" s="222" t="s">
        <v>77</v>
      </c>
      <c r="E212" s="223" t="s">
        <v>772</v>
      </c>
      <c r="F212" s="223" t="s">
        <v>773</v>
      </c>
      <c r="G212" s="221"/>
      <c r="H212" s="221"/>
      <c r="I212" s="224"/>
      <c r="J212" s="225">
        <f>BK212</f>
        <v>0</v>
      </c>
      <c r="K212" s="221"/>
      <c r="L212" s="226"/>
      <c r="M212" s="227"/>
      <c r="N212" s="228"/>
      <c r="O212" s="228"/>
      <c r="P212" s="229">
        <f>P213+P215+P217+P219</f>
        <v>0</v>
      </c>
      <c r="Q212" s="228"/>
      <c r="R212" s="229">
        <f>R213+R215+R217+R219</f>
        <v>0</v>
      </c>
      <c r="S212" s="228"/>
      <c r="T212" s="230">
        <f>T213+T215+T217+T219</f>
        <v>0</v>
      </c>
      <c r="AR212" s="231" t="s">
        <v>255</v>
      </c>
      <c r="AT212" s="232" t="s">
        <v>77</v>
      </c>
      <c r="AU212" s="232" t="s">
        <v>78</v>
      </c>
      <c r="AY212" s="231" t="s">
        <v>230</v>
      </c>
      <c r="BK212" s="233">
        <f>BK213+BK215+BK217+BK219</f>
        <v>0</v>
      </c>
    </row>
    <row r="213" spans="2:63" s="11" customFormat="1" ht="19.9" customHeight="1">
      <c r="B213" s="220"/>
      <c r="C213" s="221"/>
      <c r="D213" s="222" t="s">
        <v>77</v>
      </c>
      <c r="E213" s="234" t="s">
        <v>774</v>
      </c>
      <c r="F213" s="234" t="s">
        <v>775</v>
      </c>
      <c r="G213" s="221"/>
      <c r="H213" s="221"/>
      <c r="I213" s="224"/>
      <c r="J213" s="235">
        <f>BK213</f>
        <v>0</v>
      </c>
      <c r="K213" s="221"/>
      <c r="L213" s="226"/>
      <c r="M213" s="227"/>
      <c r="N213" s="228"/>
      <c r="O213" s="228"/>
      <c r="P213" s="229">
        <f>P214</f>
        <v>0</v>
      </c>
      <c r="Q213" s="228"/>
      <c r="R213" s="229">
        <f>R214</f>
        <v>0</v>
      </c>
      <c r="S213" s="228"/>
      <c r="T213" s="230">
        <f>T214</f>
        <v>0</v>
      </c>
      <c r="AR213" s="231" t="s">
        <v>255</v>
      </c>
      <c r="AT213" s="232" t="s">
        <v>77</v>
      </c>
      <c r="AU213" s="232" t="s">
        <v>85</v>
      </c>
      <c r="AY213" s="231" t="s">
        <v>230</v>
      </c>
      <c r="BK213" s="233">
        <f>BK214</f>
        <v>0</v>
      </c>
    </row>
    <row r="214" spans="2:65" s="1" customFormat="1" ht="16.5" customHeight="1">
      <c r="B214" s="47"/>
      <c r="C214" s="236" t="s">
        <v>608</v>
      </c>
      <c r="D214" s="236" t="s">
        <v>233</v>
      </c>
      <c r="E214" s="237" t="s">
        <v>777</v>
      </c>
      <c r="F214" s="238" t="s">
        <v>778</v>
      </c>
      <c r="G214" s="239" t="s">
        <v>292</v>
      </c>
      <c r="H214" s="240">
        <v>1</v>
      </c>
      <c r="I214" s="241"/>
      <c r="J214" s="242">
        <f>ROUND(I214*H214,2)</f>
        <v>0</v>
      </c>
      <c r="K214" s="238" t="s">
        <v>34</v>
      </c>
      <c r="L214" s="73"/>
      <c r="M214" s="243" t="s">
        <v>34</v>
      </c>
      <c r="N214" s="244" t="s">
        <v>49</v>
      </c>
      <c r="O214" s="48"/>
      <c r="P214" s="245">
        <f>O214*H214</f>
        <v>0</v>
      </c>
      <c r="Q214" s="245">
        <v>0</v>
      </c>
      <c r="R214" s="245">
        <f>Q214*H214</f>
        <v>0</v>
      </c>
      <c r="S214" s="245">
        <v>0</v>
      </c>
      <c r="T214" s="246">
        <f>S214*H214</f>
        <v>0</v>
      </c>
      <c r="AR214" s="24" t="s">
        <v>779</v>
      </c>
      <c r="AT214" s="24" t="s">
        <v>233</v>
      </c>
      <c r="AU214" s="24" t="s">
        <v>91</v>
      </c>
      <c r="AY214" s="24" t="s">
        <v>230</v>
      </c>
      <c r="BE214" s="247">
        <f>IF(N214="základní",J214,0)</f>
        <v>0</v>
      </c>
      <c r="BF214" s="247">
        <f>IF(N214="snížená",J214,0)</f>
        <v>0</v>
      </c>
      <c r="BG214" s="247">
        <f>IF(N214="zákl. přenesená",J214,0)</f>
        <v>0</v>
      </c>
      <c r="BH214" s="247">
        <f>IF(N214="sníž. přenesená",J214,0)</f>
        <v>0</v>
      </c>
      <c r="BI214" s="247">
        <f>IF(N214="nulová",J214,0)</f>
        <v>0</v>
      </c>
      <c r="BJ214" s="24" t="s">
        <v>85</v>
      </c>
      <c r="BK214" s="247">
        <f>ROUND(I214*H214,2)</f>
        <v>0</v>
      </c>
      <c r="BL214" s="24" t="s">
        <v>779</v>
      </c>
      <c r="BM214" s="24" t="s">
        <v>1026</v>
      </c>
    </row>
    <row r="215" spans="2:63" s="11" customFormat="1" ht="29.85" customHeight="1">
      <c r="B215" s="220"/>
      <c r="C215" s="221"/>
      <c r="D215" s="222" t="s">
        <v>77</v>
      </c>
      <c r="E215" s="234" t="s">
        <v>781</v>
      </c>
      <c r="F215" s="234" t="s">
        <v>782</v>
      </c>
      <c r="G215" s="221"/>
      <c r="H215" s="221"/>
      <c r="I215" s="224"/>
      <c r="J215" s="235">
        <f>BK215</f>
        <v>0</v>
      </c>
      <c r="K215" s="221"/>
      <c r="L215" s="226"/>
      <c r="M215" s="227"/>
      <c r="N215" s="228"/>
      <c r="O215" s="228"/>
      <c r="P215" s="229">
        <f>P216</f>
        <v>0</v>
      </c>
      <c r="Q215" s="228"/>
      <c r="R215" s="229">
        <f>R216</f>
        <v>0</v>
      </c>
      <c r="S215" s="228"/>
      <c r="T215" s="230">
        <f>T216</f>
        <v>0</v>
      </c>
      <c r="AR215" s="231" t="s">
        <v>255</v>
      </c>
      <c r="AT215" s="232" t="s">
        <v>77</v>
      </c>
      <c r="AU215" s="232" t="s">
        <v>85</v>
      </c>
      <c r="AY215" s="231" t="s">
        <v>230</v>
      </c>
      <c r="BK215" s="233">
        <f>BK216</f>
        <v>0</v>
      </c>
    </row>
    <row r="216" spans="2:65" s="1" customFormat="1" ht="16.5" customHeight="1">
      <c r="B216" s="47"/>
      <c r="C216" s="236" t="s">
        <v>612</v>
      </c>
      <c r="D216" s="236" t="s">
        <v>233</v>
      </c>
      <c r="E216" s="237" t="s">
        <v>784</v>
      </c>
      <c r="F216" s="238" t="s">
        <v>785</v>
      </c>
      <c r="G216" s="239" t="s">
        <v>292</v>
      </c>
      <c r="H216" s="240">
        <v>1</v>
      </c>
      <c r="I216" s="241"/>
      <c r="J216" s="242">
        <f>ROUND(I216*H216,2)</f>
        <v>0</v>
      </c>
      <c r="K216" s="238" t="s">
        <v>34</v>
      </c>
      <c r="L216" s="73"/>
      <c r="M216" s="243" t="s">
        <v>34</v>
      </c>
      <c r="N216" s="244" t="s">
        <v>49</v>
      </c>
      <c r="O216" s="48"/>
      <c r="P216" s="245">
        <f>O216*H216</f>
        <v>0</v>
      </c>
      <c r="Q216" s="245">
        <v>0</v>
      </c>
      <c r="R216" s="245">
        <f>Q216*H216</f>
        <v>0</v>
      </c>
      <c r="S216" s="245">
        <v>0</v>
      </c>
      <c r="T216" s="246">
        <f>S216*H216</f>
        <v>0</v>
      </c>
      <c r="AR216" s="24" t="s">
        <v>779</v>
      </c>
      <c r="AT216" s="24" t="s">
        <v>233</v>
      </c>
      <c r="AU216" s="24" t="s">
        <v>91</v>
      </c>
      <c r="AY216" s="24" t="s">
        <v>230</v>
      </c>
      <c r="BE216" s="247">
        <f>IF(N216="základní",J216,0)</f>
        <v>0</v>
      </c>
      <c r="BF216" s="247">
        <f>IF(N216="snížená",J216,0)</f>
        <v>0</v>
      </c>
      <c r="BG216" s="247">
        <f>IF(N216="zákl. přenesená",J216,0)</f>
        <v>0</v>
      </c>
      <c r="BH216" s="247">
        <f>IF(N216="sníž. přenesená",J216,0)</f>
        <v>0</v>
      </c>
      <c r="BI216" s="247">
        <f>IF(N216="nulová",J216,0)</f>
        <v>0</v>
      </c>
      <c r="BJ216" s="24" t="s">
        <v>85</v>
      </c>
      <c r="BK216" s="247">
        <f>ROUND(I216*H216,2)</f>
        <v>0</v>
      </c>
      <c r="BL216" s="24" t="s">
        <v>779</v>
      </c>
      <c r="BM216" s="24" t="s">
        <v>1027</v>
      </c>
    </row>
    <row r="217" spans="2:63" s="11" customFormat="1" ht="29.85" customHeight="1">
      <c r="B217" s="220"/>
      <c r="C217" s="221"/>
      <c r="D217" s="222" t="s">
        <v>77</v>
      </c>
      <c r="E217" s="234" t="s">
        <v>787</v>
      </c>
      <c r="F217" s="234" t="s">
        <v>788</v>
      </c>
      <c r="G217" s="221"/>
      <c r="H217" s="221"/>
      <c r="I217" s="224"/>
      <c r="J217" s="235">
        <f>BK217</f>
        <v>0</v>
      </c>
      <c r="K217" s="221"/>
      <c r="L217" s="226"/>
      <c r="M217" s="227"/>
      <c r="N217" s="228"/>
      <c r="O217" s="228"/>
      <c r="P217" s="229">
        <f>P218</f>
        <v>0</v>
      </c>
      <c r="Q217" s="228"/>
      <c r="R217" s="229">
        <f>R218</f>
        <v>0</v>
      </c>
      <c r="S217" s="228"/>
      <c r="T217" s="230">
        <f>T218</f>
        <v>0</v>
      </c>
      <c r="AR217" s="231" t="s">
        <v>255</v>
      </c>
      <c r="AT217" s="232" t="s">
        <v>77</v>
      </c>
      <c r="AU217" s="232" t="s">
        <v>85</v>
      </c>
      <c r="AY217" s="231" t="s">
        <v>230</v>
      </c>
      <c r="BK217" s="233">
        <f>BK218</f>
        <v>0</v>
      </c>
    </row>
    <row r="218" spans="2:65" s="1" customFormat="1" ht="16.5" customHeight="1">
      <c r="B218" s="47"/>
      <c r="C218" s="236" t="s">
        <v>616</v>
      </c>
      <c r="D218" s="236" t="s">
        <v>233</v>
      </c>
      <c r="E218" s="237" t="s">
        <v>790</v>
      </c>
      <c r="F218" s="238" t="s">
        <v>791</v>
      </c>
      <c r="G218" s="239" t="s">
        <v>292</v>
      </c>
      <c r="H218" s="240">
        <v>1</v>
      </c>
      <c r="I218" s="241"/>
      <c r="J218" s="242">
        <f>ROUND(I218*H218,2)</f>
        <v>0</v>
      </c>
      <c r="K218" s="238" t="s">
        <v>34</v>
      </c>
      <c r="L218" s="73"/>
      <c r="M218" s="243" t="s">
        <v>34</v>
      </c>
      <c r="N218" s="244" t="s">
        <v>49</v>
      </c>
      <c r="O218" s="48"/>
      <c r="P218" s="245">
        <f>O218*H218</f>
        <v>0</v>
      </c>
      <c r="Q218" s="245">
        <v>0</v>
      </c>
      <c r="R218" s="245">
        <f>Q218*H218</f>
        <v>0</v>
      </c>
      <c r="S218" s="245">
        <v>0</v>
      </c>
      <c r="T218" s="246">
        <f>S218*H218</f>
        <v>0</v>
      </c>
      <c r="AR218" s="24" t="s">
        <v>779</v>
      </c>
      <c r="AT218" s="24" t="s">
        <v>233</v>
      </c>
      <c r="AU218" s="24" t="s">
        <v>91</v>
      </c>
      <c r="AY218" s="24" t="s">
        <v>230</v>
      </c>
      <c r="BE218" s="247">
        <f>IF(N218="základní",J218,0)</f>
        <v>0</v>
      </c>
      <c r="BF218" s="247">
        <f>IF(N218="snížená",J218,0)</f>
        <v>0</v>
      </c>
      <c r="BG218" s="247">
        <f>IF(N218="zákl. přenesená",J218,0)</f>
        <v>0</v>
      </c>
      <c r="BH218" s="247">
        <f>IF(N218="sníž. přenesená",J218,0)</f>
        <v>0</v>
      </c>
      <c r="BI218" s="247">
        <f>IF(N218="nulová",J218,0)</f>
        <v>0</v>
      </c>
      <c r="BJ218" s="24" t="s">
        <v>85</v>
      </c>
      <c r="BK218" s="247">
        <f>ROUND(I218*H218,2)</f>
        <v>0</v>
      </c>
      <c r="BL218" s="24" t="s">
        <v>779</v>
      </c>
      <c r="BM218" s="24" t="s">
        <v>1028</v>
      </c>
    </row>
    <row r="219" spans="2:63" s="11" customFormat="1" ht="29.85" customHeight="1">
      <c r="B219" s="220"/>
      <c r="C219" s="221"/>
      <c r="D219" s="222" t="s">
        <v>77</v>
      </c>
      <c r="E219" s="234" t="s">
        <v>793</v>
      </c>
      <c r="F219" s="234" t="s">
        <v>794</v>
      </c>
      <c r="G219" s="221"/>
      <c r="H219" s="221"/>
      <c r="I219" s="224"/>
      <c r="J219" s="235">
        <f>BK219</f>
        <v>0</v>
      </c>
      <c r="K219" s="221"/>
      <c r="L219" s="226"/>
      <c r="M219" s="227"/>
      <c r="N219" s="228"/>
      <c r="O219" s="228"/>
      <c r="P219" s="229">
        <f>P220</f>
        <v>0</v>
      </c>
      <c r="Q219" s="228"/>
      <c r="R219" s="229">
        <f>R220</f>
        <v>0</v>
      </c>
      <c r="S219" s="228"/>
      <c r="T219" s="230">
        <f>T220</f>
        <v>0</v>
      </c>
      <c r="AR219" s="231" t="s">
        <v>255</v>
      </c>
      <c r="AT219" s="232" t="s">
        <v>77</v>
      </c>
      <c r="AU219" s="232" t="s">
        <v>85</v>
      </c>
      <c r="AY219" s="231" t="s">
        <v>230</v>
      </c>
      <c r="BK219" s="233">
        <f>BK220</f>
        <v>0</v>
      </c>
    </row>
    <row r="220" spans="2:65" s="1" customFormat="1" ht="16.5" customHeight="1">
      <c r="B220" s="47"/>
      <c r="C220" s="236" t="s">
        <v>620</v>
      </c>
      <c r="D220" s="236" t="s">
        <v>233</v>
      </c>
      <c r="E220" s="237" t="s">
        <v>796</v>
      </c>
      <c r="F220" s="238" t="s">
        <v>797</v>
      </c>
      <c r="G220" s="239" t="s">
        <v>292</v>
      </c>
      <c r="H220" s="240">
        <v>1</v>
      </c>
      <c r="I220" s="241"/>
      <c r="J220" s="242">
        <f>ROUND(I220*H220,2)</f>
        <v>0</v>
      </c>
      <c r="K220" s="238" t="s">
        <v>34</v>
      </c>
      <c r="L220" s="73"/>
      <c r="M220" s="243" t="s">
        <v>34</v>
      </c>
      <c r="N220" s="294" t="s">
        <v>49</v>
      </c>
      <c r="O220" s="295"/>
      <c r="P220" s="296">
        <f>O220*H220</f>
        <v>0</v>
      </c>
      <c r="Q220" s="296">
        <v>0</v>
      </c>
      <c r="R220" s="296">
        <f>Q220*H220</f>
        <v>0</v>
      </c>
      <c r="S220" s="296">
        <v>0</v>
      </c>
      <c r="T220" s="297">
        <f>S220*H220</f>
        <v>0</v>
      </c>
      <c r="AR220" s="24" t="s">
        <v>779</v>
      </c>
      <c r="AT220" s="24" t="s">
        <v>233</v>
      </c>
      <c r="AU220" s="24" t="s">
        <v>91</v>
      </c>
      <c r="AY220" s="24" t="s">
        <v>230</v>
      </c>
      <c r="BE220" s="247">
        <f>IF(N220="základní",J220,0)</f>
        <v>0</v>
      </c>
      <c r="BF220" s="247">
        <f>IF(N220="snížená",J220,0)</f>
        <v>0</v>
      </c>
      <c r="BG220" s="247">
        <f>IF(N220="zákl. přenesená",J220,0)</f>
        <v>0</v>
      </c>
      <c r="BH220" s="247">
        <f>IF(N220="sníž. přenesená",J220,0)</f>
        <v>0</v>
      </c>
      <c r="BI220" s="247">
        <f>IF(N220="nulová",J220,0)</f>
        <v>0</v>
      </c>
      <c r="BJ220" s="24" t="s">
        <v>85</v>
      </c>
      <c r="BK220" s="247">
        <f>ROUND(I220*H220,2)</f>
        <v>0</v>
      </c>
      <c r="BL220" s="24" t="s">
        <v>779</v>
      </c>
      <c r="BM220" s="24" t="s">
        <v>1029</v>
      </c>
    </row>
    <row r="221" spans="2:12" s="1" customFormat="1" ht="6.95" customHeight="1">
      <c r="B221" s="68"/>
      <c r="C221" s="69"/>
      <c r="D221" s="69"/>
      <c r="E221" s="69"/>
      <c r="F221" s="69"/>
      <c r="G221" s="69"/>
      <c r="H221" s="69"/>
      <c r="I221" s="179"/>
      <c r="J221" s="69"/>
      <c r="K221" s="69"/>
      <c r="L221" s="73"/>
    </row>
  </sheetData>
  <sheetProtection password="CC35" sheet="1" objects="1" scenarios="1" formatColumns="0" formatRows="0" autoFilter="0"/>
  <autoFilter ref="C95:K220"/>
  <mergeCells count="13">
    <mergeCell ref="E7:H7"/>
    <mergeCell ref="E9:H9"/>
    <mergeCell ref="E11:H11"/>
    <mergeCell ref="E26:H26"/>
    <mergeCell ref="E47:H47"/>
    <mergeCell ref="E49:H49"/>
    <mergeCell ref="E51:H51"/>
    <mergeCell ref="J55:J56"/>
    <mergeCell ref="E84:H84"/>
    <mergeCell ref="E86:H86"/>
    <mergeCell ref="E88:H88"/>
    <mergeCell ref="G1:H1"/>
    <mergeCell ref="L2:V2"/>
  </mergeCells>
  <hyperlinks>
    <hyperlink ref="F1:G1" location="C2" display="1) Krycí list soupisu"/>
    <hyperlink ref="G1:H1" location="C58"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1:BR11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166</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2519</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2709</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ROUND(J90,2)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ROUND(SUM(BE90:BE112),2)</f>
        <v>0</v>
      </c>
      <c r="G32" s="48"/>
      <c r="H32" s="48"/>
      <c r="I32" s="171">
        <v>0.21</v>
      </c>
      <c r="J32" s="170">
        <f>ROUND(ROUND((SUM(BE90:BE112)),2)*I32,2)</f>
        <v>0</v>
      </c>
      <c r="K32" s="52"/>
    </row>
    <row r="33" spans="2:11" s="1" customFormat="1" ht="14.4" customHeight="1">
      <c r="B33" s="47"/>
      <c r="C33" s="48"/>
      <c r="D33" s="48"/>
      <c r="E33" s="56" t="s">
        <v>50</v>
      </c>
      <c r="F33" s="170">
        <f>ROUND(SUM(BF90:BF112),2)</f>
        <v>0</v>
      </c>
      <c r="G33" s="48"/>
      <c r="H33" s="48"/>
      <c r="I33" s="171">
        <v>0.15</v>
      </c>
      <c r="J33" s="170">
        <f>ROUND(ROUND((SUM(BF90:BF112)),2)*I33,2)</f>
        <v>0</v>
      </c>
      <c r="K33" s="52"/>
    </row>
    <row r="34" spans="2:11" s="1" customFormat="1" ht="14.4" customHeight="1" hidden="1">
      <c r="B34" s="47"/>
      <c r="C34" s="48"/>
      <c r="D34" s="48"/>
      <c r="E34" s="56" t="s">
        <v>51</v>
      </c>
      <c r="F34" s="170">
        <f>ROUND(SUM(BG90:BG112),2)</f>
        <v>0</v>
      </c>
      <c r="G34" s="48"/>
      <c r="H34" s="48"/>
      <c r="I34" s="171">
        <v>0.21</v>
      </c>
      <c r="J34" s="170">
        <v>0</v>
      </c>
      <c r="K34" s="52"/>
    </row>
    <row r="35" spans="2:11" s="1" customFormat="1" ht="14.4" customHeight="1" hidden="1">
      <c r="B35" s="47"/>
      <c r="C35" s="48"/>
      <c r="D35" s="48"/>
      <c r="E35" s="56" t="s">
        <v>52</v>
      </c>
      <c r="F35" s="170">
        <f>ROUND(SUM(BH90:BH112),2)</f>
        <v>0</v>
      </c>
      <c r="G35" s="48"/>
      <c r="H35" s="48"/>
      <c r="I35" s="171">
        <v>0.15</v>
      </c>
      <c r="J35" s="170">
        <v>0</v>
      </c>
      <c r="K35" s="52"/>
    </row>
    <row r="36" spans="2:11" s="1" customFormat="1" ht="14.4" customHeight="1" hidden="1">
      <c r="B36" s="47"/>
      <c r="C36" s="48"/>
      <c r="D36" s="48"/>
      <c r="E36" s="56" t="s">
        <v>53</v>
      </c>
      <c r="F36" s="170">
        <f>ROUND(SUM(BI90:BI112),2)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2519</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A5 - OBJEKT D - PŘEDÁVACÍ STANICE STAVEBNÍ PRÁCE</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J90</f>
        <v>0</v>
      </c>
      <c r="K60" s="52"/>
      <c r="AU60" s="24" t="s">
        <v>198</v>
      </c>
    </row>
    <row r="61" spans="2:11" s="8" customFormat="1" ht="24.95" customHeight="1">
      <c r="B61" s="190"/>
      <c r="C61" s="191"/>
      <c r="D61" s="192" t="s">
        <v>1619</v>
      </c>
      <c r="E61" s="193"/>
      <c r="F61" s="193"/>
      <c r="G61" s="193"/>
      <c r="H61" s="193"/>
      <c r="I61" s="194"/>
      <c r="J61" s="195">
        <f>J91</f>
        <v>0</v>
      </c>
      <c r="K61" s="196"/>
    </row>
    <row r="62" spans="2:11" s="8" customFormat="1" ht="24.95" customHeight="1">
      <c r="B62" s="190"/>
      <c r="C62" s="191"/>
      <c r="D62" s="192" t="s">
        <v>1620</v>
      </c>
      <c r="E62" s="193"/>
      <c r="F62" s="193"/>
      <c r="G62" s="193"/>
      <c r="H62" s="193"/>
      <c r="I62" s="194"/>
      <c r="J62" s="195">
        <f>J93</f>
        <v>0</v>
      </c>
      <c r="K62" s="196"/>
    </row>
    <row r="63" spans="2:11" s="8" customFormat="1" ht="24.95" customHeight="1">
      <c r="B63" s="190"/>
      <c r="C63" s="191"/>
      <c r="D63" s="192" t="s">
        <v>1623</v>
      </c>
      <c r="E63" s="193"/>
      <c r="F63" s="193"/>
      <c r="G63" s="193"/>
      <c r="H63" s="193"/>
      <c r="I63" s="194"/>
      <c r="J63" s="195">
        <f>J95</f>
        <v>0</v>
      </c>
      <c r="K63" s="196"/>
    </row>
    <row r="64" spans="2:11" s="8" customFormat="1" ht="24.95" customHeight="1">
      <c r="B64" s="190"/>
      <c r="C64" s="191"/>
      <c r="D64" s="192" t="s">
        <v>1625</v>
      </c>
      <c r="E64" s="193"/>
      <c r="F64" s="193"/>
      <c r="G64" s="193"/>
      <c r="H64" s="193"/>
      <c r="I64" s="194"/>
      <c r="J64" s="195">
        <f>J98</f>
        <v>0</v>
      </c>
      <c r="K64" s="196"/>
    </row>
    <row r="65" spans="2:11" s="8" customFormat="1" ht="24.95" customHeight="1">
      <c r="B65" s="190"/>
      <c r="C65" s="191"/>
      <c r="D65" s="192" t="s">
        <v>1626</v>
      </c>
      <c r="E65" s="193"/>
      <c r="F65" s="193"/>
      <c r="G65" s="193"/>
      <c r="H65" s="193"/>
      <c r="I65" s="194"/>
      <c r="J65" s="195">
        <f>J100</f>
        <v>0</v>
      </c>
      <c r="K65" s="196"/>
    </row>
    <row r="66" spans="2:11" s="8" customFormat="1" ht="24.95" customHeight="1">
      <c r="B66" s="190"/>
      <c r="C66" s="191"/>
      <c r="D66" s="192" t="s">
        <v>1629</v>
      </c>
      <c r="E66" s="193"/>
      <c r="F66" s="193"/>
      <c r="G66" s="193"/>
      <c r="H66" s="193"/>
      <c r="I66" s="194"/>
      <c r="J66" s="195">
        <f>J102</f>
        <v>0</v>
      </c>
      <c r="K66" s="196"/>
    </row>
    <row r="67" spans="2:11" s="8" customFormat="1" ht="24.95" customHeight="1">
      <c r="B67" s="190"/>
      <c r="C67" s="191"/>
      <c r="D67" s="192" t="s">
        <v>1630</v>
      </c>
      <c r="E67" s="193"/>
      <c r="F67" s="193"/>
      <c r="G67" s="193"/>
      <c r="H67" s="193"/>
      <c r="I67" s="194"/>
      <c r="J67" s="195">
        <f>J105</f>
        <v>0</v>
      </c>
      <c r="K67" s="196"/>
    </row>
    <row r="68" spans="2:11" s="8" customFormat="1" ht="24.95" customHeight="1">
      <c r="B68" s="190"/>
      <c r="C68" s="191"/>
      <c r="D68" s="192" t="s">
        <v>1631</v>
      </c>
      <c r="E68" s="193"/>
      <c r="F68" s="193"/>
      <c r="G68" s="193"/>
      <c r="H68" s="193"/>
      <c r="I68" s="194"/>
      <c r="J68" s="195">
        <f>J107</f>
        <v>0</v>
      </c>
      <c r="K68" s="196"/>
    </row>
    <row r="69" spans="2:11" s="1" customFormat="1" ht="21.8" customHeight="1">
      <c r="B69" s="47"/>
      <c r="C69" s="48"/>
      <c r="D69" s="48"/>
      <c r="E69" s="48"/>
      <c r="F69" s="48"/>
      <c r="G69" s="48"/>
      <c r="H69" s="48"/>
      <c r="I69" s="157"/>
      <c r="J69" s="48"/>
      <c r="K69" s="52"/>
    </row>
    <row r="70" spans="2:11" s="1" customFormat="1" ht="6.95" customHeight="1">
      <c r="B70" s="68"/>
      <c r="C70" s="69"/>
      <c r="D70" s="69"/>
      <c r="E70" s="69"/>
      <c r="F70" s="69"/>
      <c r="G70" s="69"/>
      <c r="H70" s="69"/>
      <c r="I70" s="179"/>
      <c r="J70" s="69"/>
      <c r="K70" s="70"/>
    </row>
    <row r="74" spans="2:12" s="1" customFormat="1" ht="6.95" customHeight="1">
      <c r="B74" s="71"/>
      <c r="C74" s="72"/>
      <c r="D74" s="72"/>
      <c r="E74" s="72"/>
      <c r="F74" s="72"/>
      <c r="G74" s="72"/>
      <c r="H74" s="72"/>
      <c r="I74" s="182"/>
      <c r="J74" s="72"/>
      <c r="K74" s="72"/>
      <c r="L74" s="73"/>
    </row>
    <row r="75" spans="2:12" s="1" customFormat="1" ht="36.95" customHeight="1">
      <c r="B75" s="47"/>
      <c r="C75" s="74" t="s">
        <v>214</v>
      </c>
      <c r="D75" s="75"/>
      <c r="E75" s="75"/>
      <c r="F75" s="75"/>
      <c r="G75" s="75"/>
      <c r="H75" s="75"/>
      <c r="I75" s="204"/>
      <c r="J75" s="75"/>
      <c r="K75" s="75"/>
      <c r="L75" s="73"/>
    </row>
    <row r="76" spans="2:12" s="1" customFormat="1" ht="6.95" customHeight="1">
      <c r="B76" s="47"/>
      <c r="C76" s="75"/>
      <c r="D76" s="75"/>
      <c r="E76" s="75"/>
      <c r="F76" s="75"/>
      <c r="G76" s="75"/>
      <c r="H76" s="75"/>
      <c r="I76" s="204"/>
      <c r="J76" s="75"/>
      <c r="K76" s="75"/>
      <c r="L76" s="73"/>
    </row>
    <row r="77" spans="2:12" s="1" customFormat="1" ht="14.4" customHeight="1">
      <c r="B77" s="47"/>
      <c r="C77" s="77" t="s">
        <v>18</v>
      </c>
      <c r="D77" s="75"/>
      <c r="E77" s="75"/>
      <c r="F77" s="75"/>
      <c r="G77" s="75"/>
      <c r="H77" s="75"/>
      <c r="I77" s="204"/>
      <c r="J77" s="75"/>
      <c r="K77" s="75"/>
      <c r="L77" s="73"/>
    </row>
    <row r="78" spans="2:12" s="1" customFormat="1" ht="16.5" customHeight="1">
      <c r="B78" s="47"/>
      <c r="C78" s="75"/>
      <c r="D78" s="75"/>
      <c r="E78" s="205" t="str">
        <f>E7</f>
        <v>REKONSTRUKCE PLYNOVÉ KOTELNY JAROV I.- OBJEKTY A-E</v>
      </c>
      <c r="F78" s="77"/>
      <c r="G78" s="77"/>
      <c r="H78" s="77"/>
      <c r="I78" s="204"/>
      <c r="J78" s="75"/>
      <c r="K78" s="75"/>
      <c r="L78" s="73"/>
    </row>
    <row r="79" spans="2:12" ht="13.5">
      <c r="B79" s="28"/>
      <c r="C79" s="77" t="s">
        <v>190</v>
      </c>
      <c r="D79" s="206"/>
      <c r="E79" s="206"/>
      <c r="F79" s="206"/>
      <c r="G79" s="206"/>
      <c r="H79" s="206"/>
      <c r="I79" s="149"/>
      <c r="J79" s="206"/>
      <c r="K79" s="206"/>
      <c r="L79" s="207"/>
    </row>
    <row r="80" spans="2:12" s="1" customFormat="1" ht="16.5" customHeight="1">
      <c r="B80" s="47"/>
      <c r="C80" s="75"/>
      <c r="D80" s="75"/>
      <c r="E80" s="205" t="s">
        <v>2519</v>
      </c>
      <c r="F80" s="75"/>
      <c r="G80" s="75"/>
      <c r="H80" s="75"/>
      <c r="I80" s="204"/>
      <c r="J80" s="75"/>
      <c r="K80" s="75"/>
      <c r="L80" s="73"/>
    </row>
    <row r="81" spans="2:12" s="1" customFormat="1" ht="14.4" customHeight="1">
      <c r="B81" s="47"/>
      <c r="C81" s="77" t="s">
        <v>192</v>
      </c>
      <c r="D81" s="75"/>
      <c r="E81" s="75"/>
      <c r="F81" s="75"/>
      <c r="G81" s="75"/>
      <c r="H81" s="75"/>
      <c r="I81" s="204"/>
      <c r="J81" s="75"/>
      <c r="K81" s="75"/>
      <c r="L81" s="73"/>
    </row>
    <row r="82" spans="2:12" s="1" customFormat="1" ht="17.25" customHeight="1">
      <c r="B82" s="47"/>
      <c r="C82" s="75"/>
      <c r="D82" s="75"/>
      <c r="E82" s="83" t="str">
        <f>E11</f>
        <v>A5 - OBJEKT D - PŘEDÁVACÍ STANICE STAVEBNÍ PRÁCE</v>
      </c>
      <c r="F82" s="75"/>
      <c r="G82" s="75"/>
      <c r="H82" s="75"/>
      <c r="I82" s="204"/>
      <c r="J82" s="75"/>
      <c r="K82" s="75"/>
      <c r="L82" s="73"/>
    </row>
    <row r="83" spans="2:12" s="1" customFormat="1" ht="6.95" customHeight="1">
      <c r="B83" s="47"/>
      <c r="C83" s="75"/>
      <c r="D83" s="75"/>
      <c r="E83" s="75"/>
      <c r="F83" s="75"/>
      <c r="G83" s="75"/>
      <c r="H83" s="75"/>
      <c r="I83" s="204"/>
      <c r="J83" s="75"/>
      <c r="K83" s="75"/>
      <c r="L83" s="73"/>
    </row>
    <row r="84" spans="2:12" s="1" customFormat="1" ht="18" customHeight="1">
      <c r="B84" s="47"/>
      <c r="C84" s="77" t="s">
        <v>24</v>
      </c>
      <c r="D84" s="75"/>
      <c r="E84" s="75"/>
      <c r="F84" s="208" t="str">
        <f>F14</f>
        <v xml:space="preserve"> 130 00 Praha 3</v>
      </c>
      <c r="G84" s="75"/>
      <c r="H84" s="75"/>
      <c r="I84" s="209" t="s">
        <v>26</v>
      </c>
      <c r="J84" s="86" t="str">
        <f>IF(J14="","",J14)</f>
        <v>24. 9. 2018</v>
      </c>
      <c r="K84" s="75"/>
      <c r="L84" s="73"/>
    </row>
    <row r="85" spans="2:12" s="1" customFormat="1" ht="6.95" customHeight="1">
      <c r="B85" s="47"/>
      <c r="C85" s="75"/>
      <c r="D85" s="75"/>
      <c r="E85" s="75"/>
      <c r="F85" s="75"/>
      <c r="G85" s="75"/>
      <c r="H85" s="75"/>
      <c r="I85" s="204"/>
      <c r="J85" s="75"/>
      <c r="K85" s="75"/>
      <c r="L85" s="73"/>
    </row>
    <row r="86" spans="2:12" s="1" customFormat="1" ht="13.5">
      <c r="B86" s="47"/>
      <c r="C86" s="77" t="s">
        <v>32</v>
      </c>
      <c r="D86" s="75"/>
      <c r="E86" s="75"/>
      <c r="F86" s="208" t="str">
        <f>E17</f>
        <v>VYSOKÁ ŠKOLA EKONOMICKÁ V PRAZE</v>
      </c>
      <c r="G86" s="75"/>
      <c r="H86" s="75"/>
      <c r="I86" s="209" t="s">
        <v>39</v>
      </c>
      <c r="J86" s="208" t="str">
        <f>E23</f>
        <v>ING.VÁCLAV PILÁT</v>
      </c>
      <c r="K86" s="75"/>
      <c r="L86" s="73"/>
    </row>
    <row r="87" spans="2:12" s="1" customFormat="1" ht="14.4" customHeight="1">
      <c r="B87" s="47"/>
      <c r="C87" s="77" t="s">
        <v>37</v>
      </c>
      <c r="D87" s="75"/>
      <c r="E87" s="75"/>
      <c r="F87" s="208" t="str">
        <f>IF(E20="","",E20)</f>
        <v/>
      </c>
      <c r="G87" s="75"/>
      <c r="H87" s="75"/>
      <c r="I87" s="204"/>
      <c r="J87" s="75"/>
      <c r="K87" s="75"/>
      <c r="L87" s="73"/>
    </row>
    <row r="88" spans="2:12" s="1" customFormat="1" ht="10.3" customHeight="1">
      <c r="B88" s="47"/>
      <c r="C88" s="75"/>
      <c r="D88" s="75"/>
      <c r="E88" s="75"/>
      <c r="F88" s="75"/>
      <c r="G88" s="75"/>
      <c r="H88" s="75"/>
      <c r="I88" s="204"/>
      <c r="J88" s="75"/>
      <c r="K88" s="75"/>
      <c r="L88" s="73"/>
    </row>
    <row r="89" spans="2:20" s="10" customFormat="1" ht="29.25" customHeight="1">
      <c r="B89" s="210"/>
      <c r="C89" s="211" t="s">
        <v>215</v>
      </c>
      <c r="D89" s="212" t="s">
        <v>63</v>
      </c>
      <c r="E89" s="212" t="s">
        <v>59</v>
      </c>
      <c r="F89" s="212" t="s">
        <v>216</v>
      </c>
      <c r="G89" s="212" t="s">
        <v>217</v>
      </c>
      <c r="H89" s="212" t="s">
        <v>218</v>
      </c>
      <c r="I89" s="213" t="s">
        <v>219</v>
      </c>
      <c r="J89" s="212" t="s">
        <v>196</v>
      </c>
      <c r="K89" s="214" t="s">
        <v>220</v>
      </c>
      <c r="L89" s="215"/>
      <c r="M89" s="103" t="s">
        <v>221</v>
      </c>
      <c r="N89" s="104" t="s">
        <v>48</v>
      </c>
      <c r="O89" s="104" t="s">
        <v>222</v>
      </c>
      <c r="P89" s="104" t="s">
        <v>223</v>
      </c>
      <c r="Q89" s="104" t="s">
        <v>224</v>
      </c>
      <c r="R89" s="104" t="s">
        <v>225</v>
      </c>
      <c r="S89" s="104" t="s">
        <v>226</v>
      </c>
      <c r="T89" s="105" t="s">
        <v>227</v>
      </c>
    </row>
    <row r="90" spans="2:63" s="1" customFormat="1" ht="29.25" customHeight="1">
      <c r="B90" s="47"/>
      <c r="C90" s="109" t="s">
        <v>197</v>
      </c>
      <c r="D90" s="75"/>
      <c r="E90" s="75"/>
      <c r="F90" s="75"/>
      <c r="G90" s="75"/>
      <c r="H90" s="75"/>
      <c r="I90" s="204"/>
      <c r="J90" s="216">
        <f>BK90</f>
        <v>0</v>
      </c>
      <c r="K90" s="75"/>
      <c r="L90" s="73"/>
      <c r="M90" s="106"/>
      <c r="N90" s="107"/>
      <c r="O90" s="107"/>
      <c r="P90" s="217">
        <f>P91+P93+P95+P98+P100+P102+P105+P107</f>
        <v>0</v>
      </c>
      <c r="Q90" s="107"/>
      <c r="R90" s="217">
        <f>R91+R93+R95+R98+R100+R102+R105+R107</f>
        <v>0</v>
      </c>
      <c r="S90" s="107"/>
      <c r="T90" s="218">
        <f>T91+T93+T95+T98+T100+T102+T105+T107</f>
        <v>0</v>
      </c>
      <c r="AT90" s="24" t="s">
        <v>77</v>
      </c>
      <c r="AU90" s="24" t="s">
        <v>198</v>
      </c>
      <c r="BK90" s="219">
        <f>BK91+BK93+BK95+BK98+BK100+BK102+BK105+BK107</f>
        <v>0</v>
      </c>
    </row>
    <row r="91" spans="2:63" s="11" customFormat="1" ht="37.4" customHeight="1">
      <c r="B91" s="220"/>
      <c r="C91" s="221"/>
      <c r="D91" s="222" t="s">
        <v>77</v>
      </c>
      <c r="E91" s="223" t="s">
        <v>519</v>
      </c>
      <c r="F91" s="223" t="s">
        <v>1648</v>
      </c>
      <c r="G91" s="221"/>
      <c r="H91" s="221"/>
      <c r="I91" s="224"/>
      <c r="J91" s="225">
        <f>BK91</f>
        <v>0</v>
      </c>
      <c r="K91" s="221"/>
      <c r="L91" s="226"/>
      <c r="M91" s="227"/>
      <c r="N91" s="228"/>
      <c r="O91" s="228"/>
      <c r="P91" s="229">
        <f>P92</f>
        <v>0</v>
      </c>
      <c r="Q91" s="228"/>
      <c r="R91" s="229">
        <f>R92</f>
        <v>0</v>
      </c>
      <c r="S91" s="228"/>
      <c r="T91" s="230">
        <f>T92</f>
        <v>0</v>
      </c>
      <c r="AR91" s="231" t="s">
        <v>85</v>
      </c>
      <c r="AT91" s="232" t="s">
        <v>77</v>
      </c>
      <c r="AU91" s="232" t="s">
        <v>78</v>
      </c>
      <c r="AY91" s="231" t="s">
        <v>230</v>
      </c>
      <c r="BK91" s="233">
        <f>BK92</f>
        <v>0</v>
      </c>
    </row>
    <row r="92" spans="2:65" s="1" customFormat="1" ht="25.5" customHeight="1">
      <c r="B92" s="47"/>
      <c r="C92" s="236" t="s">
        <v>85</v>
      </c>
      <c r="D92" s="236" t="s">
        <v>233</v>
      </c>
      <c r="E92" s="237" t="s">
        <v>1653</v>
      </c>
      <c r="F92" s="238" t="s">
        <v>1654</v>
      </c>
      <c r="G92" s="239" t="s">
        <v>1594</v>
      </c>
      <c r="H92" s="240">
        <v>47.7</v>
      </c>
      <c r="I92" s="241"/>
      <c r="J92" s="242">
        <f>ROUND(I92*H92,2)</f>
        <v>0</v>
      </c>
      <c r="K92" s="238" t="s">
        <v>34</v>
      </c>
      <c r="L92" s="73"/>
      <c r="M92" s="243" t="s">
        <v>34</v>
      </c>
      <c r="N92" s="244" t="s">
        <v>49</v>
      </c>
      <c r="O92" s="48"/>
      <c r="P92" s="245">
        <f>O92*H92</f>
        <v>0</v>
      </c>
      <c r="Q92" s="245">
        <v>0</v>
      </c>
      <c r="R92" s="245">
        <f>Q92*H92</f>
        <v>0</v>
      </c>
      <c r="S92" s="245">
        <v>0</v>
      </c>
      <c r="T92" s="246">
        <f>S92*H92</f>
        <v>0</v>
      </c>
      <c r="AR92" s="24" t="s">
        <v>237</v>
      </c>
      <c r="AT92" s="24" t="s">
        <v>233</v>
      </c>
      <c r="AU92" s="24" t="s">
        <v>85</v>
      </c>
      <c r="AY92" s="24" t="s">
        <v>230</v>
      </c>
      <c r="BE92" s="247">
        <f>IF(N92="základní",J92,0)</f>
        <v>0</v>
      </c>
      <c r="BF92" s="247">
        <f>IF(N92="snížená",J92,0)</f>
        <v>0</v>
      </c>
      <c r="BG92" s="247">
        <f>IF(N92="zákl. přenesená",J92,0)</f>
        <v>0</v>
      </c>
      <c r="BH92" s="247">
        <f>IF(N92="sníž. přenesená",J92,0)</f>
        <v>0</v>
      </c>
      <c r="BI92" s="247">
        <f>IF(N92="nulová",J92,0)</f>
        <v>0</v>
      </c>
      <c r="BJ92" s="24" t="s">
        <v>85</v>
      </c>
      <c r="BK92" s="247">
        <f>ROUND(I92*H92,2)</f>
        <v>0</v>
      </c>
      <c r="BL92" s="24" t="s">
        <v>237</v>
      </c>
      <c r="BM92" s="24" t="s">
        <v>2710</v>
      </c>
    </row>
    <row r="93" spans="2:63" s="11" customFormat="1" ht="37.4" customHeight="1">
      <c r="B93" s="220"/>
      <c r="C93" s="221"/>
      <c r="D93" s="222" t="s">
        <v>77</v>
      </c>
      <c r="E93" s="223" t="s">
        <v>528</v>
      </c>
      <c r="F93" s="223" t="s">
        <v>1663</v>
      </c>
      <c r="G93" s="221"/>
      <c r="H93" s="221"/>
      <c r="I93" s="224"/>
      <c r="J93" s="225">
        <f>BK93</f>
        <v>0</v>
      </c>
      <c r="K93" s="221"/>
      <c r="L93" s="226"/>
      <c r="M93" s="227"/>
      <c r="N93" s="228"/>
      <c r="O93" s="228"/>
      <c r="P93" s="229">
        <f>P94</f>
        <v>0</v>
      </c>
      <c r="Q93" s="228"/>
      <c r="R93" s="229">
        <f>R94</f>
        <v>0</v>
      </c>
      <c r="S93" s="228"/>
      <c r="T93" s="230">
        <f>T94</f>
        <v>0</v>
      </c>
      <c r="AR93" s="231" t="s">
        <v>85</v>
      </c>
      <c r="AT93" s="232" t="s">
        <v>77</v>
      </c>
      <c r="AU93" s="232" t="s">
        <v>78</v>
      </c>
      <c r="AY93" s="231" t="s">
        <v>230</v>
      </c>
      <c r="BK93" s="233">
        <f>BK94</f>
        <v>0</v>
      </c>
    </row>
    <row r="94" spans="2:65" s="1" customFormat="1" ht="16.5" customHeight="1">
      <c r="B94" s="47"/>
      <c r="C94" s="236" t="s">
        <v>91</v>
      </c>
      <c r="D94" s="236" t="s">
        <v>233</v>
      </c>
      <c r="E94" s="237" t="s">
        <v>2128</v>
      </c>
      <c r="F94" s="238" t="s">
        <v>2129</v>
      </c>
      <c r="G94" s="239" t="s">
        <v>1594</v>
      </c>
      <c r="H94" s="240">
        <v>12.3</v>
      </c>
      <c r="I94" s="241"/>
      <c r="J94" s="242">
        <f>ROUND(I94*H94,2)</f>
        <v>0</v>
      </c>
      <c r="K94" s="238" t="s">
        <v>34</v>
      </c>
      <c r="L94" s="73"/>
      <c r="M94" s="243" t="s">
        <v>34</v>
      </c>
      <c r="N94" s="244" t="s">
        <v>49</v>
      </c>
      <c r="O94" s="48"/>
      <c r="P94" s="245">
        <f>O94*H94</f>
        <v>0</v>
      </c>
      <c r="Q94" s="245">
        <v>0</v>
      </c>
      <c r="R94" s="245">
        <f>Q94*H94</f>
        <v>0</v>
      </c>
      <c r="S94" s="245">
        <v>0</v>
      </c>
      <c r="T94" s="246">
        <f>S94*H94</f>
        <v>0</v>
      </c>
      <c r="AR94" s="24" t="s">
        <v>237</v>
      </c>
      <c r="AT94" s="24" t="s">
        <v>233</v>
      </c>
      <c r="AU94" s="24" t="s">
        <v>85</v>
      </c>
      <c r="AY94" s="24" t="s">
        <v>230</v>
      </c>
      <c r="BE94" s="247">
        <f>IF(N94="základní",J94,0)</f>
        <v>0</v>
      </c>
      <c r="BF94" s="247">
        <f>IF(N94="snížená",J94,0)</f>
        <v>0</v>
      </c>
      <c r="BG94" s="247">
        <f>IF(N94="zákl. přenesená",J94,0)</f>
        <v>0</v>
      </c>
      <c r="BH94" s="247">
        <f>IF(N94="sníž. přenesená",J94,0)</f>
        <v>0</v>
      </c>
      <c r="BI94" s="247">
        <f>IF(N94="nulová",J94,0)</f>
        <v>0</v>
      </c>
      <c r="BJ94" s="24" t="s">
        <v>85</v>
      </c>
      <c r="BK94" s="247">
        <f>ROUND(I94*H94,2)</f>
        <v>0</v>
      </c>
      <c r="BL94" s="24" t="s">
        <v>237</v>
      </c>
      <c r="BM94" s="24" t="s">
        <v>2711</v>
      </c>
    </row>
    <row r="95" spans="2:63" s="11" customFormat="1" ht="37.4" customHeight="1">
      <c r="B95" s="220"/>
      <c r="C95" s="221"/>
      <c r="D95" s="222" t="s">
        <v>77</v>
      </c>
      <c r="E95" s="223" t="s">
        <v>659</v>
      </c>
      <c r="F95" s="223" t="s">
        <v>1692</v>
      </c>
      <c r="G95" s="221"/>
      <c r="H95" s="221"/>
      <c r="I95" s="224"/>
      <c r="J95" s="225">
        <f>BK95</f>
        <v>0</v>
      </c>
      <c r="K95" s="221"/>
      <c r="L95" s="226"/>
      <c r="M95" s="227"/>
      <c r="N95" s="228"/>
      <c r="O95" s="228"/>
      <c r="P95" s="229">
        <f>SUM(P96:P97)</f>
        <v>0</v>
      </c>
      <c r="Q95" s="228"/>
      <c r="R95" s="229">
        <f>SUM(R96:R97)</f>
        <v>0</v>
      </c>
      <c r="S95" s="228"/>
      <c r="T95" s="230">
        <f>SUM(T96:T97)</f>
        <v>0</v>
      </c>
      <c r="AR95" s="231" t="s">
        <v>85</v>
      </c>
      <c r="AT95" s="232" t="s">
        <v>77</v>
      </c>
      <c r="AU95" s="232" t="s">
        <v>78</v>
      </c>
      <c r="AY95" s="231" t="s">
        <v>230</v>
      </c>
      <c r="BK95" s="233">
        <f>SUM(BK96:BK97)</f>
        <v>0</v>
      </c>
    </row>
    <row r="96" spans="2:65" s="1" customFormat="1" ht="16.5" customHeight="1">
      <c r="B96" s="47"/>
      <c r="C96" s="236" t="s">
        <v>242</v>
      </c>
      <c r="D96" s="236" t="s">
        <v>233</v>
      </c>
      <c r="E96" s="237" t="s">
        <v>1693</v>
      </c>
      <c r="F96" s="238" t="s">
        <v>1694</v>
      </c>
      <c r="G96" s="239" t="s">
        <v>1594</v>
      </c>
      <c r="H96" s="240">
        <v>12.3</v>
      </c>
      <c r="I96" s="241"/>
      <c r="J96" s="242">
        <f>ROUND(I96*H96,2)</f>
        <v>0</v>
      </c>
      <c r="K96" s="238" t="s">
        <v>34</v>
      </c>
      <c r="L96" s="73"/>
      <c r="M96" s="243" t="s">
        <v>34</v>
      </c>
      <c r="N96" s="244" t="s">
        <v>49</v>
      </c>
      <c r="O96" s="48"/>
      <c r="P96" s="245">
        <f>O96*H96</f>
        <v>0</v>
      </c>
      <c r="Q96" s="245">
        <v>0</v>
      </c>
      <c r="R96" s="245">
        <f>Q96*H96</f>
        <v>0</v>
      </c>
      <c r="S96" s="245">
        <v>0</v>
      </c>
      <c r="T96" s="246">
        <f>S96*H96</f>
        <v>0</v>
      </c>
      <c r="AR96" s="24" t="s">
        <v>237</v>
      </c>
      <c r="AT96" s="24" t="s">
        <v>233</v>
      </c>
      <c r="AU96" s="24" t="s">
        <v>85</v>
      </c>
      <c r="AY96" s="24" t="s">
        <v>230</v>
      </c>
      <c r="BE96" s="247">
        <f>IF(N96="základní",J96,0)</f>
        <v>0</v>
      </c>
      <c r="BF96" s="247">
        <f>IF(N96="snížená",J96,0)</f>
        <v>0</v>
      </c>
      <c r="BG96" s="247">
        <f>IF(N96="zákl. přenesená",J96,0)</f>
        <v>0</v>
      </c>
      <c r="BH96" s="247">
        <f>IF(N96="sníž. přenesená",J96,0)</f>
        <v>0</v>
      </c>
      <c r="BI96" s="247">
        <f>IF(N96="nulová",J96,0)</f>
        <v>0</v>
      </c>
      <c r="BJ96" s="24" t="s">
        <v>85</v>
      </c>
      <c r="BK96" s="247">
        <f>ROUND(I96*H96,2)</f>
        <v>0</v>
      </c>
      <c r="BL96" s="24" t="s">
        <v>237</v>
      </c>
      <c r="BM96" s="24" t="s">
        <v>2712</v>
      </c>
    </row>
    <row r="97" spans="2:65" s="1" customFormat="1" ht="16.5" customHeight="1">
      <c r="B97" s="47"/>
      <c r="C97" s="236" t="s">
        <v>237</v>
      </c>
      <c r="D97" s="236" t="s">
        <v>233</v>
      </c>
      <c r="E97" s="237" t="s">
        <v>1697</v>
      </c>
      <c r="F97" s="238" t="s">
        <v>1698</v>
      </c>
      <c r="G97" s="239" t="s">
        <v>1594</v>
      </c>
      <c r="H97" s="240">
        <v>200</v>
      </c>
      <c r="I97" s="241"/>
      <c r="J97" s="242">
        <f>ROUND(I97*H97,2)</f>
        <v>0</v>
      </c>
      <c r="K97" s="238" t="s">
        <v>34</v>
      </c>
      <c r="L97" s="73"/>
      <c r="M97" s="243" t="s">
        <v>34</v>
      </c>
      <c r="N97" s="244" t="s">
        <v>49</v>
      </c>
      <c r="O97" s="48"/>
      <c r="P97" s="245">
        <f>O97*H97</f>
        <v>0</v>
      </c>
      <c r="Q97" s="245">
        <v>0</v>
      </c>
      <c r="R97" s="245">
        <f>Q97*H97</f>
        <v>0</v>
      </c>
      <c r="S97" s="245">
        <v>0</v>
      </c>
      <c r="T97" s="246">
        <f>S97*H97</f>
        <v>0</v>
      </c>
      <c r="AR97" s="24" t="s">
        <v>237</v>
      </c>
      <c r="AT97" s="24" t="s">
        <v>233</v>
      </c>
      <c r="AU97" s="24" t="s">
        <v>85</v>
      </c>
      <c r="AY97" s="24" t="s">
        <v>230</v>
      </c>
      <c r="BE97" s="247">
        <f>IF(N97="základní",J97,0)</f>
        <v>0</v>
      </c>
      <c r="BF97" s="247">
        <f>IF(N97="snížená",J97,0)</f>
        <v>0</v>
      </c>
      <c r="BG97" s="247">
        <f>IF(N97="zákl. přenesená",J97,0)</f>
        <v>0</v>
      </c>
      <c r="BH97" s="247">
        <f>IF(N97="sníž. přenesená",J97,0)</f>
        <v>0</v>
      </c>
      <c r="BI97" s="247">
        <f>IF(N97="nulová",J97,0)</f>
        <v>0</v>
      </c>
      <c r="BJ97" s="24" t="s">
        <v>85</v>
      </c>
      <c r="BK97" s="247">
        <f>ROUND(I97*H97,2)</f>
        <v>0</v>
      </c>
      <c r="BL97" s="24" t="s">
        <v>237</v>
      </c>
      <c r="BM97" s="24" t="s">
        <v>2713</v>
      </c>
    </row>
    <row r="98" spans="2:63" s="11" customFormat="1" ht="37.4" customHeight="1">
      <c r="B98" s="220"/>
      <c r="C98" s="221"/>
      <c r="D98" s="222" t="s">
        <v>77</v>
      </c>
      <c r="E98" s="223" t="s">
        <v>667</v>
      </c>
      <c r="F98" s="223" t="s">
        <v>1724</v>
      </c>
      <c r="G98" s="221"/>
      <c r="H98" s="221"/>
      <c r="I98" s="224"/>
      <c r="J98" s="225">
        <f>BK98</f>
        <v>0</v>
      </c>
      <c r="K98" s="221"/>
      <c r="L98" s="226"/>
      <c r="M98" s="227"/>
      <c r="N98" s="228"/>
      <c r="O98" s="228"/>
      <c r="P98" s="229">
        <f>P99</f>
        <v>0</v>
      </c>
      <c r="Q98" s="228"/>
      <c r="R98" s="229">
        <f>R99</f>
        <v>0</v>
      </c>
      <c r="S98" s="228"/>
      <c r="T98" s="230">
        <f>T99</f>
        <v>0</v>
      </c>
      <c r="AR98" s="231" t="s">
        <v>85</v>
      </c>
      <c r="AT98" s="232" t="s">
        <v>77</v>
      </c>
      <c r="AU98" s="232" t="s">
        <v>78</v>
      </c>
      <c r="AY98" s="231" t="s">
        <v>230</v>
      </c>
      <c r="BK98" s="233">
        <f>BK99</f>
        <v>0</v>
      </c>
    </row>
    <row r="99" spans="2:65" s="1" customFormat="1" ht="16.5" customHeight="1">
      <c r="B99" s="47"/>
      <c r="C99" s="236" t="s">
        <v>255</v>
      </c>
      <c r="D99" s="236" t="s">
        <v>233</v>
      </c>
      <c r="E99" s="237" t="s">
        <v>2133</v>
      </c>
      <c r="F99" s="238" t="s">
        <v>2134</v>
      </c>
      <c r="G99" s="239" t="s">
        <v>1594</v>
      </c>
      <c r="H99" s="240">
        <v>47.7</v>
      </c>
      <c r="I99" s="241"/>
      <c r="J99" s="242">
        <f>ROUND(I99*H99,2)</f>
        <v>0</v>
      </c>
      <c r="K99" s="238" t="s">
        <v>34</v>
      </c>
      <c r="L99" s="73"/>
      <c r="M99" s="243" t="s">
        <v>34</v>
      </c>
      <c r="N99" s="244" t="s">
        <v>49</v>
      </c>
      <c r="O99" s="48"/>
      <c r="P99" s="245">
        <f>O99*H99</f>
        <v>0</v>
      </c>
      <c r="Q99" s="245">
        <v>0</v>
      </c>
      <c r="R99" s="245">
        <f>Q99*H99</f>
        <v>0</v>
      </c>
      <c r="S99" s="245">
        <v>0</v>
      </c>
      <c r="T99" s="246">
        <f>S99*H99</f>
        <v>0</v>
      </c>
      <c r="AR99" s="24" t="s">
        <v>237</v>
      </c>
      <c r="AT99" s="24" t="s">
        <v>233</v>
      </c>
      <c r="AU99" s="24" t="s">
        <v>85</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237</v>
      </c>
      <c r="BM99" s="24" t="s">
        <v>2714</v>
      </c>
    </row>
    <row r="100" spans="2:63" s="11" customFormat="1" ht="37.4" customHeight="1">
      <c r="B100" s="220"/>
      <c r="C100" s="221"/>
      <c r="D100" s="222" t="s">
        <v>77</v>
      </c>
      <c r="E100" s="223" t="s">
        <v>675</v>
      </c>
      <c r="F100" s="223" t="s">
        <v>1734</v>
      </c>
      <c r="G100" s="221"/>
      <c r="H100" s="221"/>
      <c r="I100" s="224"/>
      <c r="J100" s="225">
        <f>BK100</f>
        <v>0</v>
      </c>
      <c r="K100" s="221"/>
      <c r="L100" s="226"/>
      <c r="M100" s="227"/>
      <c r="N100" s="228"/>
      <c r="O100" s="228"/>
      <c r="P100" s="229">
        <f>P101</f>
        <v>0</v>
      </c>
      <c r="Q100" s="228"/>
      <c r="R100" s="229">
        <f>R101</f>
        <v>0</v>
      </c>
      <c r="S100" s="228"/>
      <c r="T100" s="230">
        <f>T101</f>
        <v>0</v>
      </c>
      <c r="AR100" s="231" t="s">
        <v>85</v>
      </c>
      <c r="AT100" s="232" t="s">
        <v>77</v>
      </c>
      <c r="AU100" s="232" t="s">
        <v>78</v>
      </c>
      <c r="AY100" s="231" t="s">
        <v>230</v>
      </c>
      <c r="BK100" s="233">
        <f>BK101</f>
        <v>0</v>
      </c>
    </row>
    <row r="101" spans="2:65" s="1" customFormat="1" ht="16.5" customHeight="1">
      <c r="B101" s="47"/>
      <c r="C101" s="236" t="s">
        <v>266</v>
      </c>
      <c r="D101" s="236" t="s">
        <v>233</v>
      </c>
      <c r="E101" s="237" t="s">
        <v>1735</v>
      </c>
      <c r="F101" s="238" t="s">
        <v>1736</v>
      </c>
      <c r="G101" s="239" t="s">
        <v>236</v>
      </c>
      <c r="H101" s="240">
        <v>0.94</v>
      </c>
      <c r="I101" s="241"/>
      <c r="J101" s="242">
        <f>ROUND(I101*H101,2)</f>
        <v>0</v>
      </c>
      <c r="K101" s="238" t="s">
        <v>34</v>
      </c>
      <c r="L101" s="73"/>
      <c r="M101" s="243" t="s">
        <v>34</v>
      </c>
      <c r="N101" s="244" t="s">
        <v>49</v>
      </c>
      <c r="O101" s="48"/>
      <c r="P101" s="245">
        <f>O101*H101</f>
        <v>0</v>
      </c>
      <c r="Q101" s="245">
        <v>0</v>
      </c>
      <c r="R101" s="245">
        <f>Q101*H101</f>
        <v>0</v>
      </c>
      <c r="S101" s="245">
        <v>0</v>
      </c>
      <c r="T101" s="246">
        <f>S101*H101</f>
        <v>0</v>
      </c>
      <c r="AR101" s="24" t="s">
        <v>237</v>
      </c>
      <c r="AT101" s="24" t="s">
        <v>233</v>
      </c>
      <c r="AU101" s="24" t="s">
        <v>85</v>
      </c>
      <c r="AY101" s="24" t="s">
        <v>230</v>
      </c>
      <c r="BE101" s="247">
        <f>IF(N101="základní",J101,0)</f>
        <v>0</v>
      </c>
      <c r="BF101" s="247">
        <f>IF(N101="snížená",J101,0)</f>
        <v>0</v>
      </c>
      <c r="BG101" s="247">
        <f>IF(N101="zákl. přenesená",J101,0)</f>
        <v>0</v>
      </c>
      <c r="BH101" s="247">
        <f>IF(N101="sníž. přenesená",J101,0)</f>
        <v>0</v>
      </c>
      <c r="BI101" s="247">
        <f>IF(N101="nulová",J101,0)</f>
        <v>0</v>
      </c>
      <c r="BJ101" s="24" t="s">
        <v>85</v>
      </c>
      <c r="BK101" s="247">
        <f>ROUND(I101*H101,2)</f>
        <v>0</v>
      </c>
      <c r="BL101" s="24" t="s">
        <v>237</v>
      </c>
      <c r="BM101" s="24" t="s">
        <v>2715</v>
      </c>
    </row>
    <row r="102" spans="2:63" s="11" customFormat="1" ht="37.4" customHeight="1">
      <c r="B102" s="220"/>
      <c r="C102" s="221"/>
      <c r="D102" s="222" t="s">
        <v>77</v>
      </c>
      <c r="E102" s="223" t="s">
        <v>1798</v>
      </c>
      <c r="F102" s="223" t="s">
        <v>1799</v>
      </c>
      <c r="G102" s="221"/>
      <c r="H102" s="221"/>
      <c r="I102" s="224"/>
      <c r="J102" s="225">
        <f>BK102</f>
        <v>0</v>
      </c>
      <c r="K102" s="221"/>
      <c r="L102" s="226"/>
      <c r="M102" s="227"/>
      <c r="N102" s="228"/>
      <c r="O102" s="228"/>
      <c r="P102" s="229">
        <f>SUM(P103:P104)</f>
        <v>0</v>
      </c>
      <c r="Q102" s="228"/>
      <c r="R102" s="229">
        <f>SUM(R103:R104)</f>
        <v>0</v>
      </c>
      <c r="S102" s="228"/>
      <c r="T102" s="230">
        <f>SUM(T103:T104)</f>
        <v>0</v>
      </c>
      <c r="AR102" s="231" t="s">
        <v>91</v>
      </c>
      <c r="AT102" s="232" t="s">
        <v>77</v>
      </c>
      <c r="AU102" s="232" t="s">
        <v>78</v>
      </c>
      <c r="AY102" s="231" t="s">
        <v>230</v>
      </c>
      <c r="BK102" s="233">
        <f>SUM(BK103:BK104)</f>
        <v>0</v>
      </c>
    </row>
    <row r="103" spans="2:65" s="1" customFormat="1" ht="16.5" customHeight="1">
      <c r="B103" s="47"/>
      <c r="C103" s="236" t="s">
        <v>278</v>
      </c>
      <c r="D103" s="236" t="s">
        <v>233</v>
      </c>
      <c r="E103" s="237" t="s">
        <v>1800</v>
      </c>
      <c r="F103" s="238" t="s">
        <v>1801</v>
      </c>
      <c r="G103" s="239" t="s">
        <v>1594</v>
      </c>
      <c r="H103" s="240">
        <v>12.3</v>
      </c>
      <c r="I103" s="241"/>
      <c r="J103" s="242">
        <f>ROUND(I103*H103,2)</f>
        <v>0</v>
      </c>
      <c r="K103" s="238" t="s">
        <v>34</v>
      </c>
      <c r="L103" s="73"/>
      <c r="M103" s="243" t="s">
        <v>34</v>
      </c>
      <c r="N103" s="244" t="s">
        <v>49</v>
      </c>
      <c r="O103" s="48"/>
      <c r="P103" s="245">
        <f>O103*H103</f>
        <v>0</v>
      </c>
      <c r="Q103" s="245">
        <v>0</v>
      </c>
      <c r="R103" s="245">
        <f>Q103*H103</f>
        <v>0</v>
      </c>
      <c r="S103" s="245">
        <v>0</v>
      </c>
      <c r="T103" s="246">
        <f>S103*H103</f>
        <v>0</v>
      </c>
      <c r="AR103" s="24" t="s">
        <v>259</v>
      </c>
      <c r="AT103" s="24" t="s">
        <v>233</v>
      </c>
      <c r="AU103" s="24" t="s">
        <v>85</v>
      </c>
      <c r="AY103" s="24" t="s">
        <v>230</v>
      </c>
      <c r="BE103" s="247">
        <f>IF(N103="základní",J103,0)</f>
        <v>0</v>
      </c>
      <c r="BF103" s="247">
        <f>IF(N103="snížená",J103,0)</f>
        <v>0</v>
      </c>
      <c r="BG103" s="247">
        <f>IF(N103="zákl. přenesená",J103,0)</f>
        <v>0</v>
      </c>
      <c r="BH103" s="247">
        <f>IF(N103="sníž. přenesená",J103,0)</f>
        <v>0</v>
      </c>
      <c r="BI103" s="247">
        <f>IF(N103="nulová",J103,0)</f>
        <v>0</v>
      </c>
      <c r="BJ103" s="24" t="s">
        <v>85</v>
      </c>
      <c r="BK103" s="247">
        <f>ROUND(I103*H103,2)</f>
        <v>0</v>
      </c>
      <c r="BL103" s="24" t="s">
        <v>259</v>
      </c>
      <c r="BM103" s="24" t="s">
        <v>2716</v>
      </c>
    </row>
    <row r="104" spans="2:65" s="1" customFormat="1" ht="16.5" customHeight="1">
      <c r="B104" s="47"/>
      <c r="C104" s="236" t="s">
        <v>285</v>
      </c>
      <c r="D104" s="236" t="s">
        <v>233</v>
      </c>
      <c r="E104" s="237" t="s">
        <v>1803</v>
      </c>
      <c r="F104" s="238" t="s">
        <v>1804</v>
      </c>
      <c r="G104" s="239" t="s">
        <v>1594</v>
      </c>
      <c r="H104" s="240">
        <v>12.3</v>
      </c>
      <c r="I104" s="241"/>
      <c r="J104" s="242">
        <f>ROUND(I104*H104,2)</f>
        <v>0</v>
      </c>
      <c r="K104" s="238" t="s">
        <v>34</v>
      </c>
      <c r="L104" s="73"/>
      <c r="M104" s="243" t="s">
        <v>34</v>
      </c>
      <c r="N104" s="244" t="s">
        <v>49</v>
      </c>
      <c r="O104" s="48"/>
      <c r="P104" s="245">
        <f>O104*H104</f>
        <v>0</v>
      </c>
      <c r="Q104" s="245">
        <v>0</v>
      </c>
      <c r="R104" s="245">
        <f>Q104*H104</f>
        <v>0</v>
      </c>
      <c r="S104" s="245">
        <v>0</v>
      </c>
      <c r="T104" s="246">
        <f>S104*H104</f>
        <v>0</v>
      </c>
      <c r="AR104" s="24" t="s">
        <v>259</v>
      </c>
      <c r="AT104" s="24" t="s">
        <v>233</v>
      </c>
      <c r="AU104" s="24" t="s">
        <v>85</v>
      </c>
      <c r="AY104" s="24" t="s">
        <v>230</v>
      </c>
      <c r="BE104" s="247">
        <f>IF(N104="základní",J104,0)</f>
        <v>0</v>
      </c>
      <c r="BF104" s="247">
        <f>IF(N104="snížená",J104,0)</f>
        <v>0</v>
      </c>
      <c r="BG104" s="247">
        <f>IF(N104="zákl. přenesená",J104,0)</f>
        <v>0</v>
      </c>
      <c r="BH104" s="247">
        <f>IF(N104="sníž. přenesená",J104,0)</f>
        <v>0</v>
      </c>
      <c r="BI104" s="247">
        <f>IF(N104="nulová",J104,0)</f>
        <v>0</v>
      </c>
      <c r="BJ104" s="24" t="s">
        <v>85</v>
      </c>
      <c r="BK104" s="247">
        <f>ROUND(I104*H104,2)</f>
        <v>0</v>
      </c>
      <c r="BL104" s="24" t="s">
        <v>259</v>
      </c>
      <c r="BM104" s="24" t="s">
        <v>2717</v>
      </c>
    </row>
    <row r="105" spans="2:63" s="11" customFormat="1" ht="37.4" customHeight="1">
      <c r="B105" s="220"/>
      <c r="C105" s="221"/>
      <c r="D105" s="222" t="s">
        <v>77</v>
      </c>
      <c r="E105" s="223" t="s">
        <v>1806</v>
      </c>
      <c r="F105" s="223" t="s">
        <v>1807</v>
      </c>
      <c r="G105" s="221"/>
      <c r="H105" s="221"/>
      <c r="I105" s="224"/>
      <c r="J105" s="225">
        <f>BK105</f>
        <v>0</v>
      </c>
      <c r="K105" s="221"/>
      <c r="L105" s="226"/>
      <c r="M105" s="227"/>
      <c r="N105" s="228"/>
      <c r="O105" s="228"/>
      <c r="P105" s="229">
        <f>P106</f>
        <v>0</v>
      </c>
      <c r="Q105" s="228"/>
      <c r="R105" s="229">
        <f>R106</f>
        <v>0</v>
      </c>
      <c r="S105" s="228"/>
      <c r="T105" s="230">
        <f>T106</f>
        <v>0</v>
      </c>
      <c r="AR105" s="231" t="s">
        <v>91</v>
      </c>
      <c r="AT105" s="232" t="s">
        <v>77</v>
      </c>
      <c r="AU105" s="232" t="s">
        <v>78</v>
      </c>
      <c r="AY105" s="231" t="s">
        <v>230</v>
      </c>
      <c r="BK105" s="233">
        <f>BK106</f>
        <v>0</v>
      </c>
    </row>
    <row r="106" spans="2:65" s="1" customFormat="1" ht="16.5" customHeight="1">
      <c r="B106" s="47"/>
      <c r="C106" s="236" t="s">
        <v>289</v>
      </c>
      <c r="D106" s="236" t="s">
        <v>233</v>
      </c>
      <c r="E106" s="237" t="s">
        <v>1811</v>
      </c>
      <c r="F106" s="238" t="s">
        <v>1812</v>
      </c>
      <c r="G106" s="239" t="s">
        <v>1594</v>
      </c>
      <c r="H106" s="240">
        <v>47.7</v>
      </c>
      <c r="I106" s="241"/>
      <c r="J106" s="242">
        <f>ROUND(I106*H106,2)</f>
        <v>0</v>
      </c>
      <c r="K106" s="238" t="s">
        <v>34</v>
      </c>
      <c r="L106" s="73"/>
      <c r="M106" s="243" t="s">
        <v>34</v>
      </c>
      <c r="N106" s="244" t="s">
        <v>49</v>
      </c>
      <c r="O106" s="48"/>
      <c r="P106" s="245">
        <f>O106*H106</f>
        <v>0</v>
      </c>
      <c r="Q106" s="245">
        <v>0</v>
      </c>
      <c r="R106" s="245">
        <f>Q106*H106</f>
        <v>0</v>
      </c>
      <c r="S106" s="245">
        <v>0</v>
      </c>
      <c r="T106" s="246">
        <f>S106*H106</f>
        <v>0</v>
      </c>
      <c r="AR106" s="24" t="s">
        <v>259</v>
      </c>
      <c r="AT106" s="24" t="s">
        <v>233</v>
      </c>
      <c r="AU106" s="24" t="s">
        <v>85</v>
      </c>
      <c r="AY106" s="24" t="s">
        <v>230</v>
      </c>
      <c r="BE106" s="247">
        <f>IF(N106="základní",J106,0)</f>
        <v>0</v>
      </c>
      <c r="BF106" s="247">
        <f>IF(N106="snížená",J106,0)</f>
        <v>0</v>
      </c>
      <c r="BG106" s="247">
        <f>IF(N106="zákl. přenesená",J106,0)</f>
        <v>0</v>
      </c>
      <c r="BH106" s="247">
        <f>IF(N106="sníž. přenesená",J106,0)</f>
        <v>0</v>
      </c>
      <c r="BI106" s="247">
        <f>IF(N106="nulová",J106,0)</f>
        <v>0</v>
      </c>
      <c r="BJ106" s="24" t="s">
        <v>85</v>
      </c>
      <c r="BK106" s="247">
        <f>ROUND(I106*H106,2)</f>
        <v>0</v>
      </c>
      <c r="BL106" s="24" t="s">
        <v>259</v>
      </c>
      <c r="BM106" s="24" t="s">
        <v>2718</v>
      </c>
    </row>
    <row r="107" spans="2:63" s="11" customFormat="1" ht="37.4" customHeight="1">
      <c r="B107" s="220"/>
      <c r="C107" s="221"/>
      <c r="D107" s="222" t="s">
        <v>77</v>
      </c>
      <c r="E107" s="223" t="s">
        <v>1817</v>
      </c>
      <c r="F107" s="223" t="s">
        <v>1818</v>
      </c>
      <c r="G107" s="221"/>
      <c r="H107" s="221"/>
      <c r="I107" s="224"/>
      <c r="J107" s="225">
        <f>BK107</f>
        <v>0</v>
      </c>
      <c r="K107" s="221"/>
      <c r="L107" s="226"/>
      <c r="M107" s="227"/>
      <c r="N107" s="228"/>
      <c r="O107" s="228"/>
      <c r="P107" s="229">
        <f>SUM(P108:P112)</f>
        <v>0</v>
      </c>
      <c r="Q107" s="228"/>
      <c r="R107" s="229">
        <f>SUM(R108:R112)</f>
        <v>0</v>
      </c>
      <c r="S107" s="228"/>
      <c r="T107" s="230">
        <f>SUM(T108:T112)</f>
        <v>0</v>
      </c>
      <c r="AR107" s="231" t="s">
        <v>85</v>
      </c>
      <c r="AT107" s="232" t="s">
        <v>77</v>
      </c>
      <c r="AU107" s="232" t="s">
        <v>78</v>
      </c>
      <c r="AY107" s="231" t="s">
        <v>230</v>
      </c>
      <c r="BK107" s="233">
        <f>SUM(BK108:BK112)</f>
        <v>0</v>
      </c>
    </row>
    <row r="108" spans="2:65" s="1" customFormat="1" ht="16.5" customHeight="1">
      <c r="B108" s="47"/>
      <c r="C108" s="236" t="s">
        <v>295</v>
      </c>
      <c r="D108" s="236" t="s">
        <v>233</v>
      </c>
      <c r="E108" s="237" t="s">
        <v>1822</v>
      </c>
      <c r="F108" s="238" t="s">
        <v>1823</v>
      </c>
      <c r="G108" s="239" t="s">
        <v>236</v>
      </c>
      <c r="H108" s="240">
        <v>0.191</v>
      </c>
      <c r="I108" s="241"/>
      <c r="J108" s="242">
        <f>ROUND(I108*H108,2)</f>
        <v>0</v>
      </c>
      <c r="K108" s="238" t="s">
        <v>34</v>
      </c>
      <c r="L108" s="73"/>
      <c r="M108" s="243" t="s">
        <v>34</v>
      </c>
      <c r="N108" s="244" t="s">
        <v>49</v>
      </c>
      <c r="O108" s="48"/>
      <c r="P108" s="245">
        <f>O108*H108</f>
        <v>0</v>
      </c>
      <c r="Q108" s="245">
        <v>0</v>
      </c>
      <c r="R108" s="245">
        <f>Q108*H108</f>
        <v>0</v>
      </c>
      <c r="S108" s="245">
        <v>0</v>
      </c>
      <c r="T108" s="246">
        <f>S108*H108</f>
        <v>0</v>
      </c>
      <c r="AR108" s="24" t="s">
        <v>237</v>
      </c>
      <c r="AT108" s="24" t="s">
        <v>233</v>
      </c>
      <c r="AU108" s="24" t="s">
        <v>85</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237</v>
      </c>
      <c r="BM108" s="24" t="s">
        <v>2719</v>
      </c>
    </row>
    <row r="109" spans="2:65" s="1" customFormat="1" ht="16.5" customHeight="1">
      <c r="B109" s="47"/>
      <c r="C109" s="236" t="s">
        <v>301</v>
      </c>
      <c r="D109" s="236" t="s">
        <v>233</v>
      </c>
      <c r="E109" s="237" t="s">
        <v>1825</v>
      </c>
      <c r="F109" s="238" t="s">
        <v>1826</v>
      </c>
      <c r="G109" s="239" t="s">
        <v>236</v>
      </c>
      <c r="H109" s="240">
        <v>5.533</v>
      </c>
      <c r="I109" s="241"/>
      <c r="J109" s="242">
        <f>ROUND(I109*H109,2)</f>
        <v>0</v>
      </c>
      <c r="K109" s="238" t="s">
        <v>34</v>
      </c>
      <c r="L109" s="73"/>
      <c r="M109" s="243" t="s">
        <v>34</v>
      </c>
      <c r="N109" s="244" t="s">
        <v>49</v>
      </c>
      <c r="O109" s="48"/>
      <c r="P109" s="245">
        <f>O109*H109</f>
        <v>0</v>
      </c>
      <c r="Q109" s="245">
        <v>0</v>
      </c>
      <c r="R109" s="245">
        <f>Q109*H109</f>
        <v>0</v>
      </c>
      <c r="S109" s="245">
        <v>0</v>
      </c>
      <c r="T109" s="246">
        <f>S109*H109</f>
        <v>0</v>
      </c>
      <c r="AR109" s="24" t="s">
        <v>237</v>
      </c>
      <c r="AT109" s="24" t="s">
        <v>233</v>
      </c>
      <c r="AU109" s="24" t="s">
        <v>85</v>
      </c>
      <c r="AY109" s="24" t="s">
        <v>230</v>
      </c>
      <c r="BE109" s="247">
        <f>IF(N109="základní",J109,0)</f>
        <v>0</v>
      </c>
      <c r="BF109" s="247">
        <f>IF(N109="snížená",J109,0)</f>
        <v>0</v>
      </c>
      <c r="BG109" s="247">
        <f>IF(N109="zákl. přenesená",J109,0)</f>
        <v>0</v>
      </c>
      <c r="BH109" s="247">
        <f>IF(N109="sníž. přenesená",J109,0)</f>
        <v>0</v>
      </c>
      <c r="BI109" s="247">
        <f>IF(N109="nulová",J109,0)</f>
        <v>0</v>
      </c>
      <c r="BJ109" s="24" t="s">
        <v>85</v>
      </c>
      <c r="BK109" s="247">
        <f>ROUND(I109*H109,2)</f>
        <v>0</v>
      </c>
      <c r="BL109" s="24" t="s">
        <v>237</v>
      </c>
      <c r="BM109" s="24" t="s">
        <v>2720</v>
      </c>
    </row>
    <row r="110" spans="2:65" s="1" customFormat="1" ht="16.5" customHeight="1">
      <c r="B110" s="47"/>
      <c r="C110" s="236" t="s">
        <v>307</v>
      </c>
      <c r="D110" s="236" t="s">
        <v>233</v>
      </c>
      <c r="E110" s="237" t="s">
        <v>1828</v>
      </c>
      <c r="F110" s="238" t="s">
        <v>1829</v>
      </c>
      <c r="G110" s="239" t="s">
        <v>236</v>
      </c>
      <c r="H110" s="240">
        <v>0.191</v>
      </c>
      <c r="I110" s="241"/>
      <c r="J110" s="242">
        <f>ROUND(I110*H110,2)</f>
        <v>0</v>
      </c>
      <c r="K110" s="238" t="s">
        <v>34</v>
      </c>
      <c r="L110" s="73"/>
      <c r="M110" s="243" t="s">
        <v>34</v>
      </c>
      <c r="N110" s="244" t="s">
        <v>49</v>
      </c>
      <c r="O110" s="48"/>
      <c r="P110" s="245">
        <f>O110*H110</f>
        <v>0</v>
      </c>
      <c r="Q110" s="245">
        <v>0</v>
      </c>
      <c r="R110" s="245">
        <f>Q110*H110</f>
        <v>0</v>
      </c>
      <c r="S110" s="245">
        <v>0</v>
      </c>
      <c r="T110" s="246">
        <f>S110*H110</f>
        <v>0</v>
      </c>
      <c r="AR110" s="24" t="s">
        <v>237</v>
      </c>
      <c r="AT110" s="24" t="s">
        <v>233</v>
      </c>
      <c r="AU110" s="24" t="s">
        <v>85</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237</v>
      </c>
      <c r="BM110" s="24" t="s">
        <v>2721</v>
      </c>
    </row>
    <row r="111" spans="2:65" s="1" customFormat="1" ht="16.5" customHeight="1">
      <c r="B111" s="47"/>
      <c r="C111" s="236" t="s">
        <v>311</v>
      </c>
      <c r="D111" s="236" t="s">
        <v>233</v>
      </c>
      <c r="E111" s="237" t="s">
        <v>1831</v>
      </c>
      <c r="F111" s="238" t="s">
        <v>1832</v>
      </c>
      <c r="G111" s="239" t="s">
        <v>236</v>
      </c>
      <c r="H111" s="240">
        <v>1.526</v>
      </c>
      <c r="I111" s="241"/>
      <c r="J111" s="242">
        <f>ROUND(I111*H111,2)</f>
        <v>0</v>
      </c>
      <c r="K111" s="238" t="s">
        <v>34</v>
      </c>
      <c r="L111" s="73"/>
      <c r="M111" s="243" t="s">
        <v>34</v>
      </c>
      <c r="N111" s="244" t="s">
        <v>49</v>
      </c>
      <c r="O111" s="48"/>
      <c r="P111" s="245">
        <f>O111*H111</f>
        <v>0</v>
      </c>
      <c r="Q111" s="245">
        <v>0</v>
      </c>
      <c r="R111" s="245">
        <f>Q111*H111</f>
        <v>0</v>
      </c>
      <c r="S111" s="245">
        <v>0</v>
      </c>
      <c r="T111" s="246">
        <f>S111*H111</f>
        <v>0</v>
      </c>
      <c r="AR111" s="24" t="s">
        <v>237</v>
      </c>
      <c r="AT111" s="24" t="s">
        <v>233</v>
      </c>
      <c r="AU111" s="24" t="s">
        <v>85</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237</v>
      </c>
      <c r="BM111" s="24" t="s">
        <v>2722</v>
      </c>
    </row>
    <row r="112" spans="2:65" s="1" customFormat="1" ht="16.5" customHeight="1">
      <c r="B112" s="47"/>
      <c r="C112" s="236" t="s">
        <v>315</v>
      </c>
      <c r="D112" s="236" t="s">
        <v>233</v>
      </c>
      <c r="E112" s="237" t="s">
        <v>1834</v>
      </c>
      <c r="F112" s="238" t="s">
        <v>1835</v>
      </c>
      <c r="G112" s="239" t="s">
        <v>236</v>
      </c>
      <c r="H112" s="240">
        <v>0.191</v>
      </c>
      <c r="I112" s="241"/>
      <c r="J112" s="242">
        <f>ROUND(I112*H112,2)</f>
        <v>0</v>
      </c>
      <c r="K112" s="238" t="s">
        <v>34</v>
      </c>
      <c r="L112" s="73"/>
      <c r="M112" s="243" t="s">
        <v>34</v>
      </c>
      <c r="N112" s="294" t="s">
        <v>49</v>
      </c>
      <c r="O112" s="295"/>
      <c r="P112" s="296">
        <f>O112*H112</f>
        <v>0</v>
      </c>
      <c r="Q112" s="296">
        <v>0</v>
      </c>
      <c r="R112" s="296">
        <f>Q112*H112</f>
        <v>0</v>
      </c>
      <c r="S112" s="296">
        <v>0</v>
      </c>
      <c r="T112" s="297">
        <f>S112*H112</f>
        <v>0</v>
      </c>
      <c r="AR112" s="24" t="s">
        <v>237</v>
      </c>
      <c r="AT112" s="24" t="s">
        <v>233</v>
      </c>
      <c r="AU112" s="24" t="s">
        <v>85</v>
      </c>
      <c r="AY112" s="24" t="s">
        <v>230</v>
      </c>
      <c r="BE112" s="247">
        <f>IF(N112="základní",J112,0)</f>
        <v>0</v>
      </c>
      <c r="BF112" s="247">
        <f>IF(N112="snížená",J112,0)</f>
        <v>0</v>
      </c>
      <c r="BG112" s="247">
        <f>IF(N112="zákl. přenesená",J112,0)</f>
        <v>0</v>
      </c>
      <c r="BH112" s="247">
        <f>IF(N112="sníž. přenesená",J112,0)</f>
        <v>0</v>
      </c>
      <c r="BI112" s="247">
        <f>IF(N112="nulová",J112,0)</f>
        <v>0</v>
      </c>
      <c r="BJ112" s="24" t="s">
        <v>85</v>
      </c>
      <c r="BK112" s="247">
        <f>ROUND(I112*H112,2)</f>
        <v>0</v>
      </c>
      <c r="BL112" s="24" t="s">
        <v>237</v>
      </c>
      <c r="BM112" s="24" t="s">
        <v>2723</v>
      </c>
    </row>
    <row r="113" spans="2:12" s="1" customFormat="1" ht="6.95" customHeight="1">
      <c r="B113" s="68"/>
      <c r="C113" s="69"/>
      <c r="D113" s="69"/>
      <c r="E113" s="69"/>
      <c r="F113" s="69"/>
      <c r="G113" s="69"/>
      <c r="H113" s="69"/>
      <c r="I113" s="179"/>
      <c r="J113" s="69"/>
      <c r="K113" s="69"/>
      <c r="L113" s="73"/>
    </row>
  </sheetData>
  <sheetProtection password="CC35" sheet="1" objects="1" scenarios="1" formatColumns="0" formatRows="0" autoFilter="0"/>
  <autoFilter ref="C89:K112"/>
  <mergeCells count="13">
    <mergeCell ref="E7:H7"/>
    <mergeCell ref="E9:H9"/>
    <mergeCell ref="E11:H11"/>
    <mergeCell ref="E26:H26"/>
    <mergeCell ref="E47:H47"/>
    <mergeCell ref="E49:H49"/>
    <mergeCell ref="E51:H51"/>
    <mergeCell ref="J55:J56"/>
    <mergeCell ref="E78:H78"/>
    <mergeCell ref="E80:H80"/>
    <mergeCell ref="E82:H82"/>
    <mergeCell ref="G1:H1"/>
    <mergeCell ref="L2:V2"/>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BR9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168</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2519</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2724</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ROUND(J85,2)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ROUND(SUM(BE85:BE98),2)</f>
        <v>0</v>
      </c>
      <c r="G32" s="48"/>
      <c r="H32" s="48"/>
      <c r="I32" s="171">
        <v>0.21</v>
      </c>
      <c r="J32" s="170">
        <f>ROUND(ROUND((SUM(BE85:BE98)),2)*I32,2)</f>
        <v>0</v>
      </c>
      <c r="K32" s="52"/>
    </row>
    <row r="33" spans="2:11" s="1" customFormat="1" ht="14.4" customHeight="1">
      <c r="B33" s="47"/>
      <c r="C33" s="48"/>
      <c r="D33" s="48"/>
      <c r="E33" s="56" t="s">
        <v>50</v>
      </c>
      <c r="F33" s="170">
        <f>ROUND(SUM(BF85:BF98),2)</f>
        <v>0</v>
      </c>
      <c r="G33" s="48"/>
      <c r="H33" s="48"/>
      <c r="I33" s="171">
        <v>0.15</v>
      </c>
      <c r="J33" s="170">
        <f>ROUND(ROUND((SUM(BF85:BF98)),2)*I33,2)</f>
        <v>0</v>
      </c>
      <c r="K33" s="52"/>
    </row>
    <row r="34" spans="2:11" s="1" customFormat="1" ht="14.4" customHeight="1" hidden="1">
      <c r="B34" s="47"/>
      <c r="C34" s="48"/>
      <c r="D34" s="48"/>
      <c r="E34" s="56" t="s">
        <v>51</v>
      </c>
      <c r="F34" s="170">
        <f>ROUND(SUM(BG85:BG98),2)</f>
        <v>0</v>
      </c>
      <c r="G34" s="48"/>
      <c r="H34" s="48"/>
      <c r="I34" s="171">
        <v>0.21</v>
      </c>
      <c r="J34" s="170">
        <v>0</v>
      </c>
      <c r="K34" s="52"/>
    </row>
    <row r="35" spans="2:11" s="1" customFormat="1" ht="14.4" customHeight="1" hidden="1">
      <c r="B35" s="47"/>
      <c r="C35" s="48"/>
      <c r="D35" s="48"/>
      <c r="E35" s="56" t="s">
        <v>52</v>
      </c>
      <c r="F35" s="170">
        <f>ROUND(SUM(BH85:BH98),2)</f>
        <v>0</v>
      </c>
      <c r="G35" s="48"/>
      <c r="H35" s="48"/>
      <c r="I35" s="171">
        <v>0.15</v>
      </c>
      <c r="J35" s="170">
        <v>0</v>
      </c>
      <c r="K35" s="52"/>
    </row>
    <row r="36" spans="2:11" s="1" customFormat="1" ht="14.4" customHeight="1" hidden="1">
      <c r="B36" s="47"/>
      <c r="C36" s="48"/>
      <c r="D36" s="48"/>
      <c r="E36" s="56" t="s">
        <v>53</v>
      </c>
      <c r="F36" s="170">
        <f>ROUND(SUM(BI85:BI98),2)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2519</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A6 - OBJEKT D - REGULACE ÚT STAVEBNÍ ČÁST</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J85</f>
        <v>0</v>
      </c>
      <c r="K60" s="52"/>
      <c r="AU60" s="24" t="s">
        <v>198</v>
      </c>
    </row>
    <row r="61" spans="2:11" s="8" customFormat="1" ht="24.95" customHeight="1">
      <c r="B61" s="190"/>
      <c r="C61" s="191"/>
      <c r="D61" s="192" t="s">
        <v>1622</v>
      </c>
      <c r="E61" s="193"/>
      <c r="F61" s="193"/>
      <c r="G61" s="193"/>
      <c r="H61" s="193"/>
      <c r="I61" s="194"/>
      <c r="J61" s="195">
        <f>J86</f>
        <v>0</v>
      </c>
      <c r="K61" s="196"/>
    </row>
    <row r="62" spans="2:11" s="8" customFormat="1" ht="24.95" customHeight="1">
      <c r="B62" s="190"/>
      <c r="C62" s="191"/>
      <c r="D62" s="192" t="s">
        <v>1623</v>
      </c>
      <c r="E62" s="193"/>
      <c r="F62" s="193"/>
      <c r="G62" s="193"/>
      <c r="H62" s="193"/>
      <c r="I62" s="194"/>
      <c r="J62" s="195">
        <f>J88</f>
        <v>0</v>
      </c>
      <c r="K62" s="196"/>
    </row>
    <row r="63" spans="2:11" s="8" customFormat="1" ht="24.95" customHeight="1">
      <c r="B63" s="190"/>
      <c r="C63" s="191"/>
      <c r="D63" s="192" t="s">
        <v>1628</v>
      </c>
      <c r="E63" s="193"/>
      <c r="F63" s="193"/>
      <c r="G63" s="193"/>
      <c r="H63" s="193"/>
      <c r="I63" s="194"/>
      <c r="J63" s="195">
        <f>J90</f>
        <v>0</v>
      </c>
      <c r="K63" s="196"/>
    </row>
    <row r="64" spans="2:11" s="1" customFormat="1" ht="21.8" customHeight="1">
      <c r="B64" s="47"/>
      <c r="C64" s="48"/>
      <c r="D64" s="48"/>
      <c r="E64" s="48"/>
      <c r="F64" s="48"/>
      <c r="G64" s="48"/>
      <c r="H64" s="48"/>
      <c r="I64" s="157"/>
      <c r="J64" s="48"/>
      <c r="K64" s="52"/>
    </row>
    <row r="65" spans="2:11" s="1" customFormat="1" ht="6.95" customHeight="1">
      <c r="B65" s="68"/>
      <c r="C65" s="69"/>
      <c r="D65" s="69"/>
      <c r="E65" s="69"/>
      <c r="F65" s="69"/>
      <c r="G65" s="69"/>
      <c r="H65" s="69"/>
      <c r="I65" s="179"/>
      <c r="J65" s="69"/>
      <c r="K65" s="70"/>
    </row>
    <row r="69" spans="2:12" s="1" customFormat="1" ht="6.95" customHeight="1">
      <c r="B69" s="71"/>
      <c r="C69" s="72"/>
      <c r="D69" s="72"/>
      <c r="E69" s="72"/>
      <c r="F69" s="72"/>
      <c r="G69" s="72"/>
      <c r="H69" s="72"/>
      <c r="I69" s="182"/>
      <c r="J69" s="72"/>
      <c r="K69" s="72"/>
      <c r="L69" s="73"/>
    </row>
    <row r="70" spans="2:12" s="1" customFormat="1" ht="36.95" customHeight="1">
      <c r="B70" s="47"/>
      <c r="C70" s="74" t="s">
        <v>214</v>
      </c>
      <c r="D70" s="75"/>
      <c r="E70" s="75"/>
      <c r="F70" s="75"/>
      <c r="G70" s="75"/>
      <c r="H70" s="75"/>
      <c r="I70" s="204"/>
      <c r="J70" s="75"/>
      <c r="K70" s="75"/>
      <c r="L70" s="73"/>
    </row>
    <row r="71" spans="2:12" s="1" customFormat="1" ht="6.95" customHeight="1">
      <c r="B71" s="47"/>
      <c r="C71" s="75"/>
      <c r="D71" s="75"/>
      <c r="E71" s="75"/>
      <c r="F71" s="75"/>
      <c r="G71" s="75"/>
      <c r="H71" s="75"/>
      <c r="I71" s="204"/>
      <c r="J71" s="75"/>
      <c r="K71" s="75"/>
      <c r="L71" s="73"/>
    </row>
    <row r="72" spans="2:12" s="1" customFormat="1" ht="14.4" customHeight="1">
      <c r="B72" s="47"/>
      <c r="C72" s="77" t="s">
        <v>18</v>
      </c>
      <c r="D72" s="75"/>
      <c r="E72" s="75"/>
      <c r="F72" s="75"/>
      <c r="G72" s="75"/>
      <c r="H72" s="75"/>
      <c r="I72" s="204"/>
      <c r="J72" s="75"/>
      <c r="K72" s="75"/>
      <c r="L72" s="73"/>
    </row>
    <row r="73" spans="2:12" s="1" customFormat="1" ht="16.5" customHeight="1">
      <c r="B73" s="47"/>
      <c r="C73" s="75"/>
      <c r="D73" s="75"/>
      <c r="E73" s="205" t="str">
        <f>E7</f>
        <v>REKONSTRUKCE PLYNOVÉ KOTELNY JAROV I.- OBJEKTY A-E</v>
      </c>
      <c r="F73" s="77"/>
      <c r="G73" s="77"/>
      <c r="H73" s="77"/>
      <c r="I73" s="204"/>
      <c r="J73" s="75"/>
      <c r="K73" s="75"/>
      <c r="L73" s="73"/>
    </row>
    <row r="74" spans="2:12" ht="13.5">
      <c r="B74" s="28"/>
      <c r="C74" s="77" t="s">
        <v>190</v>
      </c>
      <c r="D74" s="206"/>
      <c r="E74" s="206"/>
      <c r="F74" s="206"/>
      <c r="G74" s="206"/>
      <c r="H74" s="206"/>
      <c r="I74" s="149"/>
      <c r="J74" s="206"/>
      <c r="K74" s="206"/>
      <c r="L74" s="207"/>
    </row>
    <row r="75" spans="2:12" s="1" customFormat="1" ht="16.5" customHeight="1">
      <c r="B75" s="47"/>
      <c r="C75" s="75"/>
      <c r="D75" s="75"/>
      <c r="E75" s="205" t="s">
        <v>2519</v>
      </c>
      <c r="F75" s="75"/>
      <c r="G75" s="75"/>
      <c r="H75" s="75"/>
      <c r="I75" s="204"/>
      <c r="J75" s="75"/>
      <c r="K75" s="75"/>
      <c r="L75" s="73"/>
    </row>
    <row r="76" spans="2:12" s="1" customFormat="1" ht="14.4" customHeight="1">
      <c r="B76" s="47"/>
      <c r="C76" s="77" t="s">
        <v>192</v>
      </c>
      <c r="D76" s="75"/>
      <c r="E76" s="75"/>
      <c r="F76" s="75"/>
      <c r="G76" s="75"/>
      <c r="H76" s="75"/>
      <c r="I76" s="204"/>
      <c r="J76" s="75"/>
      <c r="K76" s="75"/>
      <c r="L76" s="73"/>
    </row>
    <row r="77" spans="2:12" s="1" customFormat="1" ht="17.25" customHeight="1">
      <c r="B77" s="47"/>
      <c r="C77" s="75"/>
      <c r="D77" s="75"/>
      <c r="E77" s="83" t="str">
        <f>E11</f>
        <v>A6 - OBJEKT D - REGULACE ÚT STAVEBNÍ ČÁST</v>
      </c>
      <c r="F77" s="75"/>
      <c r="G77" s="75"/>
      <c r="H77" s="75"/>
      <c r="I77" s="204"/>
      <c r="J77" s="75"/>
      <c r="K77" s="75"/>
      <c r="L77" s="73"/>
    </row>
    <row r="78" spans="2:12" s="1" customFormat="1" ht="6.95" customHeight="1">
      <c r="B78" s="47"/>
      <c r="C78" s="75"/>
      <c r="D78" s="75"/>
      <c r="E78" s="75"/>
      <c r="F78" s="75"/>
      <c r="G78" s="75"/>
      <c r="H78" s="75"/>
      <c r="I78" s="204"/>
      <c r="J78" s="75"/>
      <c r="K78" s="75"/>
      <c r="L78" s="73"/>
    </row>
    <row r="79" spans="2:12" s="1" customFormat="1" ht="18" customHeight="1">
      <c r="B79" s="47"/>
      <c r="C79" s="77" t="s">
        <v>24</v>
      </c>
      <c r="D79" s="75"/>
      <c r="E79" s="75"/>
      <c r="F79" s="208" t="str">
        <f>F14</f>
        <v xml:space="preserve"> 130 00 Praha 3</v>
      </c>
      <c r="G79" s="75"/>
      <c r="H79" s="75"/>
      <c r="I79" s="209" t="s">
        <v>26</v>
      </c>
      <c r="J79" s="86" t="str">
        <f>IF(J14="","",J14)</f>
        <v>24. 9. 2018</v>
      </c>
      <c r="K79" s="75"/>
      <c r="L79" s="73"/>
    </row>
    <row r="80" spans="2:12" s="1" customFormat="1" ht="6.95" customHeight="1">
      <c r="B80" s="47"/>
      <c r="C80" s="75"/>
      <c r="D80" s="75"/>
      <c r="E80" s="75"/>
      <c r="F80" s="75"/>
      <c r="G80" s="75"/>
      <c r="H80" s="75"/>
      <c r="I80" s="204"/>
      <c r="J80" s="75"/>
      <c r="K80" s="75"/>
      <c r="L80" s="73"/>
    </row>
    <row r="81" spans="2:12" s="1" customFormat="1" ht="13.5">
      <c r="B81" s="47"/>
      <c r="C81" s="77" t="s">
        <v>32</v>
      </c>
      <c r="D81" s="75"/>
      <c r="E81" s="75"/>
      <c r="F81" s="208" t="str">
        <f>E17</f>
        <v>VYSOKÁ ŠKOLA EKONOMICKÁ V PRAZE</v>
      </c>
      <c r="G81" s="75"/>
      <c r="H81" s="75"/>
      <c r="I81" s="209" t="s">
        <v>39</v>
      </c>
      <c r="J81" s="208" t="str">
        <f>E23</f>
        <v>ING.VÁCLAV PILÁT</v>
      </c>
      <c r="K81" s="75"/>
      <c r="L81" s="73"/>
    </row>
    <row r="82" spans="2:12" s="1" customFormat="1" ht="14.4" customHeight="1">
      <c r="B82" s="47"/>
      <c r="C82" s="77" t="s">
        <v>37</v>
      </c>
      <c r="D82" s="75"/>
      <c r="E82" s="75"/>
      <c r="F82" s="208" t="str">
        <f>IF(E20="","",E20)</f>
        <v/>
      </c>
      <c r="G82" s="75"/>
      <c r="H82" s="75"/>
      <c r="I82" s="204"/>
      <c r="J82" s="75"/>
      <c r="K82" s="75"/>
      <c r="L82" s="73"/>
    </row>
    <row r="83" spans="2:12" s="1" customFormat="1" ht="10.3" customHeight="1">
      <c r="B83" s="47"/>
      <c r="C83" s="75"/>
      <c r="D83" s="75"/>
      <c r="E83" s="75"/>
      <c r="F83" s="75"/>
      <c r="G83" s="75"/>
      <c r="H83" s="75"/>
      <c r="I83" s="204"/>
      <c r="J83" s="75"/>
      <c r="K83" s="75"/>
      <c r="L83" s="73"/>
    </row>
    <row r="84" spans="2:20" s="10" customFormat="1" ht="29.25" customHeight="1">
      <c r="B84" s="210"/>
      <c r="C84" s="211" t="s">
        <v>215</v>
      </c>
      <c r="D84" s="212" t="s">
        <v>63</v>
      </c>
      <c r="E84" s="212" t="s">
        <v>59</v>
      </c>
      <c r="F84" s="212" t="s">
        <v>216</v>
      </c>
      <c r="G84" s="212" t="s">
        <v>217</v>
      </c>
      <c r="H84" s="212" t="s">
        <v>218</v>
      </c>
      <c r="I84" s="213" t="s">
        <v>219</v>
      </c>
      <c r="J84" s="212" t="s">
        <v>196</v>
      </c>
      <c r="K84" s="214" t="s">
        <v>220</v>
      </c>
      <c r="L84" s="215"/>
      <c r="M84" s="103" t="s">
        <v>221</v>
      </c>
      <c r="N84" s="104" t="s">
        <v>48</v>
      </c>
      <c r="O84" s="104" t="s">
        <v>222</v>
      </c>
      <c r="P84" s="104" t="s">
        <v>223</v>
      </c>
      <c r="Q84" s="104" t="s">
        <v>224</v>
      </c>
      <c r="R84" s="104" t="s">
        <v>225</v>
      </c>
      <c r="S84" s="104" t="s">
        <v>226</v>
      </c>
      <c r="T84" s="105" t="s">
        <v>227</v>
      </c>
    </row>
    <row r="85" spans="2:63" s="1" customFormat="1" ht="29.25" customHeight="1">
      <c r="B85" s="47"/>
      <c r="C85" s="109" t="s">
        <v>197</v>
      </c>
      <c r="D85" s="75"/>
      <c r="E85" s="75"/>
      <c r="F85" s="75"/>
      <c r="G85" s="75"/>
      <c r="H85" s="75"/>
      <c r="I85" s="204"/>
      <c r="J85" s="216">
        <f>BK85</f>
        <v>0</v>
      </c>
      <c r="K85" s="75"/>
      <c r="L85" s="73"/>
      <c r="M85" s="106"/>
      <c r="N85" s="107"/>
      <c r="O85" s="107"/>
      <c r="P85" s="217">
        <f>P86+P88+P90</f>
        <v>0</v>
      </c>
      <c r="Q85" s="107"/>
      <c r="R85" s="217">
        <f>R86+R88+R90</f>
        <v>0.0022400000000000002</v>
      </c>
      <c r="S85" s="107"/>
      <c r="T85" s="218">
        <f>T86+T88+T90</f>
        <v>0</v>
      </c>
      <c r="AT85" s="24" t="s">
        <v>77</v>
      </c>
      <c r="AU85" s="24" t="s">
        <v>198</v>
      </c>
      <c r="BK85" s="219">
        <f>BK86+BK88+BK90</f>
        <v>0</v>
      </c>
    </row>
    <row r="86" spans="2:63" s="11" customFormat="1" ht="37.4" customHeight="1">
      <c r="B86" s="220"/>
      <c r="C86" s="221"/>
      <c r="D86" s="222" t="s">
        <v>77</v>
      </c>
      <c r="E86" s="223" t="s">
        <v>655</v>
      </c>
      <c r="F86" s="223" t="s">
        <v>1685</v>
      </c>
      <c r="G86" s="221"/>
      <c r="H86" s="221"/>
      <c r="I86" s="224"/>
      <c r="J86" s="225">
        <f>BK86</f>
        <v>0</v>
      </c>
      <c r="K86" s="221"/>
      <c r="L86" s="226"/>
      <c r="M86" s="227"/>
      <c r="N86" s="228"/>
      <c r="O86" s="228"/>
      <c r="P86" s="229">
        <f>P87</f>
        <v>0</v>
      </c>
      <c r="Q86" s="228"/>
      <c r="R86" s="229">
        <f>R87</f>
        <v>0</v>
      </c>
      <c r="S86" s="228"/>
      <c r="T86" s="230">
        <f>T87</f>
        <v>0</v>
      </c>
      <c r="AR86" s="231" t="s">
        <v>85</v>
      </c>
      <c r="AT86" s="232" t="s">
        <v>77</v>
      </c>
      <c r="AU86" s="232" t="s">
        <v>78</v>
      </c>
      <c r="AY86" s="231" t="s">
        <v>230</v>
      </c>
      <c r="BK86" s="233">
        <f>BK87</f>
        <v>0</v>
      </c>
    </row>
    <row r="87" spans="2:65" s="1" customFormat="1" ht="16.5" customHeight="1">
      <c r="B87" s="47"/>
      <c r="C87" s="236" t="s">
        <v>85</v>
      </c>
      <c r="D87" s="236" t="s">
        <v>233</v>
      </c>
      <c r="E87" s="237" t="s">
        <v>1686</v>
      </c>
      <c r="F87" s="238" t="s">
        <v>1687</v>
      </c>
      <c r="G87" s="239" t="s">
        <v>1594</v>
      </c>
      <c r="H87" s="240">
        <v>140</v>
      </c>
      <c r="I87" s="241"/>
      <c r="J87" s="242">
        <f>ROUND(I87*H87,2)</f>
        <v>0</v>
      </c>
      <c r="K87" s="238" t="s">
        <v>34</v>
      </c>
      <c r="L87" s="73"/>
      <c r="M87" s="243" t="s">
        <v>34</v>
      </c>
      <c r="N87" s="244" t="s">
        <v>49</v>
      </c>
      <c r="O87" s="48"/>
      <c r="P87" s="245">
        <f>O87*H87</f>
        <v>0</v>
      </c>
      <c r="Q87" s="245">
        <v>0</v>
      </c>
      <c r="R87" s="245">
        <f>Q87*H87</f>
        <v>0</v>
      </c>
      <c r="S87" s="245">
        <v>0</v>
      </c>
      <c r="T87" s="246">
        <f>S87*H87</f>
        <v>0</v>
      </c>
      <c r="AR87" s="24" t="s">
        <v>237</v>
      </c>
      <c r="AT87" s="24" t="s">
        <v>233</v>
      </c>
      <c r="AU87" s="24" t="s">
        <v>85</v>
      </c>
      <c r="AY87" s="24" t="s">
        <v>230</v>
      </c>
      <c r="BE87" s="247">
        <f>IF(N87="základní",J87,0)</f>
        <v>0</v>
      </c>
      <c r="BF87" s="247">
        <f>IF(N87="snížená",J87,0)</f>
        <v>0</v>
      </c>
      <c r="BG87" s="247">
        <f>IF(N87="zákl. přenesená",J87,0)</f>
        <v>0</v>
      </c>
      <c r="BH87" s="247">
        <f>IF(N87="sníž. přenesená",J87,0)</f>
        <v>0</v>
      </c>
      <c r="BI87" s="247">
        <f>IF(N87="nulová",J87,0)</f>
        <v>0</v>
      </c>
      <c r="BJ87" s="24" t="s">
        <v>85</v>
      </c>
      <c r="BK87" s="247">
        <f>ROUND(I87*H87,2)</f>
        <v>0</v>
      </c>
      <c r="BL87" s="24" t="s">
        <v>237</v>
      </c>
      <c r="BM87" s="24" t="s">
        <v>2725</v>
      </c>
    </row>
    <row r="88" spans="2:63" s="11" customFormat="1" ht="37.4" customHeight="1">
      <c r="B88" s="220"/>
      <c r="C88" s="221"/>
      <c r="D88" s="222" t="s">
        <v>77</v>
      </c>
      <c r="E88" s="223" t="s">
        <v>659</v>
      </c>
      <c r="F88" s="223" t="s">
        <v>1692</v>
      </c>
      <c r="G88" s="221"/>
      <c r="H88" s="221"/>
      <c r="I88" s="224"/>
      <c r="J88" s="225">
        <f>BK88</f>
        <v>0</v>
      </c>
      <c r="K88" s="221"/>
      <c r="L88" s="226"/>
      <c r="M88" s="227"/>
      <c r="N88" s="228"/>
      <c r="O88" s="228"/>
      <c r="P88" s="229">
        <f>P89</f>
        <v>0</v>
      </c>
      <c r="Q88" s="228"/>
      <c r="R88" s="229">
        <f>R89</f>
        <v>0</v>
      </c>
      <c r="S88" s="228"/>
      <c r="T88" s="230">
        <f>T89</f>
        <v>0</v>
      </c>
      <c r="AR88" s="231" t="s">
        <v>85</v>
      </c>
      <c r="AT88" s="232" t="s">
        <v>77</v>
      </c>
      <c r="AU88" s="232" t="s">
        <v>78</v>
      </c>
      <c r="AY88" s="231" t="s">
        <v>230</v>
      </c>
      <c r="BK88" s="233">
        <f>BK89</f>
        <v>0</v>
      </c>
    </row>
    <row r="89" spans="2:65" s="1" customFormat="1" ht="16.5" customHeight="1">
      <c r="B89" s="47"/>
      <c r="C89" s="236" t="s">
        <v>91</v>
      </c>
      <c r="D89" s="236" t="s">
        <v>233</v>
      </c>
      <c r="E89" s="237" t="s">
        <v>2331</v>
      </c>
      <c r="F89" s="238" t="s">
        <v>2332</v>
      </c>
      <c r="G89" s="239" t="s">
        <v>1594</v>
      </c>
      <c r="H89" s="240">
        <v>140</v>
      </c>
      <c r="I89" s="241"/>
      <c r="J89" s="242">
        <f>ROUND(I89*H89,2)</f>
        <v>0</v>
      </c>
      <c r="K89" s="238" t="s">
        <v>34</v>
      </c>
      <c r="L89" s="73"/>
      <c r="M89" s="243" t="s">
        <v>34</v>
      </c>
      <c r="N89" s="244" t="s">
        <v>49</v>
      </c>
      <c r="O89" s="48"/>
      <c r="P89" s="245">
        <f>O89*H89</f>
        <v>0</v>
      </c>
      <c r="Q89" s="245">
        <v>0</v>
      </c>
      <c r="R89" s="245">
        <f>Q89*H89</f>
        <v>0</v>
      </c>
      <c r="S89" s="245">
        <v>0</v>
      </c>
      <c r="T89" s="246">
        <f>S89*H89</f>
        <v>0</v>
      </c>
      <c r="AR89" s="24" t="s">
        <v>237</v>
      </c>
      <c r="AT89" s="24" t="s">
        <v>233</v>
      </c>
      <c r="AU89" s="24" t="s">
        <v>85</v>
      </c>
      <c r="AY89" s="24" t="s">
        <v>230</v>
      </c>
      <c r="BE89" s="247">
        <f>IF(N89="základní",J89,0)</f>
        <v>0</v>
      </c>
      <c r="BF89" s="247">
        <f>IF(N89="snížená",J89,0)</f>
        <v>0</v>
      </c>
      <c r="BG89" s="247">
        <f>IF(N89="zákl. přenesená",J89,0)</f>
        <v>0</v>
      </c>
      <c r="BH89" s="247">
        <f>IF(N89="sníž. přenesená",J89,0)</f>
        <v>0</v>
      </c>
      <c r="BI89" s="247">
        <f>IF(N89="nulová",J89,0)</f>
        <v>0</v>
      </c>
      <c r="BJ89" s="24" t="s">
        <v>85</v>
      </c>
      <c r="BK89" s="247">
        <f>ROUND(I89*H89,2)</f>
        <v>0</v>
      </c>
      <c r="BL89" s="24" t="s">
        <v>237</v>
      </c>
      <c r="BM89" s="24" t="s">
        <v>2726</v>
      </c>
    </row>
    <row r="90" spans="2:63" s="11" customFormat="1" ht="37.4" customHeight="1">
      <c r="B90" s="220"/>
      <c r="C90" s="221"/>
      <c r="D90" s="222" t="s">
        <v>77</v>
      </c>
      <c r="E90" s="223" t="s">
        <v>762</v>
      </c>
      <c r="F90" s="223" t="s">
        <v>763</v>
      </c>
      <c r="G90" s="221"/>
      <c r="H90" s="221"/>
      <c r="I90" s="224"/>
      <c r="J90" s="225">
        <f>BK90</f>
        <v>0</v>
      </c>
      <c r="K90" s="221"/>
      <c r="L90" s="226"/>
      <c r="M90" s="227"/>
      <c r="N90" s="228"/>
      <c r="O90" s="228"/>
      <c r="P90" s="229">
        <f>SUM(P91:P98)</f>
        <v>0</v>
      </c>
      <c r="Q90" s="228"/>
      <c r="R90" s="229">
        <f>SUM(R91:R98)</f>
        <v>0.0022400000000000002</v>
      </c>
      <c r="S90" s="228"/>
      <c r="T90" s="230">
        <f>SUM(T91:T98)</f>
        <v>0</v>
      </c>
      <c r="AR90" s="231" t="s">
        <v>91</v>
      </c>
      <c r="AT90" s="232" t="s">
        <v>77</v>
      </c>
      <c r="AU90" s="232" t="s">
        <v>78</v>
      </c>
      <c r="AY90" s="231" t="s">
        <v>230</v>
      </c>
      <c r="BK90" s="233">
        <f>SUM(BK91:BK98)</f>
        <v>0</v>
      </c>
    </row>
    <row r="91" spans="2:65" s="1" customFormat="1" ht="16.5" customHeight="1">
      <c r="B91" s="47"/>
      <c r="C91" s="236" t="s">
        <v>242</v>
      </c>
      <c r="D91" s="236" t="s">
        <v>233</v>
      </c>
      <c r="E91" s="237" t="s">
        <v>2334</v>
      </c>
      <c r="F91" s="238" t="s">
        <v>2497</v>
      </c>
      <c r="G91" s="239" t="s">
        <v>1594</v>
      </c>
      <c r="H91" s="240">
        <v>140</v>
      </c>
      <c r="I91" s="241"/>
      <c r="J91" s="242">
        <f>ROUND(I91*H91,2)</f>
        <v>0</v>
      </c>
      <c r="K91" s="238" t="s">
        <v>34</v>
      </c>
      <c r="L91" s="73"/>
      <c r="M91" s="243" t="s">
        <v>34</v>
      </c>
      <c r="N91" s="244" t="s">
        <v>49</v>
      </c>
      <c r="O91" s="48"/>
      <c r="P91" s="245">
        <f>O91*H91</f>
        <v>0</v>
      </c>
      <c r="Q91" s="245">
        <v>0</v>
      </c>
      <c r="R91" s="245">
        <f>Q91*H91</f>
        <v>0</v>
      </c>
      <c r="S91" s="245">
        <v>0</v>
      </c>
      <c r="T91" s="246">
        <f>S91*H91</f>
        <v>0</v>
      </c>
      <c r="AR91" s="24" t="s">
        <v>259</v>
      </c>
      <c r="AT91" s="24" t="s">
        <v>233</v>
      </c>
      <c r="AU91" s="24" t="s">
        <v>85</v>
      </c>
      <c r="AY91" s="24" t="s">
        <v>230</v>
      </c>
      <c r="BE91" s="247">
        <f>IF(N91="základní",J91,0)</f>
        <v>0</v>
      </c>
      <c r="BF91" s="247">
        <f>IF(N91="snížená",J91,0)</f>
        <v>0</v>
      </c>
      <c r="BG91" s="247">
        <f>IF(N91="zákl. přenesená",J91,0)</f>
        <v>0</v>
      </c>
      <c r="BH91" s="247">
        <f>IF(N91="sníž. přenesená",J91,0)</f>
        <v>0</v>
      </c>
      <c r="BI91" s="247">
        <f>IF(N91="nulová",J91,0)</f>
        <v>0</v>
      </c>
      <c r="BJ91" s="24" t="s">
        <v>85</v>
      </c>
      <c r="BK91" s="247">
        <f>ROUND(I91*H91,2)</f>
        <v>0</v>
      </c>
      <c r="BL91" s="24" t="s">
        <v>259</v>
      </c>
      <c r="BM91" s="24" t="s">
        <v>2727</v>
      </c>
    </row>
    <row r="92" spans="2:65" s="1" customFormat="1" ht="16.5" customHeight="1">
      <c r="B92" s="47"/>
      <c r="C92" s="236" t="s">
        <v>237</v>
      </c>
      <c r="D92" s="236" t="s">
        <v>233</v>
      </c>
      <c r="E92" s="237" t="s">
        <v>2337</v>
      </c>
      <c r="F92" s="238" t="s">
        <v>2338</v>
      </c>
      <c r="G92" s="239" t="s">
        <v>1594</v>
      </c>
      <c r="H92" s="240">
        <v>84</v>
      </c>
      <c r="I92" s="241"/>
      <c r="J92" s="242">
        <f>ROUND(I92*H92,2)</f>
        <v>0</v>
      </c>
      <c r="K92" s="238" t="s">
        <v>34</v>
      </c>
      <c r="L92" s="73"/>
      <c r="M92" s="243" t="s">
        <v>34</v>
      </c>
      <c r="N92" s="244" t="s">
        <v>49</v>
      </c>
      <c r="O92" s="48"/>
      <c r="P92" s="245">
        <f>O92*H92</f>
        <v>0</v>
      </c>
      <c r="Q92" s="245">
        <v>0</v>
      </c>
      <c r="R92" s="245">
        <f>Q92*H92</f>
        <v>0</v>
      </c>
      <c r="S92" s="245">
        <v>0</v>
      </c>
      <c r="T92" s="246">
        <f>S92*H92</f>
        <v>0</v>
      </c>
      <c r="AR92" s="24" t="s">
        <v>259</v>
      </c>
      <c r="AT92" s="24" t="s">
        <v>233</v>
      </c>
      <c r="AU92" s="24" t="s">
        <v>85</v>
      </c>
      <c r="AY92" s="24" t="s">
        <v>230</v>
      </c>
      <c r="BE92" s="247">
        <f>IF(N92="základní",J92,0)</f>
        <v>0</v>
      </c>
      <c r="BF92" s="247">
        <f>IF(N92="snížená",J92,0)</f>
        <v>0</v>
      </c>
      <c r="BG92" s="247">
        <f>IF(N92="zákl. přenesená",J92,0)</f>
        <v>0</v>
      </c>
      <c r="BH92" s="247">
        <f>IF(N92="sníž. přenesená",J92,0)</f>
        <v>0</v>
      </c>
      <c r="BI92" s="247">
        <f>IF(N92="nulová",J92,0)</f>
        <v>0</v>
      </c>
      <c r="BJ92" s="24" t="s">
        <v>85</v>
      </c>
      <c r="BK92" s="247">
        <f>ROUND(I92*H92,2)</f>
        <v>0</v>
      </c>
      <c r="BL92" s="24" t="s">
        <v>259</v>
      </c>
      <c r="BM92" s="24" t="s">
        <v>2728</v>
      </c>
    </row>
    <row r="93" spans="2:51" s="12" customFormat="1" ht="13.5">
      <c r="B93" s="248"/>
      <c r="C93" s="249"/>
      <c r="D93" s="250" t="s">
        <v>246</v>
      </c>
      <c r="E93" s="251" t="s">
        <v>34</v>
      </c>
      <c r="F93" s="252" t="s">
        <v>2729</v>
      </c>
      <c r="G93" s="249"/>
      <c r="H93" s="253">
        <v>84</v>
      </c>
      <c r="I93" s="254"/>
      <c r="J93" s="249"/>
      <c r="K93" s="249"/>
      <c r="L93" s="255"/>
      <c r="M93" s="256"/>
      <c r="N93" s="257"/>
      <c r="O93" s="257"/>
      <c r="P93" s="257"/>
      <c r="Q93" s="257"/>
      <c r="R93" s="257"/>
      <c r="S93" s="257"/>
      <c r="T93" s="258"/>
      <c r="AT93" s="259" t="s">
        <v>246</v>
      </c>
      <c r="AU93" s="259" t="s">
        <v>85</v>
      </c>
      <c r="AV93" s="12" t="s">
        <v>91</v>
      </c>
      <c r="AW93" s="12" t="s">
        <v>41</v>
      </c>
      <c r="AX93" s="12" t="s">
        <v>78</v>
      </c>
      <c r="AY93" s="259" t="s">
        <v>230</v>
      </c>
    </row>
    <row r="94" spans="2:51" s="14" customFormat="1" ht="13.5">
      <c r="B94" s="270"/>
      <c r="C94" s="271"/>
      <c r="D94" s="250" t="s">
        <v>246</v>
      </c>
      <c r="E94" s="272" t="s">
        <v>34</v>
      </c>
      <c r="F94" s="273" t="s">
        <v>265</v>
      </c>
      <c r="G94" s="271"/>
      <c r="H94" s="274">
        <v>84</v>
      </c>
      <c r="I94" s="275"/>
      <c r="J94" s="271"/>
      <c r="K94" s="271"/>
      <c r="L94" s="276"/>
      <c r="M94" s="277"/>
      <c r="N94" s="278"/>
      <c r="O94" s="278"/>
      <c r="P94" s="278"/>
      <c r="Q94" s="278"/>
      <c r="R94" s="278"/>
      <c r="S94" s="278"/>
      <c r="T94" s="279"/>
      <c r="AT94" s="280" t="s">
        <v>246</v>
      </c>
      <c r="AU94" s="280" t="s">
        <v>85</v>
      </c>
      <c r="AV94" s="14" t="s">
        <v>237</v>
      </c>
      <c r="AW94" s="14" t="s">
        <v>41</v>
      </c>
      <c r="AX94" s="14" t="s">
        <v>85</v>
      </c>
      <c r="AY94" s="280" t="s">
        <v>230</v>
      </c>
    </row>
    <row r="95" spans="2:65" s="1" customFormat="1" ht="16.5" customHeight="1">
      <c r="B95" s="47"/>
      <c r="C95" s="236" t="s">
        <v>255</v>
      </c>
      <c r="D95" s="236" t="s">
        <v>233</v>
      </c>
      <c r="E95" s="237" t="s">
        <v>2341</v>
      </c>
      <c r="F95" s="238" t="s">
        <v>2342</v>
      </c>
      <c r="G95" s="239" t="s">
        <v>1594</v>
      </c>
      <c r="H95" s="240">
        <v>56</v>
      </c>
      <c r="I95" s="241"/>
      <c r="J95" s="242">
        <f>ROUND(I95*H95,2)</f>
        <v>0</v>
      </c>
      <c r="K95" s="238" t="s">
        <v>34</v>
      </c>
      <c r="L95" s="73"/>
      <c r="M95" s="243" t="s">
        <v>34</v>
      </c>
      <c r="N95" s="244" t="s">
        <v>49</v>
      </c>
      <c r="O95" s="48"/>
      <c r="P95" s="245">
        <f>O95*H95</f>
        <v>0</v>
      </c>
      <c r="Q95" s="245">
        <v>4E-05</v>
      </c>
      <c r="R95" s="245">
        <f>Q95*H95</f>
        <v>0.0022400000000000002</v>
      </c>
      <c r="S95" s="245">
        <v>0</v>
      </c>
      <c r="T95" s="246">
        <f>S95*H95</f>
        <v>0</v>
      </c>
      <c r="AR95" s="24" t="s">
        <v>259</v>
      </c>
      <c r="AT95" s="24" t="s">
        <v>233</v>
      </c>
      <c r="AU95" s="24" t="s">
        <v>85</v>
      </c>
      <c r="AY95" s="24" t="s">
        <v>230</v>
      </c>
      <c r="BE95" s="247">
        <f>IF(N95="základní",J95,0)</f>
        <v>0</v>
      </c>
      <c r="BF95" s="247">
        <f>IF(N95="snížená",J95,0)</f>
        <v>0</v>
      </c>
      <c r="BG95" s="247">
        <f>IF(N95="zákl. přenesená",J95,0)</f>
        <v>0</v>
      </c>
      <c r="BH95" s="247">
        <f>IF(N95="sníž. přenesená",J95,0)</f>
        <v>0</v>
      </c>
      <c r="BI95" s="247">
        <f>IF(N95="nulová",J95,0)</f>
        <v>0</v>
      </c>
      <c r="BJ95" s="24" t="s">
        <v>85</v>
      </c>
      <c r="BK95" s="247">
        <f>ROUND(I95*H95,2)</f>
        <v>0</v>
      </c>
      <c r="BL95" s="24" t="s">
        <v>259</v>
      </c>
      <c r="BM95" s="24" t="s">
        <v>2730</v>
      </c>
    </row>
    <row r="96" spans="2:51" s="12" customFormat="1" ht="13.5">
      <c r="B96" s="248"/>
      <c r="C96" s="249"/>
      <c r="D96" s="250" t="s">
        <v>246</v>
      </c>
      <c r="E96" s="251" t="s">
        <v>34</v>
      </c>
      <c r="F96" s="252" t="s">
        <v>2731</v>
      </c>
      <c r="G96" s="249"/>
      <c r="H96" s="253">
        <v>56</v>
      </c>
      <c r="I96" s="254"/>
      <c r="J96" s="249"/>
      <c r="K96" s="249"/>
      <c r="L96" s="255"/>
      <c r="M96" s="256"/>
      <c r="N96" s="257"/>
      <c r="O96" s="257"/>
      <c r="P96" s="257"/>
      <c r="Q96" s="257"/>
      <c r="R96" s="257"/>
      <c r="S96" s="257"/>
      <c r="T96" s="258"/>
      <c r="AT96" s="259" t="s">
        <v>246</v>
      </c>
      <c r="AU96" s="259" t="s">
        <v>85</v>
      </c>
      <c r="AV96" s="12" t="s">
        <v>91</v>
      </c>
      <c r="AW96" s="12" t="s">
        <v>41</v>
      </c>
      <c r="AX96" s="12" t="s">
        <v>78</v>
      </c>
      <c r="AY96" s="259" t="s">
        <v>230</v>
      </c>
    </row>
    <row r="97" spans="2:51" s="14" customFormat="1" ht="13.5">
      <c r="B97" s="270"/>
      <c r="C97" s="271"/>
      <c r="D97" s="250" t="s">
        <v>246</v>
      </c>
      <c r="E97" s="272" t="s">
        <v>34</v>
      </c>
      <c r="F97" s="273" t="s">
        <v>265</v>
      </c>
      <c r="G97" s="271"/>
      <c r="H97" s="274">
        <v>56</v>
      </c>
      <c r="I97" s="275"/>
      <c r="J97" s="271"/>
      <c r="K97" s="271"/>
      <c r="L97" s="276"/>
      <c r="M97" s="277"/>
      <c r="N97" s="278"/>
      <c r="O97" s="278"/>
      <c r="P97" s="278"/>
      <c r="Q97" s="278"/>
      <c r="R97" s="278"/>
      <c r="S97" s="278"/>
      <c r="T97" s="279"/>
      <c r="AT97" s="280" t="s">
        <v>246</v>
      </c>
      <c r="AU97" s="280" t="s">
        <v>85</v>
      </c>
      <c r="AV97" s="14" t="s">
        <v>237</v>
      </c>
      <c r="AW97" s="14" t="s">
        <v>41</v>
      </c>
      <c r="AX97" s="14" t="s">
        <v>85</v>
      </c>
      <c r="AY97" s="280" t="s">
        <v>230</v>
      </c>
    </row>
    <row r="98" spans="2:65" s="1" customFormat="1" ht="16.5" customHeight="1">
      <c r="B98" s="47"/>
      <c r="C98" s="236" t="s">
        <v>266</v>
      </c>
      <c r="D98" s="236" t="s">
        <v>233</v>
      </c>
      <c r="E98" s="237" t="s">
        <v>769</v>
      </c>
      <c r="F98" s="238" t="s">
        <v>770</v>
      </c>
      <c r="G98" s="239" t="s">
        <v>304</v>
      </c>
      <c r="H98" s="293"/>
      <c r="I98" s="241"/>
      <c r="J98" s="242">
        <f>ROUND(I98*H98,2)</f>
        <v>0</v>
      </c>
      <c r="K98" s="238" t="s">
        <v>34</v>
      </c>
      <c r="L98" s="73"/>
      <c r="M98" s="243" t="s">
        <v>34</v>
      </c>
      <c r="N98" s="294" t="s">
        <v>49</v>
      </c>
      <c r="O98" s="295"/>
      <c r="P98" s="296">
        <f>O98*H98</f>
        <v>0</v>
      </c>
      <c r="Q98" s="296">
        <v>0</v>
      </c>
      <c r="R98" s="296">
        <f>Q98*H98</f>
        <v>0</v>
      </c>
      <c r="S98" s="296">
        <v>0</v>
      </c>
      <c r="T98" s="297">
        <f>S98*H98</f>
        <v>0</v>
      </c>
      <c r="AR98" s="24" t="s">
        <v>259</v>
      </c>
      <c r="AT98" s="24" t="s">
        <v>233</v>
      </c>
      <c r="AU98" s="24" t="s">
        <v>85</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259</v>
      </c>
      <c r="BM98" s="24" t="s">
        <v>2732</v>
      </c>
    </row>
    <row r="99" spans="2:12" s="1" customFormat="1" ht="6.95" customHeight="1">
      <c r="B99" s="68"/>
      <c r="C99" s="69"/>
      <c r="D99" s="69"/>
      <c r="E99" s="69"/>
      <c r="F99" s="69"/>
      <c r="G99" s="69"/>
      <c r="H99" s="69"/>
      <c r="I99" s="179"/>
      <c r="J99" s="69"/>
      <c r="K99" s="69"/>
      <c r="L99" s="73"/>
    </row>
  </sheetData>
  <sheetProtection password="CC35" sheet="1" objects="1" scenarios="1" formatColumns="0" formatRows="0" autoFilter="0"/>
  <autoFilter ref="C84:K98"/>
  <mergeCells count="13">
    <mergeCell ref="E7:H7"/>
    <mergeCell ref="E9:H9"/>
    <mergeCell ref="E11:H11"/>
    <mergeCell ref="E26:H26"/>
    <mergeCell ref="E47:H47"/>
    <mergeCell ref="E49:H49"/>
    <mergeCell ref="E51:H51"/>
    <mergeCell ref="J55:J56"/>
    <mergeCell ref="E73:H73"/>
    <mergeCell ref="E75:H75"/>
    <mergeCell ref="E77:H77"/>
    <mergeCell ref="G1:H1"/>
    <mergeCell ref="L2:V2"/>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1:BR17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173</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2733</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2734</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ROUND(J95,2)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ROUND(SUM(BE95:BE169),2)</f>
        <v>0</v>
      </c>
      <c r="G32" s="48"/>
      <c r="H32" s="48"/>
      <c r="I32" s="171">
        <v>0.21</v>
      </c>
      <c r="J32" s="170">
        <f>ROUND(ROUND((SUM(BE95:BE169)),2)*I32,2)</f>
        <v>0</v>
      </c>
      <c r="K32" s="52"/>
    </row>
    <row r="33" spans="2:11" s="1" customFormat="1" ht="14.4" customHeight="1">
      <c r="B33" s="47"/>
      <c r="C33" s="48"/>
      <c r="D33" s="48"/>
      <c r="E33" s="56" t="s">
        <v>50</v>
      </c>
      <c r="F33" s="170">
        <f>ROUND(SUM(BF95:BF169),2)</f>
        <v>0</v>
      </c>
      <c r="G33" s="48"/>
      <c r="H33" s="48"/>
      <c r="I33" s="171">
        <v>0.15</v>
      </c>
      <c r="J33" s="170">
        <f>ROUND(ROUND((SUM(BF95:BF169)),2)*I33,2)</f>
        <v>0</v>
      </c>
      <c r="K33" s="52"/>
    </row>
    <row r="34" spans="2:11" s="1" customFormat="1" ht="14.4" customHeight="1" hidden="1">
      <c r="B34" s="47"/>
      <c r="C34" s="48"/>
      <c r="D34" s="48"/>
      <c r="E34" s="56" t="s">
        <v>51</v>
      </c>
      <c r="F34" s="170">
        <f>ROUND(SUM(BG95:BG169),2)</f>
        <v>0</v>
      </c>
      <c r="G34" s="48"/>
      <c r="H34" s="48"/>
      <c r="I34" s="171">
        <v>0.21</v>
      </c>
      <c r="J34" s="170">
        <v>0</v>
      </c>
      <c r="K34" s="52"/>
    </row>
    <row r="35" spans="2:11" s="1" customFormat="1" ht="14.4" customHeight="1" hidden="1">
      <c r="B35" s="47"/>
      <c r="C35" s="48"/>
      <c r="D35" s="48"/>
      <c r="E35" s="56" t="s">
        <v>52</v>
      </c>
      <c r="F35" s="170">
        <f>ROUND(SUM(BH95:BH169),2)</f>
        <v>0</v>
      </c>
      <c r="G35" s="48"/>
      <c r="H35" s="48"/>
      <c r="I35" s="171">
        <v>0.15</v>
      </c>
      <c r="J35" s="170">
        <v>0</v>
      </c>
      <c r="K35" s="52"/>
    </row>
    <row r="36" spans="2:11" s="1" customFormat="1" ht="14.4" customHeight="1" hidden="1">
      <c r="B36" s="47"/>
      <c r="C36" s="48"/>
      <c r="D36" s="48"/>
      <c r="E36" s="56" t="s">
        <v>53</v>
      </c>
      <c r="F36" s="170">
        <f>ROUND(SUM(BI95:BI169),2)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2733</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A1 - OBJEKT E - PŘEDÁVACÍ STANICE VYTÁPĚNÍ</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J95</f>
        <v>0</v>
      </c>
      <c r="K60" s="52"/>
      <c r="AU60" s="24" t="s">
        <v>198</v>
      </c>
    </row>
    <row r="61" spans="2:11" s="8" customFormat="1" ht="24.95" customHeight="1">
      <c r="B61" s="190"/>
      <c r="C61" s="191"/>
      <c r="D61" s="192" t="s">
        <v>199</v>
      </c>
      <c r="E61" s="193"/>
      <c r="F61" s="193"/>
      <c r="G61" s="193"/>
      <c r="H61" s="193"/>
      <c r="I61" s="194"/>
      <c r="J61" s="195">
        <f>J96</f>
        <v>0</v>
      </c>
      <c r="K61" s="196"/>
    </row>
    <row r="62" spans="2:11" s="9" customFormat="1" ht="19.9" customHeight="1">
      <c r="B62" s="197"/>
      <c r="C62" s="198"/>
      <c r="D62" s="199" t="s">
        <v>200</v>
      </c>
      <c r="E62" s="200"/>
      <c r="F62" s="200"/>
      <c r="G62" s="200"/>
      <c r="H62" s="200"/>
      <c r="I62" s="201"/>
      <c r="J62" s="202">
        <f>J97</f>
        <v>0</v>
      </c>
      <c r="K62" s="203"/>
    </row>
    <row r="63" spans="2:11" s="8" customFormat="1" ht="24.95" customHeight="1">
      <c r="B63" s="190"/>
      <c r="C63" s="191"/>
      <c r="D63" s="192" t="s">
        <v>201</v>
      </c>
      <c r="E63" s="193"/>
      <c r="F63" s="193"/>
      <c r="G63" s="193"/>
      <c r="H63" s="193"/>
      <c r="I63" s="194"/>
      <c r="J63" s="195">
        <f>J104</f>
        <v>0</v>
      </c>
      <c r="K63" s="196"/>
    </row>
    <row r="64" spans="2:11" s="9" customFormat="1" ht="19.9" customHeight="1">
      <c r="B64" s="197"/>
      <c r="C64" s="198"/>
      <c r="D64" s="199" t="s">
        <v>202</v>
      </c>
      <c r="E64" s="200"/>
      <c r="F64" s="200"/>
      <c r="G64" s="200"/>
      <c r="H64" s="200"/>
      <c r="I64" s="201"/>
      <c r="J64" s="202">
        <f>J105</f>
        <v>0</v>
      </c>
      <c r="K64" s="203"/>
    </row>
    <row r="65" spans="2:11" s="9" customFormat="1" ht="19.9" customHeight="1">
      <c r="B65" s="197"/>
      <c r="C65" s="198"/>
      <c r="D65" s="199" t="s">
        <v>204</v>
      </c>
      <c r="E65" s="200"/>
      <c r="F65" s="200"/>
      <c r="G65" s="200"/>
      <c r="H65" s="200"/>
      <c r="I65" s="201"/>
      <c r="J65" s="202">
        <f>J111</f>
        <v>0</v>
      </c>
      <c r="K65" s="203"/>
    </row>
    <row r="66" spans="2:11" s="9" customFormat="1" ht="19.9" customHeight="1">
      <c r="B66" s="197"/>
      <c r="C66" s="198"/>
      <c r="D66" s="199" t="s">
        <v>205</v>
      </c>
      <c r="E66" s="200"/>
      <c r="F66" s="200"/>
      <c r="G66" s="200"/>
      <c r="H66" s="200"/>
      <c r="I66" s="201"/>
      <c r="J66" s="202">
        <f>J117</f>
        <v>0</v>
      </c>
      <c r="K66" s="203"/>
    </row>
    <row r="67" spans="2:11" s="9" customFormat="1" ht="19.9" customHeight="1">
      <c r="B67" s="197"/>
      <c r="C67" s="198"/>
      <c r="D67" s="199" t="s">
        <v>206</v>
      </c>
      <c r="E67" s="200"/>
      <c r="F67" s="200"/>
      <c r="G67" s="200"/>
      <c r="H67" s="200"/>
      <c r="I67" s="201"/>
      <c r="J67" s="202">
        <f>J123</f>
        <v>0</v>
      </c>
      <c r="K67" s="203"/>
    </row>
    <row r="68" spans="2:11" s="9" customFormat="1" ht="19.9" customHeight="1">
      <c r="B68" s="197"/>
      <c r="C68" s="198"/>
      <c r="D68" s="199" t="s">
        <v>207</v>
      </c>
      <c r="E68" s="200"/>
      <c r="F68" s="200"/>
      <c r="G68" s="200"/>
      <c r="H68" s="200"/>
      <c r="I68" s="201"/>
      <c r="J68" s="202">
        <f>J145</f>
        <v>0</v>
      </c>
      <c r="K68" s="203"/>
    </row>
    <row r="69" spans="2:11" s="8" customFormat="1" ht="24.95" customHeight="1">
      <c r="B69" s="190"/>
      <c r="C69" s="191"/>
      <c r="D69" s="192" t="s">
        <v>209</v>
      </c>
      <c r="E69" s="193"/>
      <c r="F69" s="193"/>
      <c r="G69" s="193"/>
      <c r="H69" s="193"/>
      <c r="I69" s="194"/>
      <c r="J69" s="195">
        <f>J161</f>
        <v>0</v>
      </c>
      <c r="K69" s="196"/>
    </row>
    <row r="70" spans="2:11" s="9" customFormat="1" ht="19.9" customHeight="1">
      <c r="B70" s="197"/>
      <c r="C70" s="198"/>
      <c r="D70" s="199" t="s">
        <v>210</v>
      </c>
      <c r="E70" s="200"/>
      <c r="F70" s="200"/>
      <c r="G70" s="200"/>
      <c r="H70" s="200"/>
      <c r="I70" s="201"/>
      <c r="J70" s="202">
        <f>J162</f>
        <v>0</v>
      </c>
      <c r="K70" s="203"/>
    </row>
    <row r="71" spans="2:11" s="9" customFormat="1" ht="19.9" customHeight="1">
      <c r="B71" s="197"/>
      <c r="C71" s="198"/>
      <c r="D71" s="199" t="s">
        <v>211</v>
      </c>
      <c r="E71" s="200"/>
      <c r="F71" s="200"/>
      <c r="G71" s="200"/>
      <c r="H71" s="200"/>
      <c r="I71" s="201"/>
      <c r="J71" s="202">
        <f>J164</f>
        <v>0</v>
      </c>
      <c r="K71" s="203"/>
    </row>
    <row r="72" spans="2:11" s="9" customFormat="1" ht="19.9" customHeight="1">
      <c r="B72" s="197"/>
      <c r="C72" s="198"/>
      <c r="D72" s="199" t="s">
        <v>212</v>
      </c>
      <c r="E72" s="200"/>
      <c r="F72" s="200"/>
      <c r="G72" s="200"/>
      <c r="H72" s="200"/>
      <c r="I72" s="201"/>
      <c r="J72" s="202">
        <f>J166</f>
        <v>0</v>
      </c>
      <c r="K72" s="203"/>
    </row>
    <row r="73" spans="2:11" s="9" customFormat="1" ht="19.9" customHeight="1">
      <c r="B73" s="197"/>
      <c r="C73" s="198"/>
      <c r="D73" s="199" t="s">
        <v>213</v>
      </c>
      <c r="E73" s="200"/>
      <c r="F73" s="200"/>
      <c r="G73" s="200"/>
      <c r="H73" s="200"/>
      <c r="I73" s="201"/>
      <c r="J73" s="202">
        <f>J168</f>
        <v>0</v>
      </c>
      <c r="K73" s="203"/>
    </row>
    <row r="74" spans="2:11" s="1" customFormat="1" ht="21.8" customHeight="1">
      <c r="B74" s="47"/>
      <c r="C74" s="48"/>
      <c r="D74" s="48"/>
      <c r="E74" s="48"/>
      <c r="F74" s="48"/>
      <c r="G74" s="48"/>
      <c r="H74" s="48"/>
      <c r="I74" s="157"/>
      <c r="J74" s="48"/>
      <c r="K74" s="52"/>
    </row>
    <row r="75" spans="2:11" s="1" customFormat="1" ht="6.95" customHeight="1">
      <c r="B75" s="68"/>
      <c r="C75" s="69"/>
      <c r="D75" s="69"/>
      <c r="E75" s="69"/>
      <c r="F75" s="69"/>
      <c r="G75" s="69"/>
      <c r="H75" s="69"/>
      <c r="I75" s="179"/>
      <c r="J75" s="69"/>
      <c r="K75" s="70"/>
    </row>
    <row r="79" spans="2:12" s="1" customFormat="1" ht="6.95" customHeight="1">
      <c r="B79" s="71"/>
      <c r="C79" s="72"/>
      <c r="D79" s="72"/>
      <c r="E79" s="72"/>
      <c r="F79" s="72"/>
      <c r="G79" s="72"/>
      <c r="H79" s="72"/>
      <c r="I79" s="182"/>
      <c r="J79" s="72"/>
      <c r="K79" s="72"/>
      <c r="L79" s="73"/>
    </row>
    <row r="80" spans="2:12" s="1" customFormat="1" ht="36.95" customHeight="1">
      <c r="B80" s="47"/>
      <c r="C80" s="74" t="s">
        <v>214</v>
      </c>
      <c r="D80" s="75"/>
      <c r="E80" s="75"/>
      <c r="F80" s="75"/>
      <c r="G80" s="75"/>
      <c r="H80" s="75"/>
      <c r="I80" s="204"/>
      <c r="J80" s="75"/>
      <c r="K80" s="75"/>
      <c r="L80" s="73"/>
    </row>
    <row r="81" spans="2:12" s="1" customFormat="1" ht="6.95" customHeight="1">
      <c r="B81" s="47"/>
      <c r="C81" s="75"/>
      <c r="D81" s="75"/>
      <c r="E81" s="75"/>
      <c r="F81" s="75"/>
      <c r="G81" s="75"/>
      <c r="H81" s="75"/>
      <c r="I81" s="204"/>
      <c r="J81" s="75"/>
      <c r="K81" s="75"/>
      <c r="L81" s="73"/>
    </row>
    <row r="82" spans="2:12" s="1" customFormat="1" ht="14.4" customHeight="1">
      <c r="B82" s="47"/>
      <c r="C82" s="77" t="s">
        <v>18</v>
      </c>
      <c r="D82" s="75"/>
      <c r="E82" s="75"/>
      <c r="F82" s="75"/>
      <c r="G82" s="75"/>
      <c r="H82" s="75"/>
      <c r="I82" s="204"/>
      <c r="J82" s="75"/>
      <c r="K82" s="75"/>
      <c r="L82" s="73"/>
    </row>
    <row r="83" spans="2:12" s="1" customFormat="1" ht="16.5" customHeight="1">
      <c r="B83" s="47"/>
      <c r="C83" s="75"/>
      <c r="D83" s="75"/>
      <c r="E83" s="205" t="str">
        <f>E7</f>
        <v>REKONSTRUKCE PLYNOVÉ KOTELNY JAROV I.- OBJEKTY A-E</v>
      </c>
      <c r="F83" s="77"/>
      <c r="G83" s="77"/>
      <c r="H83" s="77"/>
      <c r="I83" s="204"/>
      <c r="J83" s="75"/>
      <c r="K83" s="75"/>
      <c r="L83" s="73"/>
    </row>
    <row r="84" spans="2:12" ht="13.5">
      <c r="B84" s="28"/>
      <c r="C84" s="77" t="s">
        <v>190</v>
      </c>
      <c r="D84" s="206"/>
      <c r="E84" s="206"/>
      <c r="F84" s="206"/>
      <c r="G84" s="206"/>
      <c r="H84" s="206"/>
      <c r="I84" s="149"/>
      <c r="J84" s="206"/>
      <c r="K84" s="206"/>
      <c r="L84" s="207"/>
    </row>
    <row r="85" spans="2:12" s="1" customFormat="1" ht="16.5" customHeight="1">
      <c r="B85" s="47"/>
      <c r="C85" s="75"/>
      <c r="D85" s="75"/>
      <c r="E85" s="205" t="s">
        <v>2733</v>
      </c>
      <c r="F85" s="75"/>
      <c r="G85" s="75"/>
      <c r="H85" s="75"/>
      <c r="I85" s="204"/>
      <c r="J85" s="75"/>
      <c r="K85" s="75"/>
      <c r="L85" s="73"/>
    </row>
    <row r="86" spans="2:12" s="1" customFormat="1" ht="14.4" customHeight="1">
      <c r="B86" s="47"/>
      <c r="C86" s="77" t="s">
        <v>192</v>
      </c>
      <c r="D86" s="75"/>
      <c r="E86" s="75"/>
      <c r="F86" s="75"/>
      <c r="G86" s="75"/>
      <c r="H86" s="75"/>
      <c r="I86" s="204"/>
      <c r="J86" s="75"/>
      <c r="K86" s="75"/>
      <c r="L86" s="73"/>
    </row>
    <row r="87" spans="2:12" s="1" customFormat="1" ht="17.25" customHeight="1">
      <c r="B87" s="47"/>
      <c r="C87" s="75"/>
      <c r="D87" s="75"/>
      <c r="E87" s="83" t="str">
        <f>E11</f>
        <v>A1 - OBJEKT E - PŘEDÁVACÍ STANICE VYTÁPĚNÍ</v>
      </c>
      <c r="F87" s="75"/>
      <c r="G87" s="75"/>
      <c r="H87" s="75"/>
      <c r="I87" s="204"/>
      <c r="J87" s="75"/>
      <c r="K87" s="75"/>
      <c r="L87" s="73"/>
    </row>
    <row r="88" spans="2:12" s="1" customFormat="1" ht="6.95" customHeight="1">
      <c r="B88" s="47"/>
      <c r="C88" s="75"/>
      <c r="D88" s="75"/>
      <c r="E88" s="75"/>
      <c r="F88" s="75"/>
      <c r="G88" s="75"/>
      <c r="H88" s="75"/>
      <c r="I88" s="204"/>
      <c r="J88" s="75"/>
      <c r="K88" s="75"/>
      <c r="L88" s="73"/>
    </row>
    <row r="89" spans="2:12" s="1" customFormat="1" ht="18" customHeight="1">
      <c r="B89" s="47"/>
      <c r="C89" s="77" t="s">
        <v>24</v>
      </c>
      <c r="D89" s="75"/>
      <c r="E89" s="75"/>
      <c r="F89" s="208" t="str">
        <f>F14</f>
        <v xml:space="preserve"> 130 00 Praha 3</v>
      </c>
      <c r="G89" s="75"/>
      <c r="H89" s="75"/>
      <c r="I89" s="209" t="s">
        <v>26</v>
      </c>
      <c r="J89" s="86" t="str">
        <f>IF(J14="","",J14)</f>
        <v>24. 9. 2018</v>
      </c>
      <c r="K89" s="75"/>
      <c r="L89" s="73"/>
    </row>
    <row r="90" spans="2:12" s="1" customFormat="1" ht="6.95" customHeight="1">
      <c r="B90" s="47"/>
      <c r="C90" s="75"/>
      <c r="D90" s="75"/>
      <c r="E90" s="75"/>
      <c r="F90" s="75"/>
      <c r="G90" s="75"/>
      <c r="H90" s="75"/>
      <c r="I90" s="204"/>
      <c r="J90" s="75"/>
      <c r="K90" s="75"/>
      <c r="L90" s="73"/>
    </row>
    <row r="91" spans="2:12" s="1" customFormat="1" ht="13.5">
      <c r="B91" s="47"/>
      <c r="C91" s="77" t="s">
        <v>32</v>
      </c>
      <c r="D91" s="75"/>
      <c r="E91" s="75"/>
      <c r="F91" s="208" t="str">
        <f>E17</f>
        <v>VYSOKÁ ŠKOLA EKONOMICKÁ V PRAZE</v>
      </c>
      <c r="G91" s="75"/>
      <c r="H91" s="75"/>
      <c r="I91" s="209" t="s">
        <v>39</v>
      </c>
      <c r="J91" s="208" t="str">
        <f>E23</f>
        <v>ING.VÁCLAV PILÁT</v>
      </c>
      <c r="K91" s="75"/>
      <c r="L91" s="73"/>
    </row>
    <row r="92" spans="2:12" s="1" customFormat="1" ht="14.4" customHeight="1">
      <c r="B92" s="47"/>
      <c r="C92" s="77" t="s">
        <v>37</v>
      </c>
      <c r="D92" s="75"/>
      <c r="E92" s="75"/>
      <c r="F92" s="208" t="str">
        <f>IF(E20="","",E20)</f>
        <v/>
      </c>
      <c r="G92" s="75"/>
      <c r="H92" s="75"/>
      <c r="I92" s="204"/>
      <c r="J92" s="75"/>
      <c r="K92" s="75"/>
      <c r="L92" s="73"/>
    </row>
    <row r="93" spans="2:12" s="1" customFormat="1" ht="10.3" customHeight="1">
      <c r="B93" s="47"/>
      <c r="C93" s="75"/>
      <c r="D93" s="75"/>
      <c r="E93" s="75"/>
      <c r="F93" s="75"/>
      <c r="G93" s="75"/>
      <c r="H93" s="75"/>
      <c r="I93" s="204"/>
      <c r="J93" s="75"/>
      <c r="K93" s="75"/>
      <c r="L93" s="73"/>
    </row>
    <row r="94" spans="2:20" s="10" customFormat="1" ht="29.25" customHeight="1">
      <c r="B94" s="210"/>
      <c r="C94" s="211" t="s">
        <v>215</v>
      </c>
      <c r="D94" s="212" t="s">
        <v>63</v>
      </c>
      <c r="E94" s="212" t="s">
        <v>59</v>
      </c>
      <c r="F94" s="212" t="s">
        <v>216</v>
      </c>
      <c r="G94" s="212" t="s">
        <v>217</v>
      </c>
      <c r="H94" s="212" t="s">
        <v>218</v>
      </c>
      <c r="I94" s="213" t="s">
        <v>219</v>
      </c>
      <c r="J94" s="212" t="s">
        <v>196</v>
      </c>
      <c r="K94" s="214" t="s">
        <v>220</v>
      </c>
      <c r="L94" s="215"/>
      <c r="M94" s="103" t="s">
        <v>221</v>
      </c>
      <c r="N94" s="104" t="s">
        <v>48</v>
      </c>
      <c r="O94" s="104" t="s">
        <v>222</v>
      </c>
      <c r="P94" s="104" t="s">
        <v>223</v>
      </c>
      <c r="Q94" s="104" t="s">
        <v>224</v>
      </c>
      <c r="R94" s="104" t="s">
        <v>225</v>
      </c>
      <c r="S94" s="104" t="s">
        <v>226</v>
      </c>
      <c r="T94" s="105" t="s">
        <v>227</v>
      </c>
    </row>
    <row r="95" spans="2:63" s="1" customFormat="1" ht="29.25" customHeight="1">
      <c r="B95" s="47"/>
      <c r="C95" s="109" t="s">
        <v>197</v>
      </c>
      <c r="D95" s="75"/>
      <c r="E95" s="75"/>
      <c r="F95" s="75"/>
      <c r="G95" s="75"/>
      <c r="H95" s="75"/>
      <c r="I95" s="204"/>
      <c r="J95" s="216">
        <f>BK95</f>
        <v>0</v>
      </c>
      <c r="K95" s="75"/>
      <c r="L95" s="73"/>
      <c r="M95" s="106"/>
      <c r="N95" s="107"/>
      <c r="O95" s="107"/>
      <c r="P95" s="217">
        <f>P96+P104+P161</f>
        <v>0</v>
      </c>
      <c r="Q95" s="107"/>
      <c r="R95" s="217">
        <f>R96+R104+R161</f>
        <v>0.72742</v>
      </c>
      <c r="S95" s="107"/>
      <c r="T95" s="218">
        <f>T96+T104+T161</f>
        <v>0.72801</v>
      </c>
      <c r="AT95" s="24" t="s">
        <v>77</v>
      </c>
      <c r="AU95" s="24" t="s">
        <v>198</v>
      </c>
      <c r="BK95" s="219">
        <f>BK96+BK104+BK161</f>
        <v>0</v>
      </c>
    </row>
    <row r="96" spans="2:63" s="11" customFormat="1" ht="37.4" customHeight="1">
      <c r="B96" s="220"/>
      <c r="C96" s="221"/>
      <c r="D96" s="222" t="s">
        <v>77</v>
      </c>
      <c r="E96" s="223" t="s">
        <v>228</v>
      </c>
      <c r="F96" s="223" t="s">
        <v>229</v>
      </c>
      <c r="G96" s="221"/>
      <c r="H96" s="221"/>
      <c r="I96" s="224"/>
      <c r="J96" s="225">
        <f>BK96</f>
        <v>0</v>
      </c>
      <c r="K96" s="221"/>
      <c r="L96" s="226"/>
      <c r="M96" s="227"/>
      <c r="N96" s="228"/>
      <c r="O96" s="228"/>
      <c r="P96" s="229">
        <f>P97</f>
        <v>0</v>
      </c>
      <c r="Q96" s="228"/>
      <c r="R96" s="229">
        <f>R97</f>
        <v>0</v>
      </c>
      <c r="S96" s="228"/>
      <c r="T96" s="230">
        <f>T97</f>
        <v>0</v>
      </c>
      <c r="AR96" s="231" t="s">
        <v>85</v>
      </c>
      <c r="AT96" s="232" t="s">
        <v>77</v>
      </c>
      <c r="AU96" s="232" t="s">
        <v>78</v>
      </c>
      <c r="AY96" s="231" t="s">
        <v>230</v>
      </c>
      <c r="BK96" s="233">
        <f>BK97</f>
        <v>0</v>
      </c>
    </row>
    <row r="97" spans="2:63" s="11" customFormat="1" ht="19.9" customHeight="1">
      <c r="B97" s="220"/>
      <c r="C97" s="221"/>
      <c r="D97" s="222" t="s">
        <v>77</v>
      </c>
      <c r="E97" s="234" t="s">
        <v>231</v>
      </c>
      <c r="F97" s="234" t="s">
        <v>232</v>
      </c>
      <c r="G97" s="221"/>
      <c r="H97" s="221"/>
      <c r="I97" s="224"/>
      <c r="J97" s="235">
        <f>BK97</f>
        <v>0</v>
      </c>
      <c r="K97" s="221"/>
      <c r="L97" s="226"/>
      <c r="M97" s="227"/>
      <c r="N97" s="228"/>
      <c r="O97" s="228"/>
      <c r="P97" s="229">
        <f>SUM(P98:P103)</f>
        <v>0</v>
      </c>
      <c r="Q97" s="228"/>
      <c r="R97" s="229">
        <f>SUM(R98:R103)</f>
        <v>0</v>
      </c>
      <c r="S97" s="228"/>
      <c r="T97" s="230">
        <f>SUM(T98:T103)</f>
        <v>0</v>
      </c>
      <c r="AR97" s="231" t="s">
        <v>85</v>
      </c>
      <c r="AT97" s="232" t="s">
        <v>77</v>
      </c>
      <c r="AU97" s="232" t="s">
        <v>85</v>
      </c>
      <c r="AY97" s="231" t="s">
        <v>230</v>
      </c>
      <c r="BK97" s="233">
        <f>SUM(BK98:BK103)</f>
        <v>0</v>
      </c>
    </row>
    <row r="98" spans="2:65" s="1" customFormat="1" ht="25.5" customHeight="1">
      <c r="B98" s="47"/>
      <c r="C98" s="236" t="s">
        <v>85</v>
      </c>
      <c r="D98" s="236" t="s">
        <v>233</v>
      </c>
      <c r="E98" s="237" t="s">
        <v>234</v>
      </c>
      <c r="F98" s="238" t="s">
        <v>235</v>
      </c>
      <c r="G98" s="239" t="s">
        <v>236</v>
      </c>
      <c r="H98" s="240">
        <v>0.728</v>
      </c>
      <c r="I98" s="241"/>
      <c r="J98" s="242">
        <f>ROUND(I98*H98,2)</f>
        <v>0</v>
      </c>
      <c r="K98" s="238" t="s">
        <v>34</v>
      </c>
      <c r="L98" s="73"/>
      <c r="M98" s="243" t="s">
        <v>34</v>
      </c>
      <c r="N98" s="244" t="s">
        <v>49</v>
      </c>
      <c r="O98" s="48"/>
      <c r="P98" s="245">
        <f>O98*H98</f>
        <v>0</v>
      </c>
      <c r="Q98" s="245">
        <v>0</v>
      </c>
      <c r="R98" s="245">
        <f>Q98*H98</f>
        <v>0</v>
      </c>
      <c r="S98" s="245">
        <v>0</v>
      </c>
      <c r="T98" s="246">
        <f>S98*H98</f>
        <v>0</v>
      </c>
      <c r="AR98" s="24" t="s">
        <v>237</v>
      </c>
      <c r="AT98" s="24" t="s">
        <v>233</v>
      </c>
      <c r="AU98" s="24" t="s">
        <v>91</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237</v>
      </c>
      <c r="BM98" s="24" t="s">
        <v>2735</v>
      </c>
    </row>
    <row r="99" spans="2:65" s="1" customFormat="1" ht="25.5" customHeight="1">
      <c r="B99" s="47"/>
      <c r="C99" s="236" t="s">
        <v>91</v>
      </c>
      <c r="D99" s="236" t="s">
        <v>233</v>
      </c>
      <c r="E99" s="237" t="s">
        <v>239</v>
      </c>
      <c r="F99" s="238" t="s">
        <v>240</v>
      </c>
      <c r="G99" s="239" t="s">
        <v>236</v>
      </c>
      <c r="H99" s="240">
        <v>0.728</v>
      </c>
      <c r="I99" s="241"/>
      <c r="J99" s="242">
        <f>ROUND(I99*H99,2)</f>
        <v>0</v>
      </c>
      <c r="K99" s="238" t="s">
        <v>34</v>
      </c>
      <c r="L99" s="73"/>
      <c r="M99" s="243" t="s">
        <v>34</v>
      </c>
      <c r="N99" s="244" t="s">
        <v>49</v>
      </c>
      <c r="O99" s="48"/>
      <c r="P99" s="245">
        <f>O99*H99</f>
        <v>0</v>
      </c>
      <c r="Q99" s="245">
        <v>0</v>
      </c>
      <c r="R99" s="245">
        <f>Q99*H99</f>
        <v>0</v>
      </c>
      <c r="S99" s="245">
        <v>0</v>
      </c>
      <c r="T99" s="246">
        <f>S99*H99</f>
        <v>0</v>
      </c>
      <c r="AR99" s="24" t="s">
        <v>237</v>
      </c>
      <c r="AT99" s="24" t="s">
        <v>233</v>
      </c>
      <c r="AU99" s="24" t="s">
        <v>91</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237</v>
      </c>
      <c r="BM99" s="24" t="s">
        <v>2736</v>
      </c>
    </row>
    <row r="100" spans="2:65" s="1" customFormat="1" ht="25.5" customHeight="1">
      <c r="B100" s="47"/>
      <c r="C100" s="236" t="s">
        <v>242</v>
      </c>
      <c r="D100" s="236" t="s">
        <v>233</v>
      </c>
      <c r="E100" s="237" t="s">
        <v>243</v>
      </c>
      <c r="F100" s="238" t="s">
        <v>244</v>
      </c>
      <c r="G100" s="239" t="s">
        <v>236</v>
      </c>
      <c r="H100" s="240">
        <v>18.2</v>
      </c>
      <c r="I100" s="241"/>
      <c r="J100" s="242">
        <f>ROUND(I100*H100,2)</f>
        <v>0</v>
      </c>
      <c r="K100" s="238" t="s">
        <v>34</v>
      </c>
      <c r="L100" s="73"/>
      <c r="M100" s="243" t="s">
        <v>34</v>
      </c>
      <c r="N100" s="244" t="s">
        <v>49</v>
      </c>
      <c r="O100" s="48"/>
      <c r="P100" s="245">
        <f>O100*H100</f>
        <v>0</v>
      </c>
      <c r="Q100" s="245">
        <v>0</v>
      </c>
      <c r="R100" s="245">
        <f>Q100*H100</f>
        <v>0</v>
      </c>
      <c r="S100" s="245">
        <v>0</v>
      </c>
      <c r="T100" s="246">
        <f>S100*H100</f>
        <v>0</v>
      </c>
      <c r="AR100" s="24" t="s">
        <v>237</v>
      </c>
      <c r="AT100" s="24" t="s">
        <v>233</v>
      </c>
      <c r="AU100" s="24" t="s">
        <v>91</v>
      </c>
      <c r="AY100" s="24" t="s">
        <v>230</v>
      </c>
      <c r="BE100" s="247">
        <f>IF(N100="základní",J100,0)</f>
        <v>0</v>
      </c>
      <c r="BF100" s="247">
        <f>IF(N100="snížená",J100,0)</f>
        <v>0</v>
      </c>
      <c r="BG100" s="247">
        <f>IF(N100="zákl. přenesená",J100,0)</f>
        <v>0</v>
      </c>
      <c r="BH100" s="247">
        <f>IF(N100="sníž. přenesená",J100,0)</f>
        <v>0</v>
      </c>
      <c r="BI100" s="247">
        <f>IF(N100="nulová",J100,0)</f>
        <v>0</v>
      </c>
      <c r="BJ100" s="24" t="s">
        <v>85</v>
      </c>
      <c r="BK100" s="247">
        <f>ROUND(I100*H100,2)</f>
        <v>0</v>
      </c>
      <c r="BL100" s="24" t="s">
        <v>237</v>
      </c>
      <c r="BM100" s="24" t="s">
        <v>2737</v>
      </c>
    </row>
    <row r="101" spans="2:51" s="12" customFormat="1" ht="13.5">
      <c r="B101" s="248"/>
      <c r="C101" s="249"/>
      <c r="D101" s="250" t="s">
        <v>246</v>
      </c>
      <c r="E101" s="251" t="s">
        <v>34</v>
      </c>
      <c r="F101" s="252" t="s">
        <v>2351</v>
      </c>
      <c r="G101" s="249"/>
      <c r="H101" s="253">
        <v>18.2</v>
      </c>
      <c r="I101" s="254"/>
      <c r="J101" s="249"/>
      <c r="K101" s="249"/>
      <c r="L101" s="255"/>
      <c r="M101" s="256"/>
      <c r="N101" s="257"/>
      <c r="O101" s="257"/>
      <c r="P101" s="257"/>
      <c r="Q101" s="257"/>
      <c r="R101" s="257"/>
      <c r="S101" s="257"/>
      <c r="T101" s="258"/>
      <c r="AT101" s="259" t="s">
        <v>246</v>
      </c>
      <c r="AU101" s="259" t="s">
        <v>91</v>
      </c>
      <c r="AV101" s="12" t="s">
        <v>91</v>
      </c>
      <c r="AW101" s="12" t="s">
        <v>41</v>
      </c>
      <c r="AX101" s="12" t="s">
        <v>78</v>
      </c>
      <c r="AY101" s="259" t="s">
        <v>230</v>
      </c>
    </row>
    <row r="102" spans="2:51" s="14" customFormat="1" ht="13.5">
      <c r="B102" s="270"/>
      <c r="C102" s="271"/>
      <c r="D102" s="250" t="s">
        <v>246</v>
      </c>
      <c r="E102" s="272" t="s">
        <v>34</v>
      </c>
      <c r="F102" s="273" t="s">
        <v>265</v>
      </c>
      <c r="G102" s="271"/>
      <c r="H102" s="274">
        <v>18.2</v>
      </c>
      <c r="I102" s="275"/>
      <c r="J102" s="271"/>
      <c r="K102" s="271"/>
      <c r="L102" s="276"/>
      <c r="M102" s="277"/>
      <c r="N102" s="278"/>
      <c r="O102" s="278"/>
      <c r="P102" s="278"/>
      <c r="Q102" s="278"/>
      <c r="R102" s="278"/>
      <c r="S102" s="278"/>
      <c r="T102" s="279"/>
      <c r="AT102" s="280" t="s">
        <v>246</v>
      </c>
      <c r="AU102" s="280" t="s">
        <v>91</v>
      </c>
      <c r="AV102" s="14" t="s">
        <v>237</v>
      </c>
      <c r="AW102" s="14" t="s">
        <v>41</v>
      </c>
      <c r="AX102" s="14" t="s">
        <v>85</v>
      </c>
      <c r="AY102" s="280" t="s">
        <v>230</v>
      </c>
    </row>
    <row r="103" spans="2:65" s="1" customFormat="1" ht="25.5" customHeight="1">
      <c r="B103" s="47"/>
      <c r="C103" s="236" t="s">
        <v>237</v>
      </c>
      <c r="D103" s="236" t="s">
        <v>233</v>
      </c>
      <c r="E103" s="237" t="s">
        <v>248</v>
      </c>
      <c r="F103" s="238" t="s">
        <v>249</v>
      </c>
      <c r="G103" s="239" t="s">
        <v>236</v>
      </c>
      <c r="H103" s="240">
        <v>0.728</v>
      </c>
      <c r="I103" s="241"/>
      <c r="J103" s="242">
        <f>ROUND(I103*H103,2)</f>
        <v>0</v>
      </c>
      <c r="K103" s="238" t="s">
        <v>34</v>
      </c>
      <c r="L103" s="73"/>
      <c r="M103" s="243" t="s">
        <v>34</v>
      </c>
      <c r="N103" s="244" t="s">
        <v>49</v>
      </c>
      <c r="O103" s="48"/>
      <c r="P103" s="245">
        <f>O103*H103</f>
        <v>0</v>
      </c>
      <c r="Q103" s="245">
        <v>0</v>
      </c>
      <c r="R103" s="245">
        <f>Q103*H103</f>
        <v>0</v>
      </c>
      <c r="S103" s="245">
        <v>0</v>
      </c>
      <c r="T103" s="246">
        <f>S103*H103</f>
        <v>0</v>
      </c>
      <c r="AR103" s="24" t="s">
        <v>237</v>
      </c>
      <c r="AT103" s="24" t="s">
        <v>233</v>
      </c>
      <c r="AU103" s="24" t="s">
        <v>91</v>
      </c>
      <c r="AY103" s="24" t="s">
        <v>230</v>
      </c>
      <c r="BE103" s="247">
        <f>IF(N103="základní",J103,0)</f>
        <v>0</v>
      </c>
      <c r="BF103" s="247">
        <f>IF(N103="snížená",J103,0)</f>
        <v>0</v>
      </c>
      <c r="BG103" s="247">
        <f>IF(N103="zákl. přenesená",J103,0)</f>
        <v>0</v>
      </c>
      <c r="BH103" s="247">
        <f>IF(N103="sníž. přenesená",J103,0)</f>
        <v>0</v>
      </c>
      <c r="BI103" s="247">
        <f>IF(N103="nulová",J103,0)</f>
        <v>0</v>
      </c>
      <c r="BJ103" s="24" t="s">
        <v>85</v>
      </c>
      <c r="BK103" s="247">
        <f>ROUND(I103*H103,2)</f>
        <v>0</v>
      </c>
      <c r="BL103" s="24" t="s">
        <v>237</v>
      </c>
      <c r="BM103" s="24" t="s">
        <v>2738</v>
      </c>
    </row>
    <row r="104" spans="2:63" s="11" customFormat="1" ht="37.4" customHeight="1">
      <c r="B104" s="220"/>
      <c r="C104" s="221"/>
      <c r="D104" s="222" t="s">
        <v>77</v>
      </c>
      <c r="E104" s="223" t="s">
        <v>251</v>
      </c>
      <c r="F104" s="223" t="s">
        <v>252</v>
      </c>
      <c r="G104" s="221"/>
      <c r="H104" s="221"/>
      <c r="I104" s="224"/>
      <c r="J104" s="225">
        <f>BK104</f>
        <v>0</v>
      </c>
      <c r="K104" s="221"/>
      <c r="L104" s="226"/>
      <c r="M104" s="227"/>
      <c r="N104" s="228"/>
      <c r="O104" s="228"/>
      <c r="P104" s="229">
        <f>P105+P111+P117+P123+P145</f>
        <v>0</v>
      </c>
      <c r="Q104" s="228"/>
      <c r="R104" s="229">
        <f>R105+R111+R117+R123+R145</f>
        <v>0.72742</v>
      </c>
      <c r="S104" s="228"/>
      <c r="T104" s="230">
        <f>T105+T111+T117+T123+T145</f>
        <v>0.72801</v>
      </c>
      <c r="AR104" s="231" t="s">
        <v>91</v>
      </c>
      <c r="AT104" s="232" t="s">
        <v>77</v>
      </c>
      <c r="AU104" s="232" t="s">
        <v>78</v>
      </c>
      <c r="AY104" s="231" t="s">
        <v>230</v>
      </c>
      <c r="BK104" s="233">
        <f>BK105+BK111+BK117+BK123+BK145</f>
        <v>0</v>
      </c>
    </row>
    <row r="105" spans="2:63" s="11" customFormat="1" ht="19.9" customHeight="1">
      <c r="B105" s="220"/>
      <c r="C105" s="221"/>
      <c r="D105" s="222" t="s">
        <v>77</v>
      </c>
      <c r="E105" s="234" t="s">
        <v>253</v>
      </c>
      <c r="F105" s="234" t="s">
        <v>254</v>
      </c>
      <c r="G105" s="221"/>
      <c r="H105" s="221"/>
      <c r="I105" s="224"/>
      <c r="J105" s="235">
        <f>BK105</f>
        <v>0</v>
      </c>
      <c r="K105" s="221"/>
      <c r="L105" s="226"/>
      <c r="M105" s="227"/>
      <c r="N105" s="228"/>
      <c r="O105" s="228"/>
      <c r="P105" s="229">
        <f>SUM(P106:P110)</f>
        <v>0</v>
      </c>
      <c r="Q105" s="228"/>
      <c r="R105" s="229">
        <f>SUM(R106:R110)</f>
        <v>0.019889999999999998</v>
      </c>
      <c r="S105" s="228"/>
      <c r="T105" s="230">
        <f>SUM(T106:T110)</f>
        <v>0.19549999999999998</v>
      </c>
      <c r="AR105" s="231" t="s">
        <v>91</v>
      </c>
      <c r="AT105" s="232" t="s">
        <v>77</v>
      </c>
      <c r="AU105" s="232" t="s">
        <v>85</v>
      </c>
      <c r="AY105" s="231" t="s">
        <v>230</v>
      </c>
      <c r="BK105" s="233">
        <f>SUM(BK106:BK110)</f>
        <v>0</v>
      </c>
    </row>
    <row r="106" spans="2:65" s="1" customFormat="1" ht="16.5" customHeight="1">
      <c r="B106" s="47"/>
      <c r="C106" s="236" t="s">
        <v>255</v>
      </c>
      <c r="D106" s="236" t="s">
        <v>233</v>
      </c>
      <c r="E106" s="237" t="s">
        <v>256</v>
      </c>
      <c r="F106" s="238" t="s">
        <v>257</v>
      </c>
      <c r="G106" s="239" t="s">
        <v>258</v>
      </c>
      <c r="H106" s="240">
        <v>10</v>
      </c>
      <c r="I106" s="241"/>
      <c r="J106" s="242">
        <f>ROUND(I106*H106,2)</f>
        <v>0</v>
      </c>
      <c r="K106" s="238" t="s">
        <v>34</v>
      </c>
      <c r="L106" s="73"/>
      <c r="M106" s="243" t="s">
        <v>34</v>
      </c>
      <c r="N106" s="244" t="s">
        <v>49</v>
      </c>
      <c r="O106" s="48"/>
      <c r="P106" s="245">
        <f>O106*H106</f>
        <v>0</v>
      </c>
      <c r="Q106" s="245">
        <v>0</v>
      </c>
      <c r="R106" s="245">
        <f>Q106*H106</f>
        <v>0</v>
      </c>
      <c r="S106" s="245">
        <v>0.0053</v>
      </c>
      <c r="T106" s="246">
        <f>S106*H106</f>
        <v>0.053</v>
      </c>
      <c r="AR106" s="24" t="s">
        <v>259</v>
      </c>
      <c r="AT106" s="24" t="s">
        <v>233</v>
      </c>
      <c r="AU106" s="24" t="s">
        <v>91</v>
      </c>
      <c r="AY106" s="24" t="s">
        <v>230</v>
      </c>
      <c r="BE106" s="247">
        <f>IF(N106="základní",J106,0)</f>
        <v>0</v>
      </c>
      <c r="BF106" s="247">
        <f>IF(N106="snížená",J106,0)</f>
        <v>0</v>
      </c>
      <c r="BG106" s="247">
        <f>IF(N106="zákl. přenesená",J106,0)</f>
        <v>0</v>
      </c>
      <c r="BH106" s="247">
        <f>IF(N106="sníž. přenesená",J106,0)</f>
        <v>0</v>
      </c>
      <c r="BI106" s="247">
        <f>IF(N106="nulová",J106,0)</f>
        <v>0</v>
      </c>
      <c r="BJ106" s="24" t="s">
        <v>85</v>
      </c>
      <c r="BK106" s="247">
        <f>ROUND(I106*H106,2)</f>
        <v>0</v>
      </c>
      <c r="BL106" s="24" t="s">
        <v>259</v>
      </c>
      <c r="BM106" s="24" t="s">
        <v>2739</v>
      </c>
    </row>
    <row r="107" spans="2:65" s="1" customFormat="1" ht="25.5" customHeight="1">
      <c r="B107" s="47"/>
      <c r="C107" s="236" t="s">
        <v>266</v>
      </c>
      <c r="D107" s="236" t="s">
        <v>233</v>
      </c>
      <c r="E107" s="237" t="s">
        <v>267</v>
      </c>
      <c r="F107" s="238" t="s">
        <v>268</v>
      </c>
      <c r="G107" s="239" t="s">
        <v>258</v>
      </c>
      <c r="H107" s="240">
        <v>15</v>
      </c>
      <c r="I107" s="241"/>
      <c r="J107" s="242">
        <f>ROUND(I107*H107,2)</f>
        <v>0</v>
      </c>
      <c r="K107" s="238" t="s">
        <v>34</v>
      </c>
      <c r="L107" s="73"/>
      <c r="M107" s="243" t="s">
        <v>34</v>
      </c>
      <c r="N107" s="244" t="s">
        <v>49</v>
      </c>
      <c r="O107" s="48"/>
      <c r="P107" s="245">
        <f>O107*H107</f>
        <v>0</v>
      </c>
      <c r="Q107" s="245">
        <v>0</v>
      </c>
      <c r="R107" s="245">
        <f>Q107*H107</f>
        <v>0</v>
      </c>
      <c r="S107" s="245">
        <v>0.0095</v>
      </c>
      <c r="T107" s="246">
        <f>S107*H107</f>
        <v>0.1425</v>
      </c>
      <c r="AR107" s="24" t="s">
        <v>259</v>
      </c>
      <c r="AT107" s="24" t="s">
        <v>233</v>
      </c>
      <c r="AU107" s="24" t="s">
        <v>91</v>
      </c>
      <c r="AY107" s="24" t="s">
        <v>230</v>
      </c>
      <c r="BE107" s="247">
        <f>IF(N107="základní",J107,0)</f>
        <v>0</v>
      </c>
      <c r="BF107" s="247">
        <f>IF(N107="snížená",J107,0)</f>
        <v>0</v>
      </c>
      <c r="BG107" s="247">
        <f>IF(N107="zákl. přenesená",J107,0)</f>
        <v>0</v>
      </c>
      <c r="BH107" s="247">
        <f>IF(N107="sníž. přenesená",J107,0)</f>
        <v>0</v>
      </c>
      <c r="BI107" s="247">
        <f>IF(N107="nulová",J107,0)</f>
        <v>0</v>
      </c>
      <c r="BJ107" s="24" t="s">
        <v>85</v>
      </c>
      <c r="BK107" s="247">
        <f>ROUND(I107*H107,2)</f>
        <v>0</v>
      </c>
      <c r="BL107" s="24" t="s">
        <v>259</v>
      </c>
      <c r="BM107" s="24" t="s">
        <v>2740</v>
      </c>
    </row>
    <row r="108" spans="2:65" s="1" customFormat="1" ht="25.5" customHeight="1">
      <c r="B108" s="47"/>
      <c r="C108" s="236" t="s">
        <v>278</v>
      </c>
      <c r="D108" s="236" t="s">
        <v>233</v>
      </c>
      <c r="E108" s="237" t="s">
        <v>1851</v>
      </c>
      <c r="F108" s="238" t="s">
        <v>1852</v>
      </c>
      <c r="G108" s="239" t="s">
        <v>281</v>
      </c>
      <c r="H108" s="240">
        <v>3</v>
      </c>
      <c r="I108" s="241"/>
      <c r="J108" s="242">
        <f>ROUND(I108*H108,2)</f>
        <v>0</v>
      </c>
      <c r="K108" s="238" t="s">
        <v>34</v>
      </c>
      <c r="L108" s="73"/>
      <c r="M108" s="243" t="s">
        <v>34</v>
      </c>
      <c r="N108" s="244" t="s">
        <v>49</v>
      </c>
      <c r="O108" s="48"/>
      <c r="P108" s="245">
        <f>O108*H108</f>
        <v>0</v>
      </c>
      <c r="Q108" s="245">
        <v>0.00153</v>
      </c>
      <c r="R108" s="245">
        <f>Q108*H108</f>
        <v>0.0045899999999999995</v>
      </c>
      <c r="S108" s="245">
        <v>0</v>
      </c>
      <c r="T108" s="246">
        <f>S108*H108</f>
        <v>0</v>
      </c>
      <c r="AR108" s="24" t="s">
        <v>259</v>
      </c>
      <c r="AT108" s="24" t="s">
        <v>233</v>
      </c>
      <c r="AU108" s="24" t="s">
        <v>91</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259</v>
      </c>
      <c r="BM108" s="24" t="s">
        <v>2741</v>
      </c>
    </row>
    <row r="109" spans="2:65" s="1" customFormat="1" ht="25.5" customHeight="1">
      <c r="B109" s="47"/>
      <c r="C109" s="236" t="s">
        <v>285</v>
      </c>
      <c r="D109" s="236" t="s">
        <v>233</v>
      </c>
      <c r="E109" s="237" t="s">
        <v>1854</v>
      </c>
      <c r="F109" s="238" t="s">
        <v>1855</v>
      </c>
      <c r="G109" s="239" t="s">
        <v>281</v>
      </c>
      <c r="H109" s="240">
        <v>10</v>
      </c>
      <c r="I109" s="241"/>
      <c r="J109" s="242">
        <f>ROUND(I109*H109,2)</f>
        <v>0</v>
      </c>
      <c r="K109" s="238" t="s">
        <v>34</v>
      </c>
      <c r="L109" s="73"/>
      <c r="M109" s="243" t="s">
        <v>34</v>
      </c>
      <c r="N109" s="244" t="s">
        <v>49</v>
      </c>
      <c r="O109" s="48"/>
      <c r="P109" s="245">
        <f>O109*H109</f>
        <v>0</v>
      </c>
      <c r="Q109" s="245">
        <v>0.00153</v>
      </c>
      <c r="R109" s="245">
        <f>Q109*H109</f>
        <v>0.0153</v>
      </c>
      <c r="S109" s="245">
        <v>0</v>
      </c>
      <c r="T109" s="246">
        <f>S109*H109</f>
        <v>0</v>
      </c>
      <c r="AR109" s="24" t="s">
        <v>259</v>
      </c>
      <c r="AT109" s="24" t="s">
        <v>233</v>
      </c>
      <c r="AU109" s="24" t="s">
        <v>91</v>
      </c>
      <c r="AY109" s="24" t="s">
        <v>230</v>
      </c>
      <c r="BE109" s="247">
        <f>IF(N109="základní",J109,0)</f>
        <v>0</v>
      </c>
      <c r="BF109" s="247">
        <f>IF(N109="snížená",J109,0)</f>
        <v>0</v>
      </c>
      <c r="BG109" s="247">
        <f>IF(N109="zákl. přenesená",J109,0)</f>
        <v>0</v>
      </c>
      <c r="BH109" s="247">
        <f>IF(N109="sníž. přenesená",J109,0)</f>
        <v>0</v>
      </c>
      <c r="BI109" s="247">
        <f>IF(N109="nulová",J109,0)</f>
        <v>0</v>
      </c>
      <c r="BJ109" s="24" t="s">
        <v>85</v>
      </c>
      <c r="BK109" s="247">
        <f>ROUND(I109*H109,2)</f>
        <v>0</v>
      </c>
      <c r="BL109" s="24" t="s">
        <v>259</v>
      </c>
      <c r="BM109" s="24" t="s">
        <v>2742</v>
      </c>
    </row>
    <row r="110" spans="2:65" s="1" customFormat="1" ht="16.5" customHeight="1">
      <c r="B110" s="47"/>
      <c r="C110" s="236" t="s">
        <v>289</v>
      </c>
      <c r="D110" s="236" t="s">
        <v>233</v>
      </c>
      <c r="E110" s="237" t="s">
        <v>1857</v>
      </c>
      <c r="F110" s="238" t="s">
        <v>1858</v>
      </c>
      <c r="G110" s="239" t="s">
        <v>304</v>
      </c>
      <c r="H110" s="293"/>
      <c r="I110" s="241"/>
      <c r="J110" s="242">
        <f>ROUND(I110*H110,2)</f>
        <v>0</v>
      </c>
      <c r="K110" s="238" t="s">
        <v>34</v>
      </c>
      <c r="L110" s="73"/>
      <c r="M110" s="243" t="s">
        <v>34</v>
      </c>
      <c r="N110" s="244" t="s">
        <v>49</v>
      </c>
      <c r="O110" s="48"/>
      <c r="P110" s="245">
        <f>O110*H110</f>
        <v>0</v>
      </c>
      <c r="Q110" s="245">
        <v>0</v>
      </c>
      <c r="R110" s="245">
        <f>Q110*H110</f>
        <v>0</v>
      </c>
      <c r="S110" s="245">
        <v>0</v>
      </c>
      <c r="T110" s="246">
        <f>S110*H110</f>
        <v>0</v>
      </c>
      <c r="AR110" s="24" t="s">
        <v>259</v>
      </c>
      <c r="AT110" s="24" t="s">
        <v>233</v>
      </c>
      <c r="AU110" s="24" t="s">
        <v>91</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259</v>
      </c>
      <c r="BM110" s="24" t="s">
        <v>2743</v>
      </c>
    </row>
    <row r="111" spans="2:63" s="11" customFormat="1" ht="29.85" customHeight="1">
      <c r="B111" s="220"/>
      <c r="C111" s="221"/>
      <c r="D111" s="222" t="s">
        <v>77</v>
      </c>
      <c r="E111" s="234" t="s">
        <v>306</v>
      </c>
      <c r="F111" s="234" t="s">
        <v>277</v>
      </c>
      <c r="G111" s="221"/>
      <c r="H111" s="221"/>
      <c r="I111" s="224"/>
      <c r="J111" s="235">
        <f>BK111</f>
        <v>0</v>
      </c>
      <c r="K111" s="221"/>
      <c r="L111" s="226"/>
      <c r="M111" s="227"/>
      <c r="N111" s="228"/>
      <c r="O111" s="228"/>
      <c r="P111" s="229">
        <f>SUM(P112:P116)</f>
        <v>0</v>
      </c>
      <c r="Q111" s="228"/>
      <c r="R111" s="229">
        <f>SUM(R112:R116)</f>
        <v>0.16498</v>
      </c>
      <c r="S111" s="228"/>
      <c r="T111" s="230">
        <f>SUM(T112:T116)</f>
        <v>0.27689</v>
      </c>
      <c r="AR111" s="231" t="s">
        <v>91</v>
      </c>
      <c r="AT111" s="232" t="s">
        <v>77</v>
      </c>
      <c r="AU111" s="232" t="s">
        <v>85</v>
      </c>
      <c r="AY111" s="231" t="s">
        <v>230</v>
      </c>
      <c r="BK111" s="233">
        <f>SUM(BK112:BK116)</f>
        <v>0</v>
      </c>
    </row>
    <row r="112" spans="2:65" s="1" customFormat="1" ht="16.5" customHeight="1">
      <c r="B112" s="47"/>
      <c r="C112" s="236" t="s">
        <v>295</v>
      </c>
      <c r="D112" s="236" t="s">
        <v>233</v>
      </c>
      <c r="E112" s="237" t="s">
        <v>2163</v>
      </c>
      <c r="F112" s="238" t="s">
        <v>309</v>
      </c>
      <c r="G112" s="239" t="s">
        <v>292</v>
      </c>
      <c r="H112" s="240">
        <v>1</v>
      </c>
      <c r="I112" s="241"/>
      <c r="J112" s="242">
        <f>ROUND(I112*H112,2)</f>
        <v>0</v>
      </c>
      <c r="K112" s="238" t="s">
        <v>34</v>
      </c>
      <c r="L112" s="73"/>
      <c r="M112" s="243" t="s">
        <v>34</v>
      </c>
      <c r="N112" s="244" t="s">
        <v>49</v>
      </c>
      <c r="O112" s="48"/>
      <c r="P112" s="245">
        <f>O112*H112</f>
        <v>0</v>
      </c>
      <c r="Q112" s="245">
        <v>0</v>
      </c>
      <c r="R112" s="245">
        <f>Q112*H112</f>
        <v>0</v>
      </c>
      <c r="S112" s="245">
        <v>0.27689</v>
      </c>
      <c r="T112" s="246">
        <f>S112*H112</f>
        <v>0.27689</v>
      </c>
      <c r="AR112" s="24" t="s">
        <v>259</v>
      </c>
      <c r="AT112" s="24" t="s">
        <v>233</v>
      </c>
      <c r="AU112" s="24" t="s">
        <v>91</v>
      </c>
      <c r="AY112" s="24" t="s">
        <v>230</v>
      </c>
      <c r="BE112" s="247">
        <f>IF(N112="základní",J112,0)</f>
        <v>0</v>
      </c>
      <c r="BF112" s="247">
        <f>IF(N112="snížená",J112,0)</f>
        <v>0</v>
      </c>
      <c r="BG112" s="247">
        <f>IF(N112="zákl. přenesená",J112,0)</f>
        <v>0</v>
      </c>
      <c r="BH112" s="247">
        <f>IF(N112="sníž. přenesená",J112,0)</f>
        <v>0</v>
      </c>
      <c r="BI112" s="247">
        <f>IF(N112="nulová",J112,0)</f>
        <v>0</v>
      </c>
      <c r="BJ112" s="24" t="s">
        <v>85</v>
      </c>
      <c r="BK112" s="247">
        <f>ROUND(I112*H112,2)</f>
        <v>0</v>
      </c>
      <c r="BL112" s="24" t="s">
        <v>259</v>
      </c>
      <c r="BM112" s="24" t="s">
        <v>2744</v>
      </c>
    </row>
    <row r="113" spans="2:65" s="1" customFormat="1" ht="16.5" customHeight="1">
      <c r="B113" s="47"/>
      <c r="C113" s="236" t="s">
        <v>301</v>
      </c>
      <c r="D113" s="236" t="s">
        <v>233</v>
      </c>
      <c r="E113" s="237" t="s">
        <v>340</v>
      </c>
      <c r="F113" s="238" t="s">
        <v>2165</v>
      </c>
      <c r="G113" s="239" t="s">
        <v>292</v>
      </c>
      <c r="H113" s="240">
        <v>1</v>
      </c>
      <c r="I113" s="241"/>
      <c r="J113" s="242">
        <f>ROUND(I113*H113,2)</f>
        <v>0</v>
      </c>
      <c r="K113" s="238" t="s">
        <v>34</v>
      </c>
      <c r="L113" s="73"/>
      <c r="M113" s="243" t="s">
        <v>34</v>
      </c>
      <c r="N113" s="244" t="s">
        <v>49</v>
      </c>
      <c r="O113" s="48"/>
      <c r="P113" s="245">
        <f>O113*H113</f>
        <v>0</v>
      </c>
      <c r="Q113" s="245">
        <v>0.11855</v>
      </c>
      <c r="R113" s="245">
        <f>Q113*H113</f>
        <v>0.11855</v>
      </c>
      <c r="S113" s="245">
        <v>0</v>
      </c>
      <c r="T113" s="246">
        <f>S113*H113</f>
        <v>0</v>
      </c>
      <c r="AR113" s="24" t="s">
        <v>259</v>
      </c>
      <c r="AT113" s="24" t="s">
        <v>233</v>
      </c>
      <c r="AU113" s="24" t="s">
        <v>91</v>
      </c>
      <c r="AY113" s="24" t="s">
        <v>230</v>
      </c>
      <c r="BE113" s="247">
        <f>IF(N113="základní",J113,0)</f>
        <v>0</v>
      </c>
      <c r="BF113" s="247">
        <f>IF(N113="snížená",J113,0)</f>
        <v>0</v>
      </c>
      <c r="BG113" s="247">
        <f>IF(N113="zákl. přenesená",J113,0)</f>
        <v>0</v>
      </c>
      <c r="BH113" s="247">
        <f>IF(N113="sníž. přenesená",J113,0)</f>
        <v>0</v>
      </c>
      <c r="BI113" s="247">
        <f>IF(N113="nulová",J113,0)</f>
        <v>0</v>
      </c>
      <c r="BJ113" s="24" t="s">
        <v>85</v>
      </c>
      <c r="BK113" s="247">
        <f>ROUND(I113*H113,2)</f>
        <v>0</v>
      </c>
      <c r="BL113" s="24" t="s">
        <v>259</v>
      </c>
      <c r="BM113" s="24" t="s">
        <v>2745</v>
      </c>
    </row>
    <row r="114" spans="2:65" s="1" customFormat="1" ht="25.5" customHeight="1">
      <c r="B114" s="47"/>
      <c r="C114" s="236" t="s">
        <v>307</v>
      </c>
      <c r="D114" s="236" t="s">
        <v>233</v>
      </c>
      <c r="E114" s="237" t="s">
        <v>2534</v>
      </c>
      <c r="F114" s="238" t="s">
        <v>2746</v>
      </c>
      <c r="G114" s="239" t="s">
        <v>292</v>
      </c>
      <c r="H114" s="240">
        <v>1</v>
      </c>
      <c r="I114" s="241"/>
      <c r="J114" s="242">
        <f>ROUND(I114*H114,2)</f>
        <v>0</v>
      </c>
      <c r="K114" s="238" t="s">
        <v>34</v>
      </c>
      <c r="L114" s="73"/>
      <c r="M114" s="243" t="s">
        <v>34</v>
      </c>
      <c r="N114" s="244" t="s">
        <v>49</v>
      </c>
      <c r="O114" s="48"/>
      <c r="P114" s="245">
        <f>O114*H114</f>
        <v>0</v>
      </c>
      <c r="Q114" s="245">
        <v>0.00719</v>
      </c>
      <c r="R114" s="245">
        <f>Q114*H114</f>
        <v>0.00719</v>
      </c>
      <c r="S114" s="245">
        <v>0</v>
      </c>
      <c r="T114" s="246">
        <f>S114*H114</f>
        <v>0</v>
      </c>
      <c r="AR114" s="24" t="s">
        <v>259</v>
      </c>
      <c r="AT114" s="24" t="s">
        <v>233</v>
      </c>
      <c r="AU114" s="24" t="s">
        <v>91</v>
      </c>
      <c r="AY114" s="24" t="s">
        <v>230</v>
      </c>
      <c r="BE114" s="247">
        <f>IF(N114="základní",J114,0)</f>
        <v>0</v>
      </c>
      <c r="BF114" s="247">
        <f>IF(N114="snížená",J114,0)</f>
        <v>0</v>
      </c>
      <c r="BG114" s="247">
        <f>IF(N114="zákl. přenesená",J114,0)</f>
        <v>0</v>
      </c>
      <c r="BH114" s="247">
        <f>IF(N114="sníž. přenesená",J114,0)</f>
        <v>0</v>
      </c>
      <c r="BI114" s="247">
        <f>IF(N114="nulová",J114,0)</f>
        <v>0</v>
      </c>
      <c r="BJ114" s="24" t="s">
        <v>85</v>
      </c>
      <c r="BK114" s="247">
        <f>ROUND(I114*H114,2)</f>
        <v>0</v>
      </c>
      <c r="BL114" s="24" t="s">
        <v>259</v>
      </c>
      <c r="BM114" s="24" t="s">
        <v>2747</v>
      </c>
    </row>
    <row r="115" spans="2:65" s="1" customFormat="1" ht="16.5" customHeight="1">
      <c r="B115" s="47"/>
      <c r="C115" s="236" t="s">
        <v>311</v>
      </c>
      <c r="D115" s="236" t="s">
        <v>233</v>
      </c>
      <c r="E115" s="237" t="s">
        <v>1869</v>
      </c>
      <c r="F115" s="238" t="s">
        <v>2362</v>
      </c>
      <c r="G115" s="239" t="s">
        <v>292</v>
      </c>
      <c r="H115" s="240">
        <v>1</v>
      </c>
      <c r="I115" s="241"/>
      <c r="J115" s="242">
        <f>ROUND(I115*H115,2)</f>
        <v>0</v>
      </c>
      <c r="K115" s="238" t="s">
        <v>34</v>
      </c>
      <c r="L115" s="73"/>
      <c r="M115" s="243" t="s">
        <v>34</v>
      </c>
      <c r="N115" s="244" t="s">
        <v>49</v>
      </c>
      <c r="O115" s="48"/>
      <c r="P115" s="245">
        <f>O115*H115</f>
        <v>0</v>
      </c>
      <c r="Q115" s="245">
        <v>0.03924</v>
      </c>
      <c r="R115" s="245">
        <f>Q115*H115</f>
        <v>0.03924</v>
      </c>
      <c r="S115" s="245">
        <v>0</v>
      </c>
      <c r="T115" s="246">
        <f>S115*H115</f>
        <v>0</v>
      </c>
      <c r="AR115" s="24" t="s">
        <v>259</v>
      </c>
      <c r="AT115" s="24" t="s">
        <v>233</v>
      </c>
      <c r="AU115" s="24" t="s">
        <v>91</v>
      </c>
      <c r="AY115" s="24" t="s">
        <v>230</v>
      </c>
      <c r="BE115" s="247">
        <f>IF(N115="základní",J115,0)</f>
        <v>0</v>
      </c>
      <c r="BF115" s="247">
        <f>IF(N115="snížená",J115,0)</f>
        <v>0</v>
      </c>
      <c r="BG115" s="247">
        <f>IF(N115="zákl. přenesená",J115,0)</f>
        <v>0</v>
      </c>
      <c r="BH115" s="247">
        <f>IF(N115="sníž. přenesená",J115,0)</f>
        <v>0</v>
      </c>
      <c r="BI115" s="247">
        <f>IF(N115="nulová",J115,0)</f>
        <v>0</v>
      </c>
      <c r="BJ115" s="24" t="s">
        <v>85</v>
      </c>
      <c r="BK115" s="247">
        <f>ROUND(I115*H115,2)</f>
        <v>0</v>
      </c>
      <c r="BL115" s="24" t="s">
        <v>259</v>
      </c>
      <c r="BM115" s="24" t="s">
        <v>2748</v>
      </c>
    </row>
    <row r="116" spans="2:47" s="1" customFormat="1" ht="13.5">
      <c r="B116" s="47"/>
      <c r="C116" s="75"/>
      <c r="D116" s="250" t="s">
        <v>283</v>
      </c>
      <c r="E116" s="75"/>
      <c r="F116" s="281" t="s">
        <v>1868</v>
      </c>
      <c r="G116" s="75"/>
      <c r="H116" s="75"/>
      <c r="I116" s="204"/>
      <c r="J116" s="75"/>
      <c r="K116" s="75"/>
      <c r="L116" s="73"/>
      <c r="M116" s="282"/>
      <c r="N116" s="48"/>
      <c r="O116" s="48"/>
      <c r="P116" s="48"/>
      <c r="Q116" s="48"/>
      <c r="R116" s="48"/>
      <c r="S116" s="48"/>
      <c r="T116" s="96"/>
      <c r="AT116" s="24" t="s">
        <v>283</v>
      </c>
      <c r="AU116" s="24" t="s">
        <v>91</v>
      </c>
    </row>
    <row r="117" spans="2:63" s="11" customFormat="1" ht="29.85" customHeight="1">
      <c r="B117" s="220"/>
      <c r="C117" s="221"/>
      <c r="D117" s="222" t="s">
        <v>77</v>
      </c>
      <c r="E117" s="234" t="s">
        <v>431</v>
      </c>
      <c r="F117" s="234" t="s">
        <v>277</v>
      </c>
      <c r="G117" s="221"/>
      <c r="H117" s="221"/>
      <c r="I117" s="224"/>
      <c r="J117" s="235">
        <f>BK117</f>
        <v>0</v>
      </c>
      <c r="K117" s="221"/>
      <c r="L117" s="226"/>
      <c r="M117" s="227"/>
      <c r="N117" s="228"/>
      <c r="O117" s="228"/>
      <c r="P117" s="229">
        <f>SUM(P118:P122)</f>
        <v>0</v>
      </c>
      <c r="Q117" s="228"/>
      <c r="R117" s="229">
        <f>SUM(R118:R122)</f>
        <v>0.0819</v>
      </c>
      <c r="S117" s="228"/>
      <c r="T117" s="230">
        <f>SUM(T118:T122)</f>
        <v>0.25562</v>
      </c>
      <c r="AR117" s="231" t="s">
        <v>91</v>
      </c>
      <c r="AT117" s="232" t="s">
        <v>77</v>
      </c>
      <c r="AU117" s="232" t="s">
        <v>85</v>
      </c>
      <c r="AY117" s="231" t="s">
        <v>230</v>
      </c>
      <c r="BK117" s="233">
        <f>SUM(BK118:BK122)</f>
        <v>0</v>
      </c>
    </row>
    <row r="118" spans="2:65" s="1" customFormat="1" ht="25.5" customHeight="1">
      <c r="B118" s="47"/>
      <c r="C118" s="236" t="s">
        <v>315</v>
      </c>
      <c r="D118" s="236" t="s">
        <v>233</v>
      </c>
      <c r="E118" s="237" t="s">
        <v>437</v>
      </c>
      <c r="F118" s="238" t="s">
        <v>438</v>
      </c>
      <c r="G118" s="239" t="s">
        <v>258</v>
      </c>
      <c r="H118" s="240">
        <v>10</v>
      </c>
      <c r="I118" s="241"/>
      <c r="J118" s="242">
        <f>ROUND(I118*H118,2)</f>
        <v>0</v>
      </c>
      <c r="K118" s="238" t="s">
        <v>34</v>
      </c>
      <c r="L118" s="73"/>
      <c r="M118" s="243" t="s">
        <v>34</v>
      </c>
      <c r="N118" s="244" t="s">
        <v>49</v>
      </c>
      <c r="O118" s="48"/>
      <c r="P118" s="245">
        <f>O118*H118</f>
        <v>0</v>
      </c>
      <c r="Q118" s="245">
        <v>5E-05</v>
      </c>
      <c r="R118" s="245">
        <f>Q118*H118</f>
        <v>0.0005</v>
      </c>
      <c r="S118" s="245">
        <v>0.00473</v>
      </c>
      <c r="T118" s="246">
        <f>S118*H118</f>
        <v>0.047299999999999995</v>
      </c>
      <c r="AR118" s="24" t="s">
        <v>259</v>
      </c>
      <c r="AT118" s="24" t="s">
        <v>233</v>
      </c>
      <c r="AU118" s="24" t="s">
        <v>91</v>
      </c>
      <c r="AY118" s="24" t="s">
        <v>230</v>
      </c>
      <c r="BE118" s="247">
        <f>IF(N118="základní",J118,0)</f>
        <v>0</v>
      </c>
      <c r="BF118" s="247">
        <f>IF(N118="snížená",J118,0)</f>
        <v>0</v>
      </c>
      <c r="BG118" s="247">
        <f>IF(N118="zákl. přenesená",J118,0)</f>
        <v>0</v>
      </c>
      <c r="BH118" s="247">
        <f>IF(N118="sníž. přenesená",J118,0)</f>
        <v>0</v>
      </c>
      <c r="BI118" s="247">
        <f>IF(N118="nulová",J118,0)</f>
        <v>0</v>
      </c>
      <c r="BJ118" s="24" t="s">
        <v>85</v>
      </c>
      <c r="BK118" s="247">
        <f>ROUND(I118*H118,2)</f>
        <v>0</v>
      </c>
      <c r="BL118" s="24" t="s">
        <v>259</v>
      </c>
      <c r="BM118" s="24" t="s">
        <v>2749</v>
      </c>
    </row>
    <row r="119" spans="2:65" s="1" customFormat="1" ht="16.5" customHeight="1">
      <c r="B119" s="47"/>
      <c r="C119" s="236" t="s">
        <v>10</v>
      </c>
      <c r="D119" s="236" t="s">
        <v>233</v>
      </c>
      <c r="E119" s="237" t="s">
        <v>441</v>
      </c>
      <c r="F119" s="238" t="s">
        <v>442</v>
      </c>
      <c r="G119" s="239" t="s">
        <v>258</v>
      </c>
      <c r="H119" s="240">
        <v>15</v>
      </c>
      <c r="I119" s="241"/>
      <c r="J119" s="242">
        <f>ROUND(I119*H119,2)</f>
        <v>0</v>
      </c>
      <c r="K119" s="238" t="s">
        <v>34</v>
      </c>
      <c r="L119" s="73"/>
      <c r="M119" s="243" t="s">
        <v>34</v>
      </c>
      <c r="N119" s="244" t="s">
        <v>49</v>
      </c>
      <c r="O119" s="48"/>
      <c r="P119" s="245">
        <f>O119*H119</f>
        <v>0</v>
      </c>
      <c r="Q119" s="245">
        <v>0.0001</v>
      </c>
      <c r="R119" s="245">
        <f>Q119*H119</f>
        <v>0.0015</v>
      </c>
      <c r="S119" s="245">
        <v>0.01384</v>
      </c>
      <c r="T119" s="246">
        <f>S119*H119</f>
        <v>0.2076</v>
      </c>
      <c r="AR119" s="24" t="s">
        <v>259</v>
      </c>
      <c r="AT119" s="24" t="s">
        <v>233</v>
      </c>
      <c r="AU119" s="24" t="s">
        <v>91</v>
      </c>
      <c r="AY119" s="24" t="s">
        <v>230</v>
      </c>
      <c r="BE119" s="247">
        <f>IF(N119="základní",J119,0)</f>
        <v>0</v>
      </c>
      <c r="BF119" s="247">
        <f>IF(N119="snížená",J119,0)</f>
        <v>0</v>
      </c>
      <c r="BG119" s="247">
        <f>IF(N119="zákl. přenesená",J119,0)</f>
        <v>0</v>
      </c>
      <c r="BH119" s="247">
        <f>IF(N119="sníž. přenesená",J119,0)</f>
        <v>0</v>
      </c>
      <c r="BI119" s="247">
        <f>IF(N119="nulová",J119,0)</f>
        <v>0</v>
      </c>
      <c r="BJ119" s="24" t="s">
        <v>85</v>
      </c>
      <c r="BK119" s="247">
        <f>ROUND(I119*H119,2)</f>
        <v>0</v>
      </c>
      <c r="BL119" s="24" t="s">
        <v>259</v>
      </c>
      <c r="BM119" s="24" t="s">
        <v>2750</v>
      </c>
    </row>
    <row r="120" spans="2:65" s="1" customFormat="1" ht="16.5" customHeight="1">
      <c r="B120" s="47"/>
      <c r="C120" s="236" t="s">
        <v>259</v>
      </c>
      <c r="D120" s="236" t="s">
        <v>233</v>
      </c>
      <c r="E120" s="237" t="s">
        <v>479</v>
      </c>
      <c r="F120" s="238" t="s">
        <v>480</v>
      </c>
      <c r="G120" s="239" t="s">
        <v>292</v>
      </c>
      <c r="H120" s="240">
        <v>1</v>
      </c>
      <c r="I120" s="241"/>
      <c r="J120" s="242">
        <f>ROUND(I120*H120,2)</f>
        <v>0</v>
      </c>
      <c r="K120" s="238" t="s">
        <v>34</v>
      </c>
      <c r="L120" s="73"/>
      <c r="M120" s="243" t="s">
        <v>34</v>
      </c>
      <c r="N120" s="244" t="s">
        <v>49</v>
      </c>
      <c r="O120" s="48"/>
      <c r="P120" s="245">
        <f>O120*H120</f>
        <v>0</v>
      </c>
      <c r="Q120" s="245">
        <v>0</v>
      </c>
      <c r="R120" s="245">
        <f>Q120*H120</f>
        <v>0</v>
      </c>
      <c r="S120" s="245">
        <v>0.00072</v>
      </c>
      <c r="T120" s="246">
        <f>S120*H120</f>
        <v>0.00072</v>
      </c>
      <c r="AR120" s="24" t="s">
        <v>259</v>
      </c>
      <c r="AT120" s="24" t="s">
        <v>233</v>
      </c>
      <c r="AU120" s="24" t="s">
        <v>91</v>
      </c>
      <c r="AY120" s="24" t="s">
        <v>230</v>
      </c>
      <c r="BE120" s="247">
        <f>IF(N120="základní",J120,0)</f>
        <v>0</v>
      </c>
      <c r="BF120" s="247">
        <f>IF(N120="snížená",J120,0)</f>
        <v>0</v>
      </c>
      <c r="BG120" s="247">
        <f>IF(N120="zákl. přenesená",J120,0)</f>
        <v>0</v>
      </c>
      <c r="BH120" s="247">
        <f>IF(N120="sníž. přenesená",J120,0)</f>
        <v>0</v>
      </c>
      <c r="BI120" s="247">
        <f>IF(N120="nulová",J120,0)</f>
        <v>0</v>
      </c>
      <c r="BJ120" s="24" t="s">
        <v>85</v>
      </c>
      <c r="BK120" s="247">
        <f>ROUND(I120*H120,2)</f>
        <v>0</v>
      </c>
      <c r="BL120" s="24" t="s">
        <v>259</v>
      </c>
      <c r="BM120" s="24" t="s">
        <v>2751</v>
      </c>
    </row>
    <row r="121" spans="2:65" s="1" customFormat="1" ht="16.5" customHeight="1">
      <c r="B121" s="47"/>
      <c r="C121" s="236" t="s">
        <v>326</v>
      </c>
      <c r="D121" s="236" t="s">
        <v>233</v>
      </c>
      <c r="E121" s="237" t="s">
        <v>491</v>
      </c>
      <c r="F121" s="238" t="s">
        <v>492</v>
      </c>
      <c r="G121" s="239" t="s">
        <v>258</v>
      </c>
      <c r="H121" s="240">
        <v>10</v>
      </c>
      <c r="I121" s="241"/>
      <c r="J121" s="242">
        <f>ROUND(I121*H121,2)</f>
        <v>0</v>
      </c>
      <c r="K121" s="238" t="s">
        <v>34</v>
      </c>
      <c r="L121" s="73"/>
      <c r="M121" s="243" t="s">
        <v>34</v>
      </c>
      <c r="N121" s="244" t="s">
        <v>49</v>
      </c>
      <c r="O121" s="48"/>
      <c r="P121" s="245">
        <f>O121*H121</f>
        <v>0</v>
      </c>
      <c r="Q121" s="245">
        <v>0.00765</v>
      </c>
      <c r="R121" s="245">
        <f>Q121*H121</f>
        <v>0.0765</v>
      </c>
      <c r="S121" s="245">
        <v>0</v>
      </c>
      <c r="T121" s="246">
        <f>S121*H121</f>
        <v>0</v>
      </c>
      <c r="AR121" s="24" t="s">
        <v>259</v>
      </c>
      <c r="AT121" s="24" t="s">
        <v>233</v>
      </c>
      <c r="AU121" s="24" t="s">
        <v>91</v>
      </c>
      <c r="AY121" s="24" t="s">
        <v>230</v>
      </c>
      <c r="BE121" s="247">
        <f>IF(N121="základní",J121,0)</f>
        <v>0</v>
      </c>
      <c r="BF121" s="247">
        <f>IF(N121="snížená",J121,0)</f>
        <v>0</v>
      </c>
      <c r="BG121" s="247">
        <f>IF(N121="zákl. přenesená",J121,0)</f>
        <v>0</v>
      </c>
      <c r="BH121" s="247">
        <f>IF(N121="sníž. přenesená",J121,0)</f>
        <v>0</v>
      </c>
      <c r="BI121" s="247">
        <f>IF(N121="nulová",J121,0)</f>
        <v>0</v>
      </c>
      <c r="BJ121" s="24" t="s">
        <v>85</v>
      </c>
      <c r="BK121" s="247">
        <f>ROUND(I121*H121,2)</f>
        <v>0</v>
      </c>
      <c r="BL121" s="24" t="s">
        <v>259</v>
      </c>
      <c r="BM121" s="24" t="s">
        <v>2752</v>
      </c>
    </row>
    <row r="122" spans="2:65" s="1" customFormat="1" ht="25.5" customHeight="1">
      <c r="B122" s="47"/>
      <c r="C122" s="236" t="s">
        <v>330</v>
      </c>
      <c r="D122" s="236" t="s">
        <v>233</v>
      </c>
      <c r="E122" s="237" t="s">
        <v>1883</v>
      </c>
      <c r="F122" s="238" t="s">
        <v>521</v>
      </c>
      <c r="G122" s="239" t="s">
        <v>258</v>
      </c>
      <c r="H122" s="240">
        <v>10</v>
      </c>
      <c r="I122" s="241"/>
      <c r="J122" s="242">
        <f>ROUND(I122*H122,2)</f>
        <v>0</v>
      </c>
      <c r="K122" s="238" t="s">
        <v>34</v>
      </c>
      <c r="L122" s="73"/>
      <c r="M122" s="243" t="s">
        <v>34</v>
      </c>
      <c r="N122" s="244" t="s">
        <v>49</v>
      </c>
      <c r="O122" s="48"/>
      <c r="P122" s="245">
        <f>O122*H122</f>
        <v>0</v>
      </c>
      <c r="Q122" s="245">
        <v>0.00034</v>
      </c>
      <c r="R122" s="245">
        <f>Q122*H122</f>
        <v>0.0034000000000000002</v>
      </c>
      <c r="S122" s="245">
        <v>0</v>
      </c>
      <c r="T122" s="246">
        <f>S122*H122</f>
        <v>0</v>
      </c>
      <c r="AR122" s="24" t="s">
        <v>259</v>
      </c>
      <c r="AT122" s="24" t="s">
        <v>233</v>
      </c>
      <c r="AU122" s="24" t="s">
        <v>91</v>
      </c>
      <c r="AY122" s="24" t="s">
        <v>230</v>
      </c>
      <c r="BE122" s="247">
        <f>IF(N122="základní",J122,0)</f>
        <v>0</v>
      </c>
      <c r="BF122" s="247">
        <f>IF(N122="snížená",J122,0)</f>
        <v>0</v>
      </c>
      <c r="BG122" s="247">
        <f>IF(N122="zákl. přenesená",J122,0)</f>
        <v>0</v>
      </c>
      <c r="BH122" s="247">
        <f>IF(N122="sníž. přenesená",J122,0)</f>
        <v>0</v>
      </c>
      <c r="BI122" s="247">
        <f>IF(N122="nulová",J122,0)</f>
        <v>0</v>
      </c>
      <c r="BJ122" s="24" t="s">
        <v>85</v>
      </c>
      <c r="BK122" s="247">
        <f>ROUND(I122*H122,2)</f>
        <v>0</v>
      </c>
      <c r="BL122" s="24" t="s">
        <v>259</v>
      </c>
      <c r="BM122" s="24" t="s">
        <v>2753</v>
      </c>
    </row>
    <row r="123" spans="2:63" s="11" customFormat="1" ht="29.85" customHeight="1">
      <c r="B123" s="220"/>
      <c r="C123" s="221"/>
      <c r="D123" s="222" t="s">
        <v>77</v>
      </c>
      <c r="E123" s="234" t="s">
        <v>537</v>
      </c>
      <c r="F123" s="234" t="s">
        <v>277</v>
      </c>
      <c r="G123" s="221"/>
      <c r="H123" s="221"/>
      <c r="I123" s="224"/>
      <c r="J123" s="235">
        <f>BK123</f>
        <v>0</v>
      </c>
      <c r="K123" s="221"/>
      <c r="L123" s="226"/>
      <c r="M123" s="227"/>
      <c r="N123" s="228"/>
      <c r="O123" s="228"/>
      <c r="P123" s="229">
        <f>SUM(P124:P144)</f>
        <v>0</v>
      </c>
      <c r="Q123" s="228"/>
      <c r="R123" s="229">
        <f>SUM(R124:R144)</f>
        <v>0.45809</v>
      </c>
      <c r="S123" s="228"/>
      <c r="T123" s="230">
        <f>SUM(T124:T144)</f>
        <v>0</v>
      </c>
      <c r="AR123" s="231" t="s">
        <v>91</v>
      </c>
      <c r="AT123" s="232" t="s">
        <v>77</v>
      </c>
      <c r="AU123" s="232" t="s">
        <v>85</v>
      </c>
      <c r="AY123" s="231" t="s">
        <v>230</v>
      </c>
      <c r="BK123" s="233">
        <f>SUM(BK124:BK144)</f>
        <v>0</v>
      </c>
    </row>
    <row r="124" spans="2:65" s="1" customFormat="1" ht="16.5" customHeight="1">
      <c r="B124" s="47"/>
      <c r="C124" s="236" t="s">
        <v>335</v>
      </c>
      <c r="D124" s="236" t="s">
        <v>233</v>
      </c>
      <c r="E124" s="237" t="s">
        <v>1913</v>
      </c>
      <c r="F124" s="238" t="s">
        <v>1914</v>
      </c>
      <c r="G124" s="239" t="s">
        <v>281</v>
      </c>
      <c r="H124" s="240">
        <v>1</v>
      </c>
      <c r="I124" s="241"/>
      <c r="J124" s="242">
        <f>ROUND(I124*H124,2)</f>
        <v>0</v>
      </c>
      <c r="K124" s="238" t="s">
        <v>34</v>
      </c>
      <c r="L124" s="73"/>
      <c r="M124" s="243" t="s">
        <v>34</v>
      </c>
      <c r="N124" s="244" t="s">
        <v>49</v>
      </c>
      <c r="O124" s="48"/>
      <c r="P124" s="245">
        <f>O124*H124</f>
        <v>0</v>
      </c>
      <c r="Q124" s="245">
        <v>0.01651</v>
      </c>
      <c r="R124" s="245">
        <f>Q124*H124</f>
        <v>0.01651</v>
      </c>
      <c r="S124" s="245">
        <v>0</v>
      </c>
      <c r="T124" s="246">
        <f>S124*H124</f>
        <v>0</v>
      </c>
      <c r="AR124" s="24" t="s">
        <v>259</v>
      </c>
      <c r="AT124" s="24" t="s">
        <v>233</v>
      </c>
      <c r="AU124" s="24" t="s">
        <v>91</v>
      </c>
      <c r="AY124" s="24" t="s">
        <v>230</v>
      </c>
      <c r="BE124" s="247">
        <f>IF(N124="základní",J124,0)</f>
        <v>0</v>
      </c>
      <c r="BF124" s="247">
        <f>IF(N124="snížená",J124,0)</f>
        <v>0</v>
      </c>
      <c r="BG124" s="247">
        <f>IF(N124="zákl. přenesená",J124,0)</f>
        <v>0</v>
      </c>
      <c r="BH124" s="247">
        <f>IF(N124="sníž. přenesená",J124,0)</f>
        <v>0</v>
      </c>
      <c r="BI124" s="247">
        <f>IF(N124="nulová",J124,0)</f>
        <v>0</v>
      </c>
      <c r="BJ124" s="24" t="s">
        <v>85</v>
      </c>
      <c r="BK124" s="247">
        <f>ROUND(I124*H124,2)</f>
        <v>0</v>
      </c>
      <c r="BL124" s="24" t="s">
        <v>259</v>
      </c>
      <c r="BM124" s="24" t="s">
        <v>2754</v>
      </c>
    </row>
    <row r="125" spans="2:65" s="1" customFormat="1" ht="16.5" customHeight="1">
      <c r="B125" s="47"/>
      <c r="C125" s="236" t="s">
        <v>262</v>
      </c>
      <c r="D125" s="236" t="s">
        <v>233</v>
      </c>
      <c r="E125" s="237" t="s">
        <v>613</v>
      </c>
      <c r="F125" s="238" t="s">
        <v>614</v>
      </c>
      <c r="G125" s="239" t="s">
        <v>906</v>
      </c>
      <c r="H125" s="240">
        <v>1</v>
      </c>
      <c r="I125" s="241"/>
      <c r="J125" s="242">
        <f>ROUND(I125*H125,2)</f>
        <v>0</v>
      </c>
      <c r="K125" s="238" t="s">
        <v>34</v>
      </c>
      <c r="L125" s="73"/>
      <c r="M125" s="243" t="s">
        <v>34</v>
      </c>
      <c r="N125" s="244" t="s">
        <v>49</v>
      </c>
      <c r="O125" s="48"/>
      <c r="P125" s="245">
        <f>O125*H125</f>
        <v>0</v>
      </c>
      <c r="Q125" s="245">
        <v>0.02525</v>
      </c>
      <c r="R125" s="245">
        <f>Q125*H125</f>
        <v>0.02525</v>
      </c>
      <c r="S125" s="245">
        <v>0</v>
      </c>
      <c r="T125" s="246">
        <f>S125*H125</f>
        <v>0</v>
      </c>
      <c r="AR125" s="24" t="s">
        <v>259</v>
      </c>
      <c r="AT125" s="24" t="s">
        <v>233</v>
      </c>
      <c r="AU125" s="24" t="s">
        <v>91</v>
      </c>
      <c r="AY125" s="24" t="s">
        <v>230</v>
      </c>
      <c r="BE125" s="247">
        <f>IF(N125="základní",J125,0)</f>
        <v>0</v>
      </c>
      <c r="BF125" s="247">
        <f>IF(N125="snížená",J125,0)</f>
        <v>0</v>
      </c>
      <c r="BG125" s="247">
        <f>IF(N125="zákl. přenesená",J125,0)</f>
        <v>0</v>
      </c>
      <c r="BH125" s="247">
        <f>IF(N125="sníž. přenesená",J125,0)</f>
        <v>0</v>
      </c>
      <c r="BI125" s="247">
        <f>IF(N125="nulová",J125,0)</f>
        <v>0</v>
      </c>
      <c r="BJ125" s="24" t="s">
        <v>85</v>
      </c>
      <c r="BK125" s="247">
        <f>ROUND(I125*H125,2)</f>
        <v>0</v>
      </c>
      <c r="BL125" s="24" t="s">
        <v>259</v>
      </c>
      <c r="BM125" s="24" t="s">
        <v>2755</v>
      </c>
    </row>
    <row r="126" spans="2:65" s="1" customFormat="1" ht="16.5" customHeight="1">
      <c r="B126" s="47"/>
      <c r="C126" s="236" t="s">
        <v>9</v>
      </c>
      <c r="D126" s="236" t="s">
        <v>233</v>
      </c>
      <c r="E126" s="237" t="s">
        <v>2373</v>
      </c>
      <c r="F126" s="238" t="s">
        <v>2374</v>
      </c>
      <c r="G126" s="239" t="s">
        <v>292</v>
      </c>
      <c r="H126" s="240">
        <v>2</v>
      </c>
      <c r="I126" s="241"/>
      <c r="J126" s="242">
        <f>ROUND(I126*H126,2)</f>
        <v>0</v>
      </c>
      <c r="K126" s="238" t="s">
        <v>34</v>
      </c>
      <c r="L126" s="73"/>
      <c r="M126" s="243" t="s">
        <v>34</v>
      </c>
      <c r="N126" s="244" t="s">
        <v>49</v>
      </c>
      <c r="O126" s="48"/>
      <c r="P126" s="245">
        <f>O126*H126</f>
        <v>0</v>
      </c>
      <c r="Q126" s="245">
        <v>0.00671</v>
      </c>
      <c r="R126" s="245">
        <f>Q126*H126</f>
        <v>0.01342</v>
      </c>
      <c r="S126" s="245">
        <v>0</v>
      </c>
      <c r="T126" s="246">
        <f>S126*H126</f>
        <v>0</v>
      </c>
      <c r="AR126" s="24" t="s">
        <v>259</v>
      </c>
      <c r="AT126" s="24" t="s">
        <v>233</v>
      </c>
      <c r="AU126" s="24" t="s">
        <v>91</v>
      </c>
      <c r="AY126" s="24" t="s">
        <v>230</v>
      </c>
      <c r="BE126" s="247">
        <f>IF(N126="základní",J126,0)</f>
        <v>0</v>
      </c>
      <c r="BF126" s="247">
        <f>IF(N126="snížená",J126,0)</f>
        <v>0</v>
      </c>
      <c r="BG126" s="247">
        <f>IF(N126="zákl. přenesená",J126,0)</f>
        <v>0</v>
      </c>
      <c r="BH126" s="247">
        <f>IF(N126="sníž. přenesená",J126,0)</f>
        <v>0</v>
      </c>
      <c r="BI126" s="247">
        <f>IF(N126="nulová",J126,0)</f>
        <v>0</v>
      </c>
      <c r="BJ126" s="24" t="s">
        <v>85</v>
      </c>
      <c r="BK126" s="247">
        <f>ROUND(I126*H126,2)</f>
        <v>0</v>
      </c>
      <c r="BL126" s="24" t="s">
        <v>259</v>
      </c>
      <c r="BM126" s="24" t="s">
        <v>2756</v>
      </c>
    </row>
    <row r="127" spans="2:65" s="1" customFormat="1" ht="16.5" customHeight="1">
      <c r="B127" s="47"/>
      <c r="C127" s="236" t="s">
        <v>347</v>
      </c>
      <c r="D127" s="236" t="s">
        <v>233</v>
      </c>
      <c r="E127" s="237" t="s">
        <v>1929</v>
      </c>
      <c r="F127" s="238" t="s">
        <v>2376</v>
      </c>
      <c r="G127" s="239" t="s">
        <v>292</v>
      </c>
      <c r="H127" s="240">
        <v>8</v>
      </c>
      <c r="I127" s="241"/>
      <c r="J127" s="242">
        <f>ROUND(I127*H127,2)</f>
        <v>0</v>
      </c>
      <c r="K127" s="238" t="s">
        <v>34</v>
      </c>
      <c r="L127" s="73"/>
      <c r="M127" s="243" t="s">
        <v>34</v>
      </c>
      <c r="N127" s="244" t="s">
        <v>49</v>
      </c>
      <c r="O127" s="48"/>
      <c r="P127" s="245">
        <f>O127*H127</f>
        <v>0</v>
      </c>
      <c r="Q127" s="245">
        <v>0.01229</v>
      </c>
      <c r="R127" s="245">
        <f>Q127*H127</f>
        <v>0.09832</v>
      </c>
      <c r="S127" s="245">
        <v>0</v>
      </c>
      <c r="T127" s="246">
        <f>S127*H127</f>
        <v>0</v>
      </c>
      <c r="AR127" s="24" t="s">
        <v>259</v>
      </c>
      <c r="AT127" s="24" t="s">
        <v>233</v>
      </c>
      <c r="AU127" s="24" t="s">
        <v>91</v>
      </c>
      <c r="AY127" s="24" t="s">
        <v>230</v>
      </c>
      <c r="BE127" s="247">
        <f>IF(N127="základní",J127,0)</f>
        <v>0</v>
      </c>
      <c r="BF127" s="247">
        <f>IF(N127="snížená",J127,0)</f>
        <v>0</v>
      </c>
      <c r="BG127" s="247">
        <f>IF(N127="zákl. přenesená",J127,0)</f>
        <v>0</v>
      </c>
      <c r="BH127" s="247">
        <f>IF(N127="sníž. přenesená",J127,0)</f>
        <v>0</v>
      </c>
      <c r="BI127" s="247">
        <f>IF(N127="nulová",J127,0)</f>
        <v>0</v>
      </c>
      <c r="BJ127" s="24" t="s">
        <v>85</v>
      </c>
      <c r="BK127" s="247">
        <f>ROUND(I127*H127,2)</f>
        <v>0</v>
      </c>
      <c r="BL127" s="24" t="s">
        <v>259</v>
      </c>
      <c r="BM127" s="24" t="s">
        <v>2757</v>
      </c>
    </row>
    <row r="128" spans="2:65" s="1" customFormat="1" ht="16.5" customHeight="1">
      <c r="B128" s="47"/>
      <c r="C128" s="236" t="s">
        <v>352</v>
      </c>
      <c r="D128" s="236" t="s">
        <v>233</v>
      </c>
      <c r="E128" s="237" t="s">
        <v>2378</v>
      </c>
      <c r="F128" s="238" t="s">
        <v>1930</v>
      </c>
      <c r="G128" s="239" t="s">
        <v>292</v>
      </c>
      <c r="H128" s="240">
        <v>22</v>
      </c>
      <c r="I128" s="241"/>
      <c r="J128" s="242">
        <f>ROUND(I128*H128,2)</f>
        <v>0</v>
      </c>
      <c r="K128" s="238" t="s">
        <v>34</v>
      </c>
      <c r="L128" s="73"/>
      <c r="M128" s="243" t="s">
        <v>34</v>
      </c>
      <c r="N128" s="244" t="s">
        <v>49</v>
      </c>
      <c r="O128" s="48"/>
      <c r="P128" s="245">
        <f>O128*H128</f>
        <v>0</v>
      </c>
      <c r="Q128" s="245">
        <v>0.01229</v>
      </c>
      <c r="R128" s="245">
        <f>Q128*H128</f>
        <v>0.27038</v>
      </c>
      <c r="S128" s="245">
        <v>0</v>
      </c>
      <c r="T128" s="246">
        <f>S128*H128</f>
        <v>0</v>
      </c>
      <c r="AR128" s="24" t="s">
        <v>259</v>
      </c>
      <c r="AT128" s="24" t="s">
        <v>233</v>
      </c>
      <c r="AU128" s="24" t="s">
        <v>91</v>
      </c>
      <c r="AY128" s="24" t="s">
        <v>230</v>
      </c>
      <c r="BE128" s="247">
        <f>IF(N128="základní",J128,0)</f>
        <v>0</v>
      </c>
      <c r="BF128" s="247">
        <f>IF(N128="snížená",J128,0)</f>
        <v>0</v>
      </c>
      <c r="BG128" s="247">
        <f>IF(N128="zákl. přenesená",J128,0)</f>
        <v>0</v>
      </c>
      <c r="BH128" s="247">
        <f>IF(N128="sníž. přenesená",J128,0)</f>
        <v>0</v>
      </c>
      <c r="BI128" s="247">
        <f>IF(N128="nulová",J128,0)</f>
        <v>0</v>
      </c>
      <c r="BJ128" s="24" t="s">
        <v>85</v>
      </c>
      <c r="BK128" s="247">
        <f>ROUND(I128*H128,2)</f>
        <v>0</v>
      </c>
      <c r="BL128" s="24" t="s">
        <v>259</v>
      </c>
      <c r="BM128" s="24" t="s">
        <v>2758</v>
      </c>
    </row>
    <row r="129" spans="2:65" s="1" customFormat="1" ht="25.5" customHeight="1">
      <c r="B129" s="47"/>
      <c r="C129" s="236" t="s">
        <v>356</v>
      </c>
      <c r="D129" s="236" t="s">
        <v>233</v>
      </c>
      <c r="E129" s="237" t="s">
        <v>1919</v>
      </c>
      <c r="F129" s="238" t="s">
        <v>1920</v>
      </c>
      <c r="G129" s="239" t="s">
        <v>281</v>
      </c>
      <c r="H129" s="240">
        <v>1</v>
      </c>
      <c r="I129" s="241"/>
      <c r="J129" s="242">
        <f>ROUND(I129*H129,2)</f>
        <v>0</v>
      </c>
      <c r="K129" s="238" t="s">
        <v>34</v>
      </c>
      <c r="L129" s="73"/>
      <c r="M129" s="243" t="s">
        <v>34</v>
      </c>
      <c r="N129" s="244" t="s">
        <v>49</v>
      </c>
      <c r="O129" s="48"/>
      <c r="P129" s="245">
        <f>O129*H129</f>
        <v>0</v>
      </c>
      <c r="Q129" s="245">
        <v>0.0007</v>
      </c>
      <c r="R129" s="245">
        <f>Q129*H129</f>
        <v>0.0007</v>
      </c>
      <c r="S129" s="245">
        <v>0</v>
      </c>
      <c r="T129" s="246">
        <f>S129*H129</f>
        <v>0</v>
      </c>
      <c r="AR129" s="24" t="s">
        <v>259</v>
      </c>
      <c r="AT129" s="24" t="s">
        <v>233</v>
      </c>
      <c r="AU129" s="24" t="s">
        <v>91</v>
      </c>
      <c r="AY129" s="24" t="s">
        <v>230</v>
      </c>
      <c r="BE129" s="247">
        <f>IF(N129="základní",J129,0)</f>
        <v>0</v>
      </c>
      <c r="BF129" s="247">
        <f>IF(N129="snížená",J129,0)</f>
        <v>0</v>
      </c>
      <c r="BG129" s="247">
        <f>IF(N129="zákl. přenesená",J129,0)</f>
        <v>0</v>
      </c>
      <c r="BH129" s="247">
        <f>IF(N129="sníž. přenesená",J129,0)</f>
        <v>0</v>
      </c>
      <c r="BI129" s="247">
        <f>IF(N129="nulová",J129,0)</f>
        <v>0</v>
      </c>
      <c r="BJ129" s="24" t="s">
        <v>85</v>
      </c>
      <c r="BK129" s="247">
        <f>ROUND(I129*H129,2)</f>
        <v>0</v>
      </c>
      <c r="BL129" s="24" t="s">
        <v>259</v>
      </c>
      <c r="BM129" s="24" t="s">
        <v>2759</v>
      </c>
    </row>
    <row r="130" spans="2:65" s="1" customFormat="1" ht="25.5" customHeight="1">
      <c r="B130" s="47"/>
      <c r="C130" s="236" t="s">
        <v>361</v>
      </c>
      <c r="D130" s="236" t="s">
        <v>233</v>
      </c>
      <c r="E130" s="237" t="s">
        <v>2565</v>
      </c>
      <c r="F130" s="238" t="s">
        <v>2566</v>
      </c>
      <c r="G130" s="239" t="s">
        <v>281</v>
      </c>
      <c r="H130" s="240">
        <v>1</v>
      </c>
      <c r="I130" s="241"/>
      <c r="J130" s="242">
        <f>ROUND(I130*H130,2)</f>
        <v>0</v>
      </c>
      <c r="K130" s="238" t="s">
        <v>34</v>
      </c>
      <c r="L130" s="73"/>
      <c r="M130" s="243" t="s">
        <v>34</v>
      </c>
      <c r="N130" s="244" t="s">
        <v>49</v>
      </c>
      <c r="O130" s="48"/>
      <c r="P130" s="245">
        <f>O130*H130</f>
        <v>0</v>
      </c>
      <c r="Q130" s="245">
        <v>0.0006</v>
      </c>
      <c r="R130" s="245">
        <f>Q130*H130</f>
        <v>0.0006</v>
      </c>
      <c r="S130" s="245">
        <v>0</v>
      </c>
      <c r="T130" s="246">
        <f>S130*H130</f>
        <v>0</v>
      </c>
      <c r="AR130" s="24" t="s">
        <v>259</v>
      </c>
      <c r="AT130" s="24" t="s">
        <v>233</v>
      </c>
      <c r="AU130" s="24" t="s">
        <v>91</v>
      </c>
      <c r="AY130" s="24" t="s">
        <v>230</v>
      </c>
      <c r="BE130" s="247">
        <f>IF(N130="základní",J130,0)</f>
        <v>0</v>
      </c>
      <c r="BF130" s="247">
        <f>IF(N130="snížená",J130,0)</f>
        <v>0</v>
      </c>
      <c r="BG130" s="247">
        <f>IF(N130="zákl. přenesená",J130,0)</f>
        <v>0</v>
      </c>
      <c r="BH130" s="247">
        <f>IF(N130="sníž. přenesená",J130,0)</f>
        <v>0</v>
      </c>
      <c r="BI130" s="247">
        <f>IF(N130="nulová",J130,0)</f>
        <v>0</v>
      </c>
      <c r="BJ130" s="24" t="s">
        <v>85</v>
      </c>
      <c r="BK130" s="247">
        <f>ROUND(I130*H130,2)</f>
        <v>0</v>
      </c>
      <c r="BL130" s="24" t="s">
        <v>259</v>
      </c>
      <c r="BM130" s="24" t="s">
        <v>2760</v>
      </c>
    </row>
    <row r="131" spans="2:65" s="1" customFormat="1" ht="16.5" customHeight="1">
      <c r="B131" s="47"/>
      <c r="C131" s="236" t="s">
        <v>365</v>
      </c>
      <c r="D131" s="236" t="s">
        <v>233</v>
      </c>
      <c r="E131" s="237" t="s">
        <v>644</v>
      </c>
      <c r="F131" s="238" t="s">
        <v>645</v>
      </c>
      <c r="G131" s="239" t="s">
        <v>281</v>
      </c>
      <c r="H131" s="240">
        <v>4</v>
      </c>
      <c r="I131" s="241"/>
      <c r="J131" s="242">
        <f>ROUND(I131*H131,2)</f>
        <v>0</v>
      </c>
      <c r="K131" s="238" t="s">
        <v>34</v>
      </c>
      <c r="L131" s="73"/>
      <c r="M131" s="243" t="s">
        <v>34</v>
      </c>
      <c r="N131" s="244" t="s">
        <v>49</v>
      </c>
      <c r="O131" s="48"/>
      <c r="P131" s="245">
        <f>O131*H131</f>
        <v>0</v>
      </c>
      <c r="Q131" s="245">
        <v>0.0018</v>
      </c>
      <c r="R131" s="245">
        <f>Q131*H131</f>
        <v>0.0072</v>
      </c>
      <c r="S131" s="245">
        <v>0</v>
      </c>
      <c r="T131" s="246">
        <f>S131*H131</f>
        <v>0</v>
      </c>
      <c r="AR131" s="24" t="s">
        <v>259</v>
      </c>
      <c r="AT131" s="24" t="s">
        <v>233</v>
      </c>
      <c r="AU131" s="24" t="s">
        <v>91</v>
      </c>
      <c r="AY131" s="24" t="s">
        <v>230</v>
      </c>
      <c r="BE131" s="247">
        <f>IF(N131="základní",J131,0)</f>
        <v>0</v>
      </c>
      <c r="BF131" s="247">
        <f>IF(N131="snížená",J131,0)</f>
        <v>0</v>
      </c>
      <c r="BG131" s="247">
        <f>IF(N131="zákl. přenesená",J131,0)</f>
        <v>0</v>
      </c>
      <c r="BH131" s="247">
        <f>IF(N131="sníž. přenesená",J131,0)</f>
        <v>0</v>
      </c>
      <c r="BI131" s="247">
        <f>IF(N131="nulová",J131,0)</f>
        <v>0</v>
      </c>
      <c r="BJ131" s="24" t="s">
        <v>85</v>
      </c>
      <c r="BK131" s="247">
        <f>ROUND(I131*H131,2)</f>
        <v>0</v>
      </c>
      <c r="BL131" s="24" t="s">
        <v>259</v>
      </c>
      <c r="BM131" s="24" t="s">
        <v>2761</v>
      </c>
    </row>
    <row r="132" spans="2:65" s="1" customFormat="1" ht="16.5" customHeight="1">
      <c r="B132" s="47"/>
      <c r="C132" s="236" t="s">
        <v>369</v>
      </c>
      <c r="D132" s="236" t="s">
        <v>233</v>
      </c>
      <c r="E132" s="237" t="s">
        <v>1925</v>
      </c>
      <c r="F132" s="238" t="s">
        <v>1926</v>
      </c>
      <c r="G132" s="239" t="s">
        <v>281</v>
      </c>
      <c r="H132" s="240">
        <v>1</v>
      </c>
      <c r="I132" s="241"/>
      <c r="J132" s="242">
        <f>ROUND(I132*H132,2)</f>
        <v>0</v>
      </c>
      <c r="K132" s="238" t="s">
        <v>34</v>
      </c>
      <c r="L132" s="73"/>
      <c r="M132" s="243" t="s">
        <v>34</v>
      </c>
      <c r="N132" s="244" t="s">
        <v>49</v>
      </c>
      <c r="O132" s="48"/>
      <c r="P132" s="245">
        <f>O132*H132</f>
        <v>0</v>
      </c>
      <c r="Q132" s="245">
        <v>0.0026</v>
      </c>
      <c r="R132" s="245">
        <f>Q132*H132</f>
        <v>0.0026</v>
      </c>
      <c r="S132" s="245">
        <v>0</v>
      </c>
      <c r="T132" s="246">
        <f>S132*H132</f>
        <v>0</v>
      </c>
      <c r="AR132" s="24" t="s">
        <v>259</v>
      </c>
      <c r="AT132" s="24" t="s">
        <v>233</v>
      </c>
      <c r="AU132" s="24" t="s">
        <v>91</v>
      </c>
      <c r="AY132" s="24" t="s">
        <v>230</v>
      </c>
      <c r="BE132" s="247">
        <f>IF(N132="základní",J132,0)</f>
        <v>0</v>
      </c>
      <c r="BF132" s="247">
        <f>IF(N132="snížená",J132,0)</f>
        <v>0</v>
      </c>
      <c r="BG132" s="247">
        <f>IF(N132="zákl. přenesená",J132,0)</f>
        <v>0</v>
      </c>
      <c r="BH132" s="247">
        <f>IF(N132="sníž. přenesená",J132,0)</f>
        <v>0</v>
      </c>
      <c r="BI132" s="247">
        <f>IF(N132="nulová",J132,0)</f>
        <v>0</v>
      </c>
      <c r="BJ132" s="24" t="s">
        <v>85</v>
      </c>
      <c r="BK132" s="247">
        <f>ROUND(I132*H132,2)</f>
        <v>0</v>
      </c>
      <c r="BL132" s="24" t="s">
        <v>259</v>
      </c>
      <c r="BM132" s="24" t="s">
        <v>2762</v>
      </c>
    </row>
    <row r="133" spans="2:65" s="1" customFormat="1" ht="25.5" customHeight="1">
      <c r="B133" s="47"/>
      <c r="C133" s="236" t="s">
        <v>373</v>
      </c>
      <c r="D133" s="236" t="s">
        <v>233</v>
      </c>
      <c r="E133" s="237" t="s">
        <v>2189</v>
      </c>
      <c r="F133" s="238" t="s">
        <v>2549</v>
      </c>
      <c r="G133" s="239" t="s">
        <v>292</v>
      </c>
      <c r="H133" s="240">
        <v>1</v>
      </c>
      <c r="I133" s="241"/>
      <c r="J133" s="242">
        <f>ROUND(I133*H133,2)</f>
        <v>0</v>
      </c>
      <c r="K133" s="238" t="s">
        <v>34</v>
      </c>
      <c r="L133" s="73"/>
      <c r="M133" s="243" t="s">
        <v>34</v>
      </c>
      <c r="N133" s="244" t="s">
        <v>49</v>
      </c>
      <c r="O133" s="48"/>
      <c r="P133" s="245">
        <f>O133*H133</f>
        <v>0</v>
      </c>
      <c r="Q133" s="245">
        <v>0.0007</v>
      </c>
      <c r="R133" s="245">
        <f>Q133*H133</f>
        <v>0.0007</v>
      </c>
      <c r="S133" s="245">
        <v>0</v>
      </c>
      <c r="T133" s="246">
        <f>S133*H133</f>
        <v>0</v>
      </c>
      <c r="AR133" s="24" t="s">
        <v>259</v>
      </c>
      <c r="AT133" s="24" t="s">
        <v>233</v>
      </c>
      <c r="AU133" s="24" t="s">
        <v>91</v>
      </c>
      <c r="AY133" s="24" t="s">
        <v>230</v>
      </c>
      <c r="BE133" s="247">
        <f>IF(N133="základní",J133,0)</f>
        <v>0</v>
      </c>
      <c r="BF133" s="247">
        <f>IF(N133="snížená",J133,0)</f>
        <v>0</v>
      </c>
      <c r="BG133" s="247">
        <f>IF(N133="zákl. přenesená",J133,0)</f>
        <v>0</v>
      </c>
      <c r="BH133" s="247">
        <f>IF(N133="sníž. přenesená",J133,0)</f>
        <v>0</v>
      </c>
      <c r="BI133" s="247">
        <f>IF(N133="nulová",J133,0)</f>
        <v>0</v>
      </c>
      <c r="BJ133" s="24" t="s">
        <v>85</v>
      </c>
      <c r="BK133" s="247">
        <f>ROUND(I133*H133,2)</f>
        <v>0</v>
      </c>
      <c r="BL133" s="24" t="s">
        <v>259</v>
      </c>
      <c r="BM133" s="24" t="s">
        <v>2763</v>
      </c>
    </row>
    <row r="134" spans="2:47" s="1" customFormat="1" ht="13.5">
      <c r="B134" s="47"/>
      <c r="C134" s="75"/>
      <c r="D134" s="250" t="s">
        <v>283</v>
      </c>
      <c r="E134" s="75"/>
      <c r="F134" s="281" t="s">
        <v>1889</v>
      </c>
      <c r="G134" s="75"/>
      <c r="H134" s="75"/>
      <c r="I134" s="204"/>
      <c r="J134" s="75"/>
      <c r="K134" s="75"/>
      <c r="L134" s="73"/>
      <c r="M134" s="282"/>
      <c r="N134" s="48"/>
      <c r="O134" s="48"/>
      <c r="P134" s="48"/>
      <c r="Q134" s="48"/>
      <c r="R134" s="48"/>
      <c r="S134" s="48"/>
      <c r="T134" s="96"/>
      <c r="AT134" s="24" t="s">
        <v>283</v>
      </c>
      <c r="AU134" s="24" t="s">
        <v>91</v>
      </c>
    </row>
    <row r="135" spans="2:65" s="1" customFormat="1" ht="25.5" customHeight="1">
      <c r="B135" s="47"/>
      <c r="C135" s="236" t="s">
        <v>377</v>
      </c>
      <c r="D135" s="236" t="s">
        <v>233</v>
      </c>
      <c r="E135" s="237" t="s">
        <v>2551</v>
      </c>
      <c r="F135" s="238" t="s">
        <v>1898</v>
      </c>
      <c r="G135" s="239" t="s">
        <v>292</v>
      </c>
      <c r="H135" s="240">
        <v>1</v>
      </c>
      <c r="I135" s="241"/>
      <c r="J135" s="242">
        <f>ROUND(I135*H135,2)</f>
        <v>0</v>
      </c>
      <c r="K135" s="238" t="s">
        <v>34</v>
      </c>
      <c r="L135" s="73"/>
      <c r="M135" s="243" t="s">
        <v>34</v>
      </c>
      <c r="N135" s="244" t="s">
        <v>49</v>
      </c>
      <c r="O135" s="48"/>
      <c r="P135" s="245">
        <f>O135*H135</f>
        <v>0</v>
      </c>
      <c r="Q135" s="245">
        <v>0.0007</v>
      </c>
      <c r="R135" s="245">
        <f>Q135*H135</f>
        <v>0.0007</v>
      </c>
      <c r="S135" s="245">
        <v>0</v>
      </c>
      <c r="T135" s="246">
        <f>S135*H135</f>
        <v>0</v>
      </c>
      <c r="AR135" s="24" t="s">
        <v>259</v>
      </c>
      <c r="AT135" s="24" t="s">
        <v>233</v>
      </c>
      <c r="AU135" s="24" t="s">
        <v>91</v>
      </c>
      <c r="AY135" s="24" t="s">
        <v>230</v>
      </c>
      <c r="BE135" s="247">
        <f>IF(N135="základní",J135,0)</f>
        <v>0</v>
      </c>
      <c r="BF135" s="247">
        <f>IF(N135="snížená",J135,0)</f>
        <v>0</v>
      </c>
      <c r="BG135" s="247">
        <f>IF(N135="zákl. přenesená",J135,0)</f>
        <v>0</v>
      </c>
      <c r="BH135" s="247">
        <f>IF(N135="sníž. přenesená",J135,0)</f>
        <v>0</v>
      </c>
      <c r="BI135" s="247">
        <f>IF(N135="nulová",J135,0)</f>
        <v>0</v>
      </c>
      <c r="BJ135" s="24" t="s">
        <v>85</v>
      </c>
      <c r="BK135" s="247">
        <f>ROUND(I135*H135,2)</f>
        <v>0</v>
      </c>
      <c r="BL135" s="24" t="s">
        <v>259</v>
      </c>
      <c r="BM135" s="24" t="s">
        <v>2764</v>
      </c>
    </row>
    <row r="136" spans="2:65" s="1" customFormat="1" ht="16.5" customHeight="1">
      <c r="B136" s="47"/>
      <c r="C136" s="236" t="s">
        <v>381</v>
      </c>
      <c r="D136" s="236" t="s">
        <v>233</v>
      </c>
      <c r="E136" s="237" t="s">
        <v>2196</v>
      </c>
      <c r="F136" s="238" t="s">
        <v>2553</v>
      </c>
      <c r="G136" s="239" t="s">
        <v>292</v>
      </c>
      <c r="H136" s="240">
        <v>2</v>
      </c>
      <c r="I136" s="241"/>
      <c r="J136" s="242">
        <f>ROUND(I136*H136,2)</f>
        <v>0</v>
      </c>
      <c r="K136" s="238" t="s">
        <v>34</v>
      </c>
      <c r="L136" s="73"/>
      <c r="M136" s="243" t="s">
        <v>34</v>
      </c>
      <c r="N136" s="244" t="s">
        <v>49</v>
      </c>
      <c r="O136" s="48"/>
      <c r="P136" s="245">
        <f>O136*H136</f>
        <v>0</v>
      </c>
      <c r="Q136" s="245">
        <v>0.00128</v>
      </c>
      <c r="R136" s="245">
        <f>Q136*H136</f>
        <v>0.00256</v>
      </c>
      <c r="S136" s="245">
        <v>0</v>
      </c>
      <c r="T136" s="246">
        <f>S136*H136</f>
        <v>0</v>
      </c>
      <c r="AR136" s="24" t="s">
        <v>259</v>
      </c>
      <c r="AT136" s="24" t="s">
        <v>233</v>
      </c>
      <c r="AU136" s="24" t="s">
        <v>91</v>
      </c>
      <c r="AY136" s="24" t="s">
        <v>230</v>
      </c>
      <c r="BE136" s="247">
        <f>IF(N136="základní",J136,0)</f>
        <v>0</v>
      </c>
      <c r="BF136" s="247">
        <f>IF(N136="snížená",J136,0)</f>
        <v>0</v>
      </c>
      <c r="BG136" s="247">
        <f>IF(N136="zákl. přenesená",J136,0)</f>
        <v>0</v>
      </c>
      <c r="BH136" s="247">
        <f>IF(N136="sníž. přenesená",J136,0)</f>
        <v>0</v>
      </c>
      <c r="BI136" s="247">
        <f>IF(N136="nulová",J136,0)</f>
        <v>0</v>
      </c>
      <c r="BJ136" s="24" t="s">
        <v>85</v>
      </c>
      <c r="BK136" s="247">
        <f>ROUND(I136*H136,2)</f>
        <v>0</v>
      </c>
      <c r="BL136" s="24" t="s">
        <v>259</v>
      </c>
      <c r="BM136" s="24" t="s">
        <v>2765</v>
      </c>
    </row>
    <row r="137" spans="2:65" s="1" customFormat="1" ht="16.5" customHeight="1">
      <c r="B137" s="47"/>
      <c r="C137" s="236" t="s">
        <v>385</v>
      </c>
      <c r="D137" s="236" t="s">
        <v>233</v>
      </c>
      <c r="E137" s="237" t="s">
        <v>1944</v>
      </c>
      <c r="F137" s="238" t="s">
        <v>1945</v>
      </c>
      <c r="G137" s="239" t="s">
        <v>281</v>
      </c>
      <c r="H137" s="240">
        <v>6</v>
      </c>
      <c r="I137" s="241"/>
      <c r="J137" s="242">
        <f>ROUND(I137*H137,2)</f>
        <v>0</v>
      </c>
      <c r="K137" s="238" t="s">
        <v>34</v>
      </c>
      <c r="L137" s="73"/>
      <c r="M137" s="243" t="s">
        <v>34</v>
      </c>
      <c r="N137" s="244" t="s">
        <v>49</v>
      </c>
      <c r="O137" s="48"/>
      <c r="P137" s="245">
        <f>O137*H137</f>
        <v>0</v>
      </c>
      <c r="Q137" s="245">
        <v>0.0001</v>
      </c>
      <c r="R137" s="245">
        <f>Q137*H137</f>
        <v>0.0006000000000000001</v>
      </c>
      <c r="S137" s="245">
        <v>0</v>
      </c>
      <c r="T137" s="246">
        <f>S137*H137</f>
        <v>0</v>
      </c>
      <c r="AR137" s="24" t="s">
        <v>259</v>
      </c>
      <c r="AT137" s="24" t="s">
        <v>233</v>
      </c>
      <c r="AU137" s="24" t="s">
        <v>91</v>
      </c>
      <c r="AY137" s="24" t="s">
        <v>230</v>
      </c>
      <c r="BE137" s="247">
        <f>IF(N137="základní",J137,0)</f>
        <v>0</v>
      </c>
      <c r="BF137" s="247">
        <f>IF(N137="snížená",J137,0)</f>
        <v>0</v>
      </c>
      <c r="BG137" s="247">
        <f>IF(N137="zákl. přenesená",J137,0)</f>
        <v>0</v>
      </c>
      <c r="BH137" s="247">
        <f>IF(N137="sníž. přenesená",J137,0)</f>
        <v>0</v>
      </c>
      <c r="BI137" s="247">
        <f>IF(N137="nulová",J137,0)</f>
        <v>0</v>
      </c>
      <c r="BJ137" s="24" t="s">
        <v>85</v>
      </c>
      <c r="BK137" s="247">
        <f>ROUND(I137*H137,2)</f>
        <v>0</v>
      </c>
      <c r="BL137" s="24" t="s">
        <v>259</v>
      </c>
      <c r="BM137" s="24" t="s">
        <v>2766</v>
      </c>
    </row>
    <row r="138" spans="2:65" s="1" customFormat="1" ht="16.5" customHeight="1">
      <c r="B138" s="47"/>
      <c r="C138" s="236" t="s">
        <v>299</v>
      </c>
      <c r="D138" s="236" t="s">
        <v>233</v>
      </c>
      <c r="E138" s="237" t="s">
        <v>668</v>
      </c>
      <c r="F138" s="238" t="s">
        <v>1938</v>
      </c>
      <c r="G138" s="239" t="s">
        <v>281</v>
      </c>
      <c r="H138" s="240">
        <v>2</v>
      </c>
      <c r="I138" s="241"/>
      <c r="J138" s="242">
        <f>ROUND(I138*H138,2)</f>
        <v>0</v>
      </c>
      <c r="K138" s="238" t="s">
        <v>34</v>
      </c>
      <c r="L138" s="73"/>
      <c r="M138" s="243" t="s">
        <v>34</v>
      </c>
      <c r="N138" s="244" t="s">
        <v>49</v>
      </c>
      <c r="O138" s="48"/>
      <c r="P138" s="245">
        <f>O138*H138</f>
        <v>0</v>
      </c>
      <c r="Q138" s="245">
        <v>0.00053</v>
      </c>
      <c r="R138" s="245">
        <f>Q138*H138</f>
        <v>0.00106</v>
      </c>
      <c r="S138" s="245">
        <v>0</v>
      </c>
      <c r="T138" s="246">
        <f>S138*H138</f>
        <v>0</v>
      </c>
      <c r="AR138" s="24" t="s">
        <v>259</v>
      </c>
      <c r="AT138" s="24" t="s">
        <v>233</v>
      </c>
      <c r="AU138" s="24" t="s">
        <v>91</v>
      </c>
      <c r="AY138" s="24" t="s">
        <v>230</v>
      </c>
      <c r="BE138" s="247">
        <f>IF(N138="základní",J138,0)</f>
        <v>0</v>
      </c>
      <c r="BF138" s="247">
        <f>IF(N138="snížená",J138,0)</f>
        <v>0</v>
      </c>
      <c r="BG138" s="247">
        <f>IF(N138="zákl. přenesená",J138,0)</f>
        <v>0</v>
      </c>
      <c r="BH138" s="247">
        <f>IF(N138="sníž. přenesená",J138,0)</f>
        <v>0</v>
      </c>
      <c r="BI138" s="247">
        <f>IF(N138="nulová",J138,0)</f>
        <v>0</v>
      </c>
      <c r="BJ138" s="24" t="s">
        <v>85</v>
      </c>
      <c r="BK138" s="247">
        <f>ROUND(I138*H138,2)</f>
        <v>0</v>
      </c>
      <c r="BL138" s="24" t="s">
        <v>259</v>
      </c>
      <c r="BM138" s="24" t="s">
        <v>2767</v>
      </c>
    </row>
    <row r="139" spans="2:65" s="1" customFormat="1" ht="16.5" customHeight="1">
      <c r="B139" s="47"/>
      <c r="C139" s="236" t="s">
        <v>394</v>
      </c>
      <c r="D139" s="236" t="s">
        <v>233</v>
      </c>
      <c r="E139" s="237" t="s">
        <v>672</v>
      </c>
      <c r="F139" s="238" t="s">
        <v>1940</v>
      </c>
      <c r="G139" s="239" t="s">
        <v>281</v>
      </c>
      <c r="H139" s="240">
        <v>3</v>
      </c>
      <c r="I139" s="241"/>
      <c r="J139" s="242">
        <f>ROUND(I139*H139,2)</f>
        <v>0</v>
      </c>
      <c r="K139" s="238" t="s">
        <v>34</v>
      </c>
      <c r="L139" s="73"/>
      <c r="M139" s="243" t="s">
        <v>34</v>
      </c>
      <c r="N139" s="244" t="s">
        <v>49</v>
      </c>
      <c r="O139" s="48"/>
      <c r="P139" s="245">
        <f>O139*H139</f>
        <v>0</v>
      </c>
      <c r="Q139" s="245">
        <v>0.00147</v>
      </c>
      <c r="R139" s="245">
        <f>Q139*H139</f>
        <v>0.00441</v>
      </c>
      <c r="S139" s="245">
        <v>0</v>
      </c>
      <c r="T139" s="246">
        <f>S139*H139</f>
        <v>0</v>
      </c>
      <c r="AR139" s="24" t="s">
        <v>259</v>
      </c>
      <c r="AT139" s="24" t="s">
        <v>233</v>
      </c>
      <c r="AU139" s="24" t="s">
        <v>91</v>
      </c>
      <c r="AY139" s="24" t="s">
        <v>230</v>
      </c>
      <c r="BE139" s="247">
        <f>IF(N139="základní",J139,0)</f>
        <v>0</v>
      </c>
      <c r="BF139" s="247">
        <f>IF(N139="snížená",J139,0)</f>
        <v>0</v>
      </c>
      <c r="BG139" s="247">
        <f>IF(N139="zákl. přenesená",J139,0)</f>
        <v>0</v>
      </c>
      <c r="BH139" s="247">
        <f>IF(N139="sníž. přenesená",J139,0)</f>
        <v>0</v>
      </c>
      <c r="BI139" s="247">
        <f>IF(N139="nulová",J139,0)</f>
        <v>0</v>
      </c>
      <c r="BJ139" s="24" t="s">
        <v>85</v>
      </c>
      <c r="BK139" s="247">
        <f>ROUND(I139*H139,2)</f>
        <v>0</v>
      </c>
      <c r="BL139" s="24" t="s">
        <v>259</v>
      </c>
      <c r="BM139" s="24" t="s">
        <v>2768</v>
      </c>
    </row>
    <row r="140" spans="2:65" s="1" customFormat="1" ht="16.5" customHeight="1">
      <c r="B140" s="47"/>
      <c r="C140" s="236" t="s">
        <v>399</v>
      </c>
      <c r="D140" s="236" t="s">
        <v>233</v>
      </c>
      <c r="E140" s="237" t="s">
        <v>676</v>
      </c>
      <c r="F140" s="238" t="s">
        <v>677</v>
      </c>
      <c r="G140" s="239" t="s">
        <v>281</v>
      </c>
      <c r="H140" s="240">
        <v>2</v>
      </c>
      <c r="I140" s="241"/>
      <c r="J140" s="242">
        <f>ROUND(I140*H140,2)</f>
        <v>0</v>
      </c>
      <c r="K140" s="238" t="s">
        <v>34</v>
      </c>
      <c r="L140" s="73"/>
      <c r="M140" s="243" t="s">
        <v>34</v>
      </c>
      <c r="N140" s="244" t="s">
        <v>49</v>
      </c>
      <c r="O140" s="48"/>
      <c r="P140" s="245">
        <f>O140*H140</f>
        <v>0</v>
      </c>
      <c r="Q140" s="245">
        <v>0.00312</v>
      </c>
      <c r="R140" s="245">
        <f>Q140*H140</f>
        <v>0.00624</v>
      </c>
      <c r="S140" s="245">
        <v>0</v>
      </c>
      <c r="T140" s="246">
        <f>S140*H140</f>
        <v>0</v>
      </c>
      <c r="AR140" s="24" t="s">
        <v>259</v>
      </c>
      <c r="AT140" s="24" t="s">
        <v>233</v>
      </c>
      <c r="AU140" s="24" t="s">
        <v>91</v>
      </c>
      <c r="AY140" s="24" t="s">
        <v>230</v>
      </c>
      <c r="BE140" s="247">
        <f>IF(N140="základní",J140,0)</f>
        <v>0</v>
      </c>
      <c r="BF140" s="247">
        <f>IF(N140="snížená",J140,0)</f>
        <v>0</v>
      </c>
      <c r="BG140" s="247">
        <f>IF(N140="zákl. přenesená",J140,0)</f>
        <v>0</v>
      </c>
      <c r="BH140" s="247">
        <f>IF(N140="sníž. přenesená",J140,0)</f>
        <v>0</v>
      </c>
      <c r="BI140" s="247">
        <f>IF(N140="nulová",J140,0)</f>
        <v>0</v>
      </c>
      <c r="BJ140" s="24" t="s">
        <v>85</v>
      </c>
      <c r="BK140" s="247">
        <f>ROUND(I140*H140,2)</f>
        <v>0</v>
      </c>
      <c r="BL140" s="24" t="s">
        <v>259</v>
      </c>
      <c r="BM140" s="24" t="s">
        <v>2769</v>
      </c>
    </row>
    <row r="141" spans="2:47" s="1" customFormat="1" ht="13.5">
      <c r="B141" s="47"/>
      <c r="C141" s="75"/>
      <c r="D141" s="250" t="s">
        <v>283</v>
      </c>
      <c r="E141" s="75"/>
      <c r="F141" s="281" t="s">
        <v>1943</v>
      </c>
      <c r="G141" s="75"/>
      <c r="H141" s="75"/>
      <c r="I141" s="204"/>
      <c r="J141" s="75"/>
      <c r="K141" s="75"/>
      <c r="L141" s="73"/>
      <c r="M141" s="282"/>
      <c r="N141" s="48"/>
      <c r="O141" s="48"/>
      <c r="P141" s="48"/>
      <c r="Q141" s="48"/>
      <c r="R141" s="48"/>
      <c r="S141" s="48"/>
      <c r="T141" s="96"/>
      <c r="AT141" s="24" t="s">
        <v>283</v>
      </c>
      <c r="AU141" s="24" t="s">
        <v>91</v>
      </c>
    </row>
    <row r="142" spans="2:65" s="1" customFormat="1" ht="25.5" customHeight="1">
      <c r="B142" s="47"/>
      <c r="C142" s="236" t="s">
        <v>264</v>
      </c>
      <c r="D142" s="236" t="s">
        <v>233</v>
      </c>
      <c r="E142" s="237" t="s">
        <v>2575</v>
      </c>
      <c r="F142" s="238" t="s">
        <v>2576</v>
      </c>
      <c r="G142" s="239" t="s">
        <v>281</v>
      </c>
      <c r="H142" s="240">
        <v>2</v>
      </c>
      <c r="I142" s="241"/>
      <c r="J142" s="242">
        <f>ROUND(I142*H142,2)</f>
        <v>0</v>
      </c>
      <c r="K142" s="238" t="s">
        <v>34</v>
      </c>
      <c r="L142" s="73"/>
      <c r="M142" s="243" t="s">
        <v>34</v>
      </c>
      <c r="N142" s="244" t="s">
        <v>49</v>
      </c>
      <c r="O142" s="48"/>
      <c r="P142" s="245">
        <f>O142*H142</f>
        <v>0</v>
      </c>
      <c r="Q142" s="245">
        <v>0.00312</v>
      </c>
      <c r="R142" s="245">
        <f>Q142*H142</f>
        <v>0.00624</v>
      </c>
      <c r="S142" s="245">
        <v>0</v>
      </c>
      <c r="T142" s="246">
        <f>S142*H142</f>
        <v>0</v>
      </c>
      <c r="AR142" s="24" t="s">
        <v>259</v>
      </c>
      <c r="AT142" s="24" t="s">
        <v>233</v>
      </c>
      <c r="AU142" s="24" t="s">
        <v>91</v>
      </c>
      <c r="AY142" s="24" t="s">
        <v>230</v>
      </c>
      <c r="BE142" s="247">
        <f>IF(N142="základní",J142,0)</f>
        <v>0</v>
      </c>
      <c r="BF142" s="247">
        <f>IF(N142="snížená",J142,0)</f>
        <v>0</v>
      </c>
      <c r="BG142" s="247">
        <f>IF(N142="zákl. přenesená",J142,0)</f>
        <v>0</v>
      </c>
      <c r="BH142" s="247">
        <f>IF(N142="sníž. přenesená",J142,0)</f>
        <v>0</v>
      </c>
      <c r="BI142" s="247">
        <f>IF(N142="nulová",J142,0)</f>
        <v>0</v>
      </c>
      <c r="BJ142" s="24" t="s">
        <v>85</v>
      </c>
      <c r="BK142" s="247">
        <f>ROUND(I142*H142,2)</f>
        <v>0</v>
      </c>
      <c r="BL142" s="24" t="s">
        <v>259</v>
      </c>
      <c r="BM142" s="24" t="s">
        <v>2770</v>
      </c>
    </row>
    <row r="143" spans="2:65" s="1" customFormat="1" ht="25.5" customHeight="1">
      <c r="B143" s="47"/>
      <c r="C143" s="236" t="s">
        <v>408</v>
      </c>
      <c r="D143" s="236" t="s">
        <v>233</v>
      </c>
      <c r="E143" s="237" t="s">
        <v>1953</v>
      </c>
      <c r="F143" s="238" t="s">
        <v>1954</v>
      </c>
      <c r="G143" s="239" t="s">
        <v>292</v>
      </c>
      <c r="H143" s="240">
        <v>1</v>
      </c>
      <c r="I143" s="241"/>
      <c r="J143" s="242">
        <f>ROUND(I143*H143,2)</f>
        <v>0</v>
      </c>
      <c r="K143" s="238" t="s">
        <v>34</v>
      </c>
      <c r="L143" s="73"/>
      <c r="M143" s="243" t="s">
        <v>34</v>
      </c>
      <c r="N143" s="244" t="s">
        <v>49</v>
      </c>
      <c r="O143" s="48"/>
      <c r="P143" s="245">
        <f>O143*H143</f>
        <v>0</v>
      </c>
      <c r="Q143" s="245">
        <v>0.0006</v>
      </c>
      <c r="R143" s="245">
        <f>Q143*H143</f>
        <v>0.0006</v>
      </c>
      <c r="S143" s="245">
        <v>0</v>
      </c>
      <c r="T143" s="246">
        <f>S143*H143</f>
        <v>0</v>
      </c>
      <c r="AR143" s="24" t="s">
        <v>259</v>
      </c>
      <c r="AT143" s="24" t="s">
        <v>233</v>
      </c>
      <c r="AU143" s="24" t="s">
        <v>91</v>
      </c>
      <c r="AY143" s="24" t="s">
        <v>230</v>
      </c>
      <c r="BE143" s="247">
        <f>IF(N143="základní",J143,0)</f>
        <v>0</v>
      </c>
      <c r="BF143" s="247">
        <f>IF(N143="snížená",J143,0)</f>
        <v>0</v>
      </c>
      <c r="BG143" s="247">
        <f>IF(N143="zákl. přenesená",J143,0)</f>
        <v>0</v>
      </c>
      <c r="BH143" s="247">
        <f>IF(N143="sníž. přenesená",J143,0)</f>
        <v>0</v>
      </c>
      <c r="BI143" s="247">
        <f>IF(N143="nulová",J143,0)</f>
        <v>0</v>
      </c>
      <c r="BJ143" s="24" t="s">
        <v>85</v>
      </c>
      <c r="BK143" s="247">
        <f>ROUND(I143*H143,2)</f>
        <v>0</v>
      </c>
      <c r="BL143" s="24" t="s">
        <v>259</v>
      </c>
      <c r="BM143" s="24" t="s">
        <v>2771</v>
      </c>
    </row>
    <row r="144" spans="2:47" s="1" customFormat="1" ht="13.5">
      <c r="B144" s="47"/>
      <c r="C144" s="75"/>
      <c r="D144" s="250" t="s">
        <v>283</v>
      </c>
      <c r="E144" s="75"/>
      <c r="F144" s="281" t="s">
        <v>1956</v>
      </c>
      <c r="G144" s="75"/>
      <c r="H144" s="75"/>
      <c r="I144" s="204"/>
      <c r="J144" s="75"/>
      <c r="K144" s="75"/>
      <c r="L144" s="73"/>
      <c r="M144" s="282"/>
      <c r="N144" s="48"/>
      <c r="O144" s="48"/>
      <c r="P144" s="48"/>
      <c r="Q144" s="48"/>
      <c r="R144" s="48"/>
      <c r="S144" s="48"/>
      <c r="T144" s="96"/>
      <c r="AT144" s="24" t="s">
        <v>283</v>
      </c>
      <c r="AU144" s="24" t="s">
        <v>91</v>
      </c>
    </row>
    <row r="145" spans="2:63" s="11" customFormat="1" ht="29.85" customHeight="1">
      <c r="B145" s="220"/>
      <c r="C145" s="221"/>
      <c r="D145" s="222" t="s">
        <v>77</v>
      </c>
      <c r="E145" s="234" t="s">
        <v>700</v>
      </c>
      <c r="F145" s="234" t="s">
        <v>277</v>
      </c>
      <c r="G145" s="221"/>
      <c r="H145" s="221"/>
      <c r="I145" s="224"/>
      <c r="J145" s="235">
        <f>BK145</f>
        <v>0</v>
      </c>
      <c r="K145" s="221"/>
      <c r="L145" s="226"/>
      <c r="M145" s="227"/>
      <c r="N145" s="228"/>
      <c r="O145" s="228"/>
      <c r="P145" s="229">
        <f>SUM(P146:P160)</f>
        <v>0</v>
      </c>
      <c r="Q145" s="228"/>
      <c r="R145" s="229">
        <f>SUM(R146:R160)</f>
        <v>0.0025599999999999998</v>
      </c>
      <c r="S145" s="228"/>
      <c r="T145" s="230">
        <f>SUM(T146:T160)</f>
        <v>0</v>
      </c>
      <c r="AR145" s="231" t="s">
        <v>91</v>
      </c>
      <c r="AT145" s="232" t="s">
        <v>77</v>
      </c>
      <c r="AU145" s="232" t="s">
        <v>85</v>
      </c>
      <c r="AY145" s="231" t="s">
        <v>230</v>
      </c>
      <c r="BK145" s="233">
        <f>SUM(BK146:BK160)</f>
        <v>0</v>
      </c>
    </row>
    <row r="146" spans="2:65" s="1" customFormat="1" ht="16.5" customHeight="1">
      <c r="B146" s="47"/>
      <c r="C146" s="236" t="s">
        <v>413</v>
      </c>
      <c r="D146" s="236" t="s">
        <v>233</v>
      </c>
      <c r="E146" s="237" t="s">
        <v>702</v>
      </c>
      <c r="F146" s="238" t="s">
        <v>703</v>
      </c>
      <c r="G146" s="239" t="s">
        <v>292</v>
      </c>
      <c r="H146" s="240">
        <v>1</v>
      </c>
      <c r="I146" s="241"/>
      <c r="J146" s="242">
        <f>ROUND(I146*H146,2)</f>
        <v>0</v>
      </c>
      <c r="K146" s="238" t="s">
        <v>34</v>
      </c>
      <c r="L146" s="73"/>
      <c r="M146" s="243" t="s">
        <v>34</v>
      </c>
      <c r="N146" s="244" t="s">
        <v>49</v>
      </c>
      <c r="O146" s="48"/>
      <c r="P146" s="245">
        <f>O146*H146</f>
        <v>0</v>
      </c>
      <c r="Q146" s="245">
        <v>0.00113</v>
      </c>
      <c r="R146" s="245">
        <f>Q146*H146</f>
        <v>0.00113</v>
      </c>
      <c r="S146" s="245">
        <v>0</v>
      </c>
      <c r="T146" s="246">
        <f>S146*H146</f>
        <v>0</v>
      </c>
      <c r="AR146" s="24" t="s">
        <v>259</v>
      </c>
      <c r="AT146" s="24" t="s">
        <v>233</v>
      </c>
      <c r="AU146" s="24" t="s">
        <v>91</v>
      </c>
      <c r="AY146" s="24" t="s">
        <v>230</v>
      </c>
      <c r="BE146" s="247">
        <f>IF(N146="základní",J146,0)</f>
        <v>0</v>
      </c>
      <c r="BF146" s="247">
        <f>IF(N146="snížená",J146,0)</f>
        <v>0</v>
      </c>
      <c r="BG146" s="247">
        <f>IF(N146="zákl. přenesená",J146,0)</f>
        <v>0</v>
      </c>
      <c r="BH146" s="247">
        <f>IF(N146="sníž. přenesená",J146,0)</f>
        <v>0</v>
      </c>
      <c r="BI146" s="247">
        <f>IF(N146="nulová",J146,0)</f>
        <v>0</v>
      </c>
      <c r="BJ146" s="24" t="s">
        <v>85</v>
      </c>
      <c r="BK146" s="247">
        <f>ROUND(I146*H146,2)</f>
        <v>0</v>
      </c>
      <c r="BL146" s="24" t="s">
        <v>259</v>
      </c>
      <c r="BM146" s="24" t="s">
        <v>2772</v>
      </c>
    </row>
    <row r="147" spans="2:65" s="1" customFormat="1" ht="16.5" customHeight="1">
      <c r="B147" s="47"/>
      <c r="C147" s="236" t="s">
        <v>417</v>
      </c>
      <c r="D147" s="236" t="s">
        <v>233</v>
      </c>
      <c r="E147" s="237" t="s">
        <v>710</v>
      </c>
      <c r="F147" s="238" t="s">
        <v>711</v>
      </c>
      <c r="G147" s="239" t="s">
        <v>292</v>
      </c>
      <c r="H147" s="240">
        <v>1</v>
      </c>
      <c r="I147" s="241"/>
      <c r="J147" s="242">
        <f>ROUND(I147*H147,2)</f>
        <v>0</v>
      </c>
      <c r="K147" s="238" t="s">
        <v>34</v>
      </c>
      <c r="L147" s="73"/>
      <c r="M147" s="243" t="s">
        <v>34</v>
      </c>
      <c r="N147" s="244" t="s">
        <v>49</v>
      </c>
      <c r="O147" s="48"/>
      <c r="P147" s="245">
        <f>O147*H147</f>
        <v>0</v>
      </c>
      <c r="Q147" s="245">
        <v>0</v>
      </c>
      <c r="R147" s="245">
        <f>Q147*H147</f>
        <v>0</v>
      </c>
      <c r="S147" s="245">
        <v>0</v>
      </c>
      <c r="T147" s="246">
        <f>S147*H147</f>
        <v>0</v>
      </c>
      <c r="AR147" s="24" t="s">
        <v>259</v>
      </c>
      <c r="AT147" s="24" t="s">
        <v>233</v>
      </c>
      <c r="AU147" s="24" t="s">
        <v>91</v>
      </c>
      <c r="AY147" s="24" t="s">
        <v>230</v>
      </c>
      <c r="BE147" s="247">
        <f>IF(N147="základní",J147,0)</f>
        <v>0</v>
      </c>
      <c r="BF147" s="247">
        <f>IF(N147="snížená",J147,0)</f>
        <v>0</v>
      </c>
      <c r="BG147" s="247">
        <f>IF(N147="zákl. přenesená",J147,0)</f>
        <v>0</v>
      </c>
      <c r="BH147" s="247">
        <f>IF(N147="sníž. přenesená",J147,0)</f>
        <v>0</v>
      </c>
      <c r="BI147" s="247">
        <f>IF(N147="nulová",J147,0)</f>
        <v>0</v>
      </c>
      <c r="BJ147" s="24" t="s">
        <v>85</v>
      </c>
      <c r="BK147" s="247">
        <f>ROUND(I147*H147,2)</f>
        <v>0</v>
      </c>
      <c r="BL147" s="24" t="s">
        <v>259</v>
      </c>
      <c r="BM147" s="24" t="s">
        <v>2773</v>
      </c>
    </row>
    <row r="148" spans="2:65" s="1" customFormat="1" ht="16.5" customHeight="1">
      <c r="B148" s="47"/>
      <c r="C148" s="236" t="s">
        <v>421</v>
      </c>
      <c r="D148" s="236" t="s">
        <v>233</v>
      </c>
      <c r="E148" s="237" t="s">
        <v>714</v>
      </c>
      <c r="F148" s="238" t="s">
        <v>715</v>
      </c>
      <c r="G148" s="239" t="s">
        <v>716</v>
      </c>
      <c r="H148" s="240">
        <v>1</v>
      </c>
      <c r="I148" s="241"/>
      <c r="J148" s="242">
        <f>ROUND(I148*H148,2)</f>
        <v>0</v>
      </c>
      <c r="K148" s="238" t="s">
        <v>34</v>
      </c>
      <c r="L148" s="73"/>
      <c r="M148" s="243" t="s">
        <v>34</v>
      </c>
      <c r="N148" s="244" t="s">
        <v>49</v>
      </c>
      <c r="O148" s="48"/>
      <c r="P148" s="245">
        <f>O148*H148</f>
        <v>0</v>
      </c>
      <c r="Q148" s="245">
        <v>0</v>
      </c>
      <c r="R148" s="245">
        <f>Q148*H148</f>
        <v>0</v>
      </c>
      <c r="S148" s="245">
        <v>0</v>
      </c>
      <c r="T148" s="246">
        <f>S148*H148</f>
        <v>0</v>
      </c>
      <c r="AR148" s="24" t="s">
        <v>259</v>
      </c>
      <c r="AT148" s="24" t="s">
        <v>233</v>
      </c>
      <c r="AU148" s="24" t="s">
        <v>91</v>
      </c>
      <c r="AY148" s="24" t="s">
        <v>230</v>
      </c>
      <c r="BE148" s="247">
        <f>IF(N148="základní",J148,0)</f>
        <v>0</v>
      </c>
      <c r="BF148" s="247">
        <f>IF(N148="snížená",J148,0)</f>
        <v>0</v>
      </c>
      <c r="BG148" s="247">
        <f>IF(N148="zákl. přenesená",J148,0)</f>
        <v>0</v>
      </c>
      <c r="BH148" s="247">
        <f>IF(N148="sníž. přenesená",J148,0)</f>
        <v>0</v>
      </c>
      <c r="BI148" s="247">
        <f>IF(N148="nulová",J148,0)</f>
        <v>0</v>
      </c>
      <c r="BJ148" s="24" t="s">
        <v>85</v>
      </c>
      <c r="BK148" s="247">
        <f>ROUND(I148*H148,2)</f>
        <v>0</v>
      </c>
      <c r="BL148" s="24" t="s">
        <v>259</v>
      </c>
      <c r="BM148" s="24" t="s">
        <v>2774</v>
      </c>
    </row>
    <row r="149" spans="2:65" s="1" customFormat="1" ht="16.5" customHeight="1">
      <c r="B149" s="47"/>
      <c r="C149" s="236" t="s">
        <v>275</v>
      </c>
      <c r="D149" s="236" t="s">
        <v>233</v>
      </c>
      <c r="E149" s="237" t="s">
        <v>719</v>
      </c>
      <c r="F149" s="238" t="s">
        <v>720</v>
      </c>
      <c r="G149" s="239" t="s">
        <v>292</v>
      </c>
      <c r="H149" s="240">
        <v>1</v>
      </c>
      <c r="I149" s="241"/>
      <c r="J149" s="242">
        <f>ROUND(I149*H149,2)</f>
        <v>0</v>
      </c>
      <c r="K149" s="238" t="s">
        <v>34</v>
      </c>
      <c r="L149" s="73"/>
      <c r="M149" s="243" t="s">
        <v>34</v>
      </c>
      <c r="N149" s="244" t="s">
        <v>49</v>
      </c>
      <c r="O149" s="48"/>
      <c r="P149" s="245">
        <f>O149*H149</f>
        <v>0</v>
      </c>
      <c r="Q149" s="245">
        <v>0</v>
      </c>
      <c r="R149" s="245">
        <f>Q149*H149</f>
        <v>0</v>
      </c>
      <c r="S149" s="245">
        <v>0</v>
      </c>
      <c r="T149" s="246">
        <f>S149*H149</f>
        <v>0</v>
      </c>
      <c r="AR149" s="24" t="s">
        <v>259</v>
      </c>
      <c r="AT149" s="24" t="s">
        <v>233</v>
      </c>
      <c r="AU149" s="24" t="s">
        <v>91</v>
      </c>
      <c r="AY149" s="24" t="s">
        <v>230</v>
      </c>
      <c r="BE149" s="247">
        <f>IF(N149="základní",J149,0)</f>
        <v>0</v>
      </c>
      <c r="BF149" s="247">
        <f>IF(N149="snížená",J149,0)</f>
        <v>0</v>
      </c>
      <c r="BG149" s="247">
        <f>IF(N149="zákl. přenesená",J149,0)</f>
        <v>0</v>
      </c>
      <c r="BH149" s="247">
        <f>IF(N149="sníž. přenesená",J149,0)</f>
        <v>0</v>
      </c>
      <c r="BI149" s="247">
        <f>IF(N149="nulová",J149,0)</f>
        <v>0</v>
      </c>
      <c r="BJ149" s="24" t="s">
        <v>85</v>
      </c>
      <c r="BK149" s="247">
        <f>ROUND(I149*H149,2)</f>
        <v>0</v>
      </c>
      <c r="BL149" s="24" t="s">
        <v>259</v>
      </c>
      <c r="BM149" s="24" t="s">
        <v>2775</v>
      </c>
    </row>
    <row r="150" spans="2:65" s="1" customFormat="1" ht="16.5" customHeight="1">
      <c r="B150" s="47"/>
      <c r="C150" s="236" t="s">
        <v>427</v>
      </c>
      <c r="D150" s="236" t="s">
        <v>233</v>
      </c>
      <c r="E150" s="237" t="s">
        <v>727</v>
      </c>
      <c r="F150" s="238" t="s">
        <v>728</v>
      </c>
      <c r="G150" s="239" t="s">
        <v>292</v>
      </c>
      <c r="H150" s="240">
        <v>1</v>
      </c>
      <c r="I150" s="241"/>
      <c r="J150" s="242">
        <f>ROUND(I150*H150,2)</f>
        <v>0</v>
      </c>
      <c r="K150" s="238" t="s">
        <v>34</v>
      </c>
      <c r="L150" s="73"/>
      <c r="M150" s="243" t="s">
        <v>34</v>
      </c>
      <c r="N150" s="244" t="s">
        <v>49</v>
      </c>
      <c r="O150" s="48"/>
      <c r="P150" s="245">
        <f>O150*H150</f>
        <v>0</v>
      </c>
      <c r="Q150" s="245">
        <v>0</v>
      </c>
      <c r="R150" s="245">
        <f>Q150*H150</f>
        <v>0</v>
      </c>
      <c r="S150" s="245">
        <v>0</v>
      </c>
      <c r="T150" s="246">
        <f>S150*H150</f>
        <v>0</v>
      </c>
      <c r="AR150" s="24" t="s">
        <v>259</v>
      </c>
      <c r="AT150" s="24" t="s">
        <v>233</v>
      </c>
      <c r="AU150" s="24" t="s">
        <v>91</v>
      </c>
      <c r="AY150" s="24" t="s">
        <v>230</v>
      </c>
      <c r="BE150" s="247">
        <f>IF(N150="základní",J150,0)</f>
        <v>0</v>
      </c>
      <c r="BF150" s="247">
        <f>IF(N150="snížená",J150,0)</f>
        <v>0</v>
      </c>
      <c r="BG150" s="247">
        <f>IF(N150="zákl. přenesená",J150,0)</f>
        <v>0</v>
      </c>
      <c r="BH150" s="247">
        <f>IF(N150="sníž. přenesená",J150,0)</f>
        <v>0</v>
      </c>
      <c r="BI150" s="247">
        <f>IF(N150="nulová",J150,0)</f>
        <v>0</v>
      </c>
      <c r="BJ150" s="24" t="s">
        <v>85</v>
      </c>
      <c r="BK150" s="247">
        <f>ROUND(I150*H150,2)</f>
        <v>0</v>
      </c>
      <c r="BL150" s="24" t="s">
        <v>259</v>
      </c>
      <c r="BM150" s="24" t="s">
        <v>2776</v>
      </c>
    </row>
    <row r="151" spans="2:65" s="1" customFormat="1" ht="16.5" customHeight="1">
      <c r="B151" s="47"/>
      <c r="C151" s="236" t="s">
        <v>432</v>
      </c>
      <c r="D151" s="236" t="s">
        <v>233</v>
      </c>
      <c r="E151" s="237" t="s">
        <v>731</v>
      </c>
      <c r="F151" s="238" t="s">
        <v>732</v>
      </c>
      <c r="G151" s="239" t="s">
        <v>292</v>
      </c>
      <c r="H151" s="240">
        <v>1</v>
      </c>
      <c r="I151" s="241"/>
      <c r="J151" s="242">
        <f>ROUND(I151*H151,2)</f>
        <v>0</v>
      </c>
      <c r="K151" s="238" t="s">
        <v>34</v>
      </c>
      <c r="L151" s="73"/>
      <c r="M151" s="243" t="s">
        <v>34</v>
      </c>
      <c r="N151" s="244" t="s">
        <v>49</v>
      </c>
      <c r="O151" s="48"/>
      <c r="P151" s="245">
        <f>O151*H151</f>
        <v>0</v>
      </c>
      <c r="Q151" s="245">
        <v>0</v>
      </c>
      <c r="R151" s="245">
        <f>Q151*H151</f>
        <v>0</v>
      </c>
      <c r="S151" s="245">
        <v>0</v>
      </c>
      <c r="T151" s="246">
        <f>S151*H151</f>
        <v>0</v>
      </c>
      <c r="AR151" s="24" t="s">
        <v>259</v>
      </c>
      <c r="AT151" s="24" t="s">
        <v>233</v>
      </c>
      <c r="AU151" s="24" t="s">
        <v>91</v>
      </c>
      <c r="AY151" s="24" t="s">
        <v>230</v>
      </c>
      <c r="BE151" s="247">
        <f>IF(N151="základní",J151,0)</f>
        <v>0</v>
      </c>
      <c r="BF151" s="247">
        <f>IF(N151="snížená",J151,0)</f>
        <v>0</v>
      </c>
      <c r="BG151" s="247">
        <f>IF(N151="zákl. přenesená",J151,0)</f>
        <v>0</v>
      </c>
      <c r="BH151" s="247">
        <f>IF(N151="sníž. přenesená",J151,0)</f>
        <v>0</v>
      </c>
      <c r="BI151" s="247">
        <f>IF(N151="nulová",J151,0)</f>
        <v>0</v>
      </c>
      <c r="BJ151" s="24" t="s">
        <v>85</v>
      </c>
      <c r="BK151" s="247">
        <f>ROUND(I151*H151,2)</f>
        <v>0</v>
      </c>
      <c r="BL151" s="24" t="s">
        <v>259</v>
      </c>
      <c r="BM151" s="24" t="s">
        <v>2777</v>
      </c>
    </row>
    <row r="152" spans="2:65" s="1" customFormat="1" ht="16.5" customHeight="1">
      <c r="B152" s="47"/>
      <c r="C152" s="236" t="s">
        <v>436</v>
      </c>
      <c r="D152" s="236" t="s">
        <v>233</v>
      </c>
      <c r="E152" s="237" t="s">
        <v>735</v>
      </c>
      <c r="F152" s="238" t="s">
        <v>736</v>
      </c>
      <c r="G152" s="239" t="s">
        <v>292</v>
      </c>
      <c r="H152" s="240">
        <v>1</v>
      </c>
      <c r="I152" s="241"/>
      <c r="J152" s="242">
        <f>ROUND(I152*H152,2)</f>
        <v>0</v>
      </c>
      <c r="K152" s="238" t="s">
        <v>34</v>
      </c>
      <c r="L152" s="73"/>
      <c r="M152" s="243" t="s">
        <v>34</v>
      </c>
      <c r="N152" s="244" t="s">
        <v>49</v>
      </c>
      <c r="O152" s="48"/>
      <c r="P152" s="245">
        <f>O152*H152</f>
        <v>0</v>
      </c>
      <c r="Q152" s="245">
        <v>0</v>
      </c>
      <c r="R152" s="245">
        <f>Q152*H152</f>
        <v>0</v>
      </c>
      <c r="S152" s="245">
        <v>0</v>
      </c>
      <c r="T152" s="246">
        <f>S152*H152</f>
        <v>0</v>
      </c>
      <c r="AR152" s="24" t="s">
        <v>259</v>
      </c>
      <c r="AT152" s="24" t="s">
        <v>233</v>
      </c>
      <c r="AU152" s="24" t="s">
        <v>91</v>
      </c>
      <c r="AY152" s="24" t="s">
        <v>230</v>
      </c>
      <c r="BE152" s="247">
        <f>IF(N152="základní",J152,0)</f>
        <v>0</v>
      </c>
      <c r="BF152" s="247">
        <f>IF(N152="snížená",J152,0)</f>
        <v>0</v>
      </c>
      <c r="BG152" s="247">
        <f>IF(N152="zákl. přenesená",J152,0)</f>
        <v>0</v>
      </c>
      <c r="BH152" s="247">
        <f>IF(N152="sníž. přenesená",J152,0)</f>
        <v>0</v>
      </c>
      <c r="BI152" s="247">
        <f>IF(N152="nulová",J152,0)</f>
        <v>0</v>
      </c>
      <c r="BJ152" s="24" t="s">
        <v>85</v>
      </c>
      <c r="BK152" s="247">
        <f>ROUND(I152*H152,2)</f>
        <v>0</v>
      </c>
      <c r="BL152" s="24" t="s">
        <v>259</v>
      </c>
      <c r="BM152" s="24" t="s">
        <v>2778</v>
      </c>
    </row>
    <row r="153" spans="2:65" s="1" customFormat="1" ht="16.5" customHeight="1">
      <c r="B153" s="47"/>
      <c r="C153" s="236" t="s">
        <v>440</v>
      </c>
      <c r="D153" s="236" t="s">
        <v>233</v>
      </c>
      <c r="E153" s="237" t="s">
        <v>739</v>
      </c>
      <c r="F153" s="238" t="s">
        <v>740</v>
      </c>
      <c r="G153" s="239" t="s">
        <v>292</v>
      </c>
      <c r="H153" s="240">
        <v>1</v>
      </c>
      <c r="I153" s="241"/>
      <c r="J153" s="242">
        <f>ROUND(I153*H153,2)</f>
        <v>0</v>
      </c>
      <c r="K153" s="238" t="s">
        <v>34</v>
      </c>
      <c r="L153" s="73"/>
      <c r="M153" s="243" t="s">
        <v>34</v>
      </c>
      <c r="N153" s="244" t="s">
        <v>49</v>
      </c>
      <c r="O153" s="48"/>
      <c r="P153" s="245">
        <f>O153*H153</f>
        <v>0</v>
      </c>
      <c r="Q153" s="245">
        <v>0</v>
      </c>
      <c r="R153" s="245">
        <f>Q153*H153</f>
        <v>0</v>
      </c>
      <c r="S153" s="245">
        <v>0</v>
      </c>
      <c r="T153" s="246">
        <f>S153*H153</f>
        <v>0</v>
      </c>
      <c r="AR153" s="24" t="s">
        <v>259</v>
      </c>
      <c r="AT153" s="24" t="s">
        <v>233</v>
      </c>
      <c r="AU153" s="24" t="s">
        <v>91</v>
      </c>
      <c r="AY153" s="24" t="s">
        <v>230</v>
      </c>
      <c r="BE153" s="247">
        <f>IF(N153="základní",J153,0)</f>
        <v>0</v>
      </c>
      <c r="BF153" s="247">
        <f>IF(N153="snížená",J153,0)</f>
        <v>0</v>
      </c>
      <c r="BG153" s="247">
        <f>IF(N153="zákl. přenesená",J153,0)</f>
        <v>0</v>
      </c>
      <c r="BH153" s="247">
        <f>IF(N153="sníž. přenesená",J153,0)</f>
        <v>0</v>
      </c>
      <c r="BI153" s="247">
        <f>IF(N153="nulová",J153,0)</f>
        <v>0</v>
      </c>
      <c r="BJ153" s="24" t="s">
        <v>85</v>
      </c>
      <c r="BK153" s="247">
        <f>ROUND(I153*H153,2)</f>
        <v>0</v>
      </c>
      <c r="BL153" s="24" t="s">
        <v>259</v>
      </c>
      <c r="BM153" s="24" t="s">
        <v>2779</v>
      </c>
    </row>
    <row r="154" spans="2:65" s="1" customFormat="1" ht="16.5" customHeight="1">
      <c r="B154" s="47"/>
      <c r="C154" s="236" t="s">
        <v>446</v>
      </c>
      <c r="D154" s="236" t="s">
        <v>233</v>
      </c>
      <c r="E154" s="237" t="s">
        <v>743</v>
      </c>
      <c r="F154" s="238" t="s">
        <v>744</v>
      </c>
      <c r="G154" s="239" t="s">
        <v>292</v>
      </c>
      <c r="H154" s="240">
        <v>1</v>
      </c>
      <c r="I154" s="241"/>
      <c r="J154" s="242">
        <f>ROUND(I154*H154,2)</f>
        <v>0</v>
      </c>
      <c r="K154" s="238" t="s">
        <v>34</v>
      </c>
      <c r="L154" s="73"/>
      <c r="M154" s="243" t="s">
        <v>34</v>
      </c>
      <c r="N154" s="244" t="s">
        <v>49</v>
      </c>
      <c r="O154" s="48"/>
      <c r="P154" s="245">
        <f>O154*H154</f>
        <v>0</v>
      </c>
      <c r="Q154" s="245">
        <v>0</v>
      </c>
      <c r="R154" s="245">
        <f>Q154*H154</f>
        <v>0</v>
      </c>
      <c r="S154" s="245">
        <v>0</v>
      </c>
      <c r="T154" s="246">
        <f>S154*H154</f>
        <v>0</v>
      </c>
      <c r="AR154" s="24" t="s">
        <v>259</v>
      </c>
      <c r="AT154" s="24" t="s">
        <v>233</v>
      </c>
      <c r="AU154" s="24" t="s">
        <v>91</v>
      </c>
      <c r="AY154" s="24" t="s">
        <v>230</v>
      </c>
      <c r="BE154" s="247">
        <f>IF(N154="základní",J154,0)</f>
        <v>0</v>
      </c>
      <c r="BF154" s="247">
        <f>IF(N154="snížená",J154,0)</f>
        <v>0</v>
      </c>
      <c r="BG154" s="247">
        <f>IF(N154="zákl. přenesená",J154,0)</f>
        <v>0</v>
      </c>
      <c r="BH154" s="247">
        <f>IF(N154="sníž. přenesená",J154,0)</f>
        <v>0</v>
      </c>
      <c r="BI154" s="247">
        <f>IF(N154="nulová",J154,0)</f>
        <v>0</v>
      </c>
      <c r="BJ154" s="24" t="s">
        <v>85</v>
      </c>
      <c r="BK154" s="247">
        <f>ROUND(I154*H154,2)</f>
        <v>0</v>
      </c>
      <c r="BL154" s="24" t="s">
        <v>259</v>
      </c>
      <c r="BM154" s="24" t="s">
        <v>2780</v>
      </c>
    </row>
    <row r="155" spans="2:65" s="1" customFormat="1" ht="16.5" customHeight="1">
      <c r="B155" s="47"/>
      <c r="C155" s="236" t="s">
        <v>452</v>
      </c>
      <c r="D155" s="236" t="s">
        <v>233</v>
      </c>
      <c r="E155" s="237" t="s">
        <v>751</v>
      </c>
      <c r="F155" s="238" t="s">
        <v>752</v>
      </c>
      <c r="G155" s="239" t="s">
        <v>292</v>
      </c>
      <c r="H155" s="240">
        <v>1</v>
      </c>
      <c r="I155" s="241"/>
      <c r="J155" s="242">
        <f>ROUND(I155*H155,2)</f>
        <v>0</v>
      </c>
      <c r="K155" s="238" t="s">
        <v>34</v>
      </c>
      <c r="L155" s="73"/>
      <c r="M155" s="243" t="s">
        <v>34</v>
      </c>
      <c r="N155" s="244" t="s">
        <v>49</v>
      </c>
      <c r="O155" s="48"/>
      <c r="P155" s="245">
        <f>O155*H155</f>
        <v>0</v>
      </c>
      <c r="Q155" s="245">
        <v>0</v>
      </c>
      <c r="R155" s="245">
        <f>Q155*H155</f>
        <v>0</v>
      </c>
      <c r="S155" s="245">
        <v>0</v>
      </c>
      <c r="T155" s="246">
        <f>S155*H155</f>
        <v>0</v>
      </c>
      <c r="AR155" s="24" t="s">
        <v>259</v>
      </c>
      <c r="AT155" s="24" t="s">
        <v>233</v>
      </c>
      <c r="AU155" s="24" t="s">
        <v>91</v>
      </c>
      <c r="AY155" s="24" t="s">
        <v>230</v>
      </c>
      <c r="BE155" s="247">
        <f>IF(N155="základní",J155,0)</f>
        <v>0</v>
      </c>
      <c r="BF155" s="247">
        <f>IF(N155="snížená",J155,0)</f>
        <v>0</v>
      </c>
      <c r="BG155" s="247">
        <f>IF(N155="zákl. přenesená",J155,0)</f>
        <v>0</v>
      </c>
      <c r="BH155" s="247">
        <f>IF(N155="sníž. přenesená",J155,0)</f>
        <v>0</v>
      </c>
      <c r="BI155" s="247">
        <f>IF(N155="nulová",J155,0)</f>
        <v>0</v>
      </c>
      <c r="BJ155" s="24" t="s">
        <v>85</v>
      </c>
      <c r="BK155" s="247">
        <f>ROUND(I155*H155,2)</f>
        <v>0</v>
      </c>
      <c r="BL155" s="24" t="s">
        <v>259</v>
      </c>
      <c r="BM155" s="24" t="s">
        <v>2781</v>
      </c>
    </row>
    <row r="156" spans="2:65" s="1" customFormat="1" ht="25.5" customHeight="1">
      <c r="B156" s="47"/>
      <c r="C156" s="236" t="s">
        <v>459</v>
      </c>
      <c r="D156" s="236" t="s">
        <v>233</v>
      </c>
      <c r="E156" s="237" t="s">
        <v>755</v>
      </c>
      <c r="F156" s="238" t="s">
        <v>756</v>
      </c>
      <c r="G156" s="239" t="s">
        <v>292</v>
      </c>
      <c r="H156" s="240">
        <v>1</v>
      </c>
      <c r="I156" s="241"/>
      <c r="J156" s="242">
        <f>ROUND(I156*H156,2)</f>
        <v>0</v>
      </c>
      <c r="K156" s="238" t="s">
        <v>34</v>
      </c>
      <c r="L156" s="73"/>
      <c r="M156" s="243" t="s">
        <v>34</v>
      </c>
      <c r="N156" s="244" t="s">
        <v>49</v>
      </c>
      <c r="O156" s="48"/>
      <c r="P156" s="245">
        <f>O156*H156</f>
        <v>0</v>
      </c>
      <c r="Q156" s="245">
        <v>0</v>
      </c>
      <c r="R156" s="245">
        <f>Q156*H156</f>
        <v>0</v>
      </c>
      <c r="S156" s="245">
        <v>0</v>
      </c>
      <c r="T156" s="246">
        <f>S156*H156</f>
        <v>0</v>
      </c>
      <c r="AR156" s="24" t="s">
        <v>259</v>
      </c>
      <c r="AT156" s="24" t="s">
        <v>233</v>
      </c>
      <c r="AU156" s="24" t="s">
        <v>91</v>
      </c>
      <c r="AY156" s="24" t="s">
        <v>230</v>
      </c>
      <c r="BE156" s="247">
        <f>IF(N156="základní",J156,0)</f>
        <v>0</v>
      </c>
      <c r="BF156" s="247">
        <f>IF(N156="snížená",J156,0)</f>
        <v>0</v>
      </c>
      <c r="BG156" s="247">
        <f>IF(N156="zákl. přenesená",J156,0)</f>
        <v>0</v>
      </c>
      <c r="BH156" s="247">
        <f>IF(N156="sníž. přenesená",J156,0)</f>
        <v>0</v>
      </c>
      <c r="BI156" s="247">
        <f>IF(N156="nulová",J156,0)</f>
        <v>0</v>
      </c>
      <c r="BJ156" s="24" t="s">
        <v>85</v>
      </c>
      <c r="BK156" s="247">
        <f>ROUND(I156*H156,2)</f>
        <v>0</v>
      </c>
      <c r="BL156" s="24" t="s">
        <v>259</v>
      </c>
      <c r="BM156" s="24" t="s">
        <v>2782</v>
      </c>
    </row>
    <row r="157" spans="2:65" s="1" customFormat="1" ht="25.5" customHeight="1">
      <c r="B157" s="47"/>
      <c r="C157" s="236" t="s">
        <v>463</v>
      </c>
      <c r="D157" s="236" t="s">
        <v>233</v>
      </c>
      <c r="E157" s="237" t="s">
        <v>759</v>
      </c>
      <c r="F157" s="238" t="s">
        <v>760</v>
      </c>
      <c r="G157" s="239" t="s">
        <v>292</v>
      </c>
      <c r="H157" s="240">
        <v>1</v>
      </c>
      <c r="I157" s="241"/>
      <c r="J157" s="242">
        <f>ROUND(I157*H157,2)</f>
        <v>0</v>
      </c>
      <c r="K157" s="238" t="s">
        <v>34</v>
      </c>
      <c r="L157" s="73"/>
      <c r="M157" s="243" t="s">
        <v>34</v>
      </c>
      <c r="N157" s="244" t="s">
        <v>49</v>
      </c>
      <c r="O157" s="48"/>
      <c r="P157" s="245">
        <f>O157*H157</f>
        <v>0</v>
      </c>
      <c r="Q157" s="245">
        <v>0</v>
      </c>
      <c r="R157" s="245">
        <f>Q157*H157</f>
        <v>0</v>
      </c>
      <c r="S157" s="245">
        <v>0</v>
      </c>
      <c r="T157" s="246">
        <f>S157*H157</f>
        <v>0</v>
      </c>
      <c r="AR157" s="24" t="s">
        <v>259</v>
      </c>
      <c r="AT157" s="24" t="s">
        <v>233</v>
      </c>
      <c r="AU157" s="24" t="s">
        <v>91</v>
      </c>
      <c r="AY157" s="24" t="s">
        <v>230</v>
      </c>
      <c r="BE157" s="247">
        <f>IF(N157="základní",J157,0)</f>
        <v>0</v>
      </c>
      <c r="BF157" s="247">
        <f>IF(N157="snížená",J157,0)</f>
        <v>0</v>
      </c>
      <c r="BG157" s="247">
        <f>IF(N157="zákl. přenesená",J157,0)</f>
        <v>0</v>
      </c>
      <c r="BH157" s="247">
        <f>IF(N157="sníž. přenesená",J157,0)</f>
        <v>0</v>
      </c>
      <c r="BI157" s="247">
        <f>IF(N157="nulová",J157,0)</f>
        <v>0</v>
      </c>
      <c r="BJ157" s="24" t="s">
        <v>85</v>
      </c>
      <c r="BK157" s="247">
        <f>ROUND(I157*H157,2)</f>
        <v>0</v>
      </c>
      <c r="BL157" s="24" t="s">
        <v>259</v>
      </c>
      <c r="BM157" s="24" t="s">
        <v>2783</v>
      </c>
    </row>
    <row r="158" spans="2:65" s="1" customFormat="1" ht="16.5" customHeight="1">
      <c r="B158" s="47"/>
      <c r="C158" s="236" t="s">
        <v>468</v>
      </c>
      <c r="D158" s="236" t="s">
        <v>233</v>
      </c>
      <c r="E158" s="237" t="s">
        <v>706</v>
      </c>
      <c r="F158" s="238" t="s">
        <v>707</v>
      </c>
      <c r="G158" s="239" t="s">
        <v>292</v>
      </c>
      <c r="H158" s="240">
        <v>1</v>
      </c>
      <c r="I158" s="241"/>
      <c r="J158" s="242">
        <f>ROUND(I158*H158,2)</f>
        <v>0</v>
      </c>
      <c r="K158" s="238" t="s">
        <v>34</v>
      </c>
      <c r="L158" s="73"/>
      <c r="M158" s="243" t="s">
        <v>34</v>
      </c>
      <c r="N158" s="244" t="s">
        <v>49</v>
      </c>
      <c r="O158" s="48"/>
      <c r="P158" s="245">
        <f>O158*H158</f>
        <v>0</v>
      </c>
      <c r="Q158" s="245">
        <v>0.00113</v>
      </c>
      <c r="R158" s="245">
        <f>Q158*H158</f>
        <v>0.00113</v>
      </c>
      <c r="S158" s="245">
        <v>0</v>
      </c>
      <c r="T158" s="246">
        <f>S158*H158</f>
        <v>0</v>
      </c>
      <c r="AR158" s="24" t="s">
        <v>259</v>
      </c>
      <c r="AT158" s="24" t="s">
        <v>233</v>
      </c>
      <c r="AU158" s="24" t="s">
        <v>91</v>
      </c>
      <c r="AY158" s="24" t="s">
        <v>230</v>
      </c>
      <c r="BE158" s="247">
        <f>IF(N158="základní",J158,0)</f>
        <v>0</v>
      </c>
      <c r="BF158" s="247">
        <f>IF(N158="snížená",J158,0)</f>
        <v>0</v>
      </c>
      <c r="BG158" s="247">
        <f>IF(N158="zákl. přenesená",J158,0)</f>
        <v>0</v>
      </c>
      <c r="BH158" s="247">
        <f>IF(N158="sníž. přenesená",J158,0)</f>
        <v>0</v>
      </c>
      <c r="BI158" s="247">
        <f>IF(N158="nulová",J158,0)</f>
        <v>0</v>
      </c>
      <c r="BJ158" s="24" t="s">
        <v>85</v>
      </c>
      <c r="BK158" s="247">
        <f>ROUND(I158*H158,2)</f>
        <v>0</v>
      </c>
      <c r="BL158" s="24" t="s">
        <v>259</v>
      </c>
      <c r="BM158" s="24" t="s">
        <v>2784</v>
      </c>
    </row>
    <row r="159" spans="2:65" s="1" customFormat="1" ht="16.5" customHeight="1">
      <c r="B159" s="47"/>
      <c r="C159" s="236" t="s">
        <v>473</v>
      </c>
      <c r="D159" s="236" t="s">
        <v>233</v>
      </c>
      <c r="E159" s="237" t="s">
        <v>1959</v>
      </c>
      <c r="F159" s="238" t="s">
        <v>1960</v>
      </c>
      <c r="G159" s="239" t="s">
        <v>292</v>
      </c>
      <c r="H159" s="240">
        <v>1</v>
      </c>
      <c r="I159" s="241"/>
      <c r="J159" s="242">
        <f>ROUND(I159*H159,2)</f>
        <v>0</v>
      </c>
      <c r="K159" s="238" t="s">
        <v>34</v>
      </c>
      <c r="L159" s="73"/>
      <c r="M159" s="243" t="s">
        <v>34</v>
      </c>
      <c r="N159" s="244" t="s">
        <v>49</v>
      </c>
      <c r="O159" s="48"/>
      <c r="P159" s="245">
        <f>O159*H159</f>
        <v>0</v>
      </c>
      <c r="Q159" s="245">
        <v>0.00015</v>
      </c>
      <c r="R159" s="245">
        <f>Q159*H159</f>
        <v>0.00015</v>
      </c>
      <c r="S159" s="245">
        <v>0</v>
      </c>
      <c r="T159" s="246">
        <f>S159*H159</f>
        <v>0</v>
      </c>
      <c r="AR159" s="24" t="s">
        <v>259</v>
      </c>
      <c r="AT159" s="24" t="s">
        <v>233</v>
      </c>
      <c r="AU159" s="24" t="s">
        <v>91</v>
      </c>
      <c r="AY159" s="24" t="s">
        <v>230</v>
      </c>
      <c r="BE159" s="247">
        <f>IF(N159="základní",J159,0)</f>
        <v>0</v>
      </c>
      <c r="BF159" s="247">
        <f>IF(N159="snížená",J159,0)</f>
        <v>0</v>
      </c>
      <c r="BG159" s="247">
        <f>IF(N159="zákl. přenesená",J159,0)</f>
        <v>0</v>
      </c>
      <c r="BH159" s="247">
        <f>IF(N159="sníž. přenesená",J159,0)</f>
        <v>0</v>
      </c>
      <c r="BI159" s="247">
        <f>IF(N159="nulová",J159,0)</f>
        <v>0</v>
      </c>
      <c r="BJ159" s="24" t="s">
        <v>85</v>
      </c>
      <c r="BK159" s="247">
        <f>ROUND(I159*H159,2)</f>
        <v>0</v>
      </c>
      <c r="BL159" s="24" t="s">
        <v>259</v>
      </c>
      <c r="BM159" s="24" t="s">
        <v>2785</v>
      </c>
    </row>
    <row r="160" spans="2:65" s="1" customFormat="1" ht="16.5" customHeight="1">
      <c r="B160" s="47"/>
      <c r="C160" s="236" t="s">
        <v>478</v>
      </c>
      <c r="D160" s="236" t="s">
        <v>233</v>
      </c>
      <c r="E160" s="237" t="s">
        <v>1962</v>
      </c>
      <c r="F160" s="238" t="s">
        <v>1963</v>
      </c>
      <c r="G160" s="239" t="s">
        <v>292</v>
      </c>
      <c r="H160" s="240">
        <v>1</v>
      </c>
      <c r="I160" s="241"/>
      <c r="J160" s="242">
        <f>ROUND(I160*H160,2)</f>
        <v>0</v>
      </c>
      <c r="K160" s="238" t="s">
        <v>34</v>
      </c>
      <c r="L160" s="73"/>
      <c r="M160" s="243" t="s">
        <v>34</v>
      </c>
      <c r="N160" s="244" t="s">
        <v>49</v>
      </c>
      <c r="O160" s="48"/>
      <c r="P160" s="245">
        <f>O160*H160</f>
        <v>0</v>
      </c>
      <c r="Q160" s="245">
        <v>0.00015</v>
      </c>
      <c r="R160" s="245">
        <f>Q160*H160</f>
        <v>0.00015</v>
      </c>
      <c r="S160" s="245">
        <v>0</v>
      </c>
      <c r="T160" s="246">
        <f>S160*H160</f>
        <v>0</v>
      </c>
      <c r="AR160" s="24" t="s">
        <v>259</v>
      </c>
      <c r="AT160" s="24" t="s">
        <v>233</v>
      </c>
      <c r="AU160" s="24" t="s">
        <v>91</v>
      </c>
      <c r="AY160" s="24" t="s">
        <v>230</v>
      </c>
      <c r="BE160" s="247">
        <f>IF(N160="základní",J160,0)</f>
        <v>0</v>
      </c>
      <c r="BF160" s="247">
        <f>IF(N160="snížená",J160,0)</f>
        <v>0</v>
      </c>
      <c r="BG160" s="247">
        <f>IF(N160="zákl. přenesená",J160,0)</f>
        <v>0</v>
      </c>
      <c r="BH160" s="247">
        <f>IF(N160="sníž. přenesená",J160,0)</f>
        <v>0</v>
      </c>
      <c r="BI160" s="247">
        <f>IF(N160="nulová",J160,0)</f>
        <v>0</v>
      </c>
      <c r="BJ160" s="24" t="s">
        <v>85</v>
      </c>
      <c r="BK160" s="247">
        <f>ROUND(I160*H160,2)</f>
        <v>0</v>
      </c>
      <c r="BL160" s="24" t="s">
        <v>259</v>
      </c>
      <c r="BM160" s="24" t="s">
        <v>2786</v>
      </c>
    </row>
    <row r="161" spans="2:63" s="11" customFormat="1" ht="37.4" customHeight="1">
      <c r="B161" s="220"/>
      <c r="C161" s="221"/>
      <c r="D161" s="222" t="s">
        <v>77</v>
      </c>
      <c r="E161" s="223" t="s">
        <v>772</v>
      </c>
      <c r="F161" s="223" t="s">
        <v>773</v>
      </c>
      <c r="G161" s="221"/>
      <c r="H161" s="221"/>
      <c r="I161" s="224"/>
      <c r="J161" s="225">
        <f>BK161</f>
        <v>0</v>
      </c>
      <c r="K161" s="221"/>
      <c r="L161" s="226"/>
      <c r="M161" s="227"/>
      <c r="N161" s="228"/>
      <c r="O161" s="228"/>
      <c r="P161" s="229">
        <f>P162+P164+P166+P168</f>
        <v>0</v>
      </c>
      <c r="Q161" s="228"/>
      <c r="R161" s="229">
        <f>R162+R164+R166+R168</f>
        <v>0</v>
      </c>
      <c r="S161" s="228"/>
      <c r="T161" s="230">
        <f>T162+T164+T166+T168</f>
        <v>0</v>
      </c>
      <c r="AR161" s="231" t="s">
        <v>255</v>
      </c>
      <c r="AT161" s="232" t="s">
        <v>77</v>
      </c>
      <c r="AU161" s="232" t="s">
        <v>78</v>
      </c>
      <c r="AY161" s="231" t="s">
        <v>230</v>
      </c>
      <c r="BK161" s="233">
        <f>BK162+BK164+BK166+BK168</f>
        <v>0</v>
      </c>
    </row>
    <row r="162" spans="2:63" s="11" customFormat="1" ht="19.9" customHeight="1">
      <c r="B162" s="220"/>
      <c r="C162" s="221"/>
      <c r="D162" s="222" t="s">
        <v>77</v>
      </c>
      <c r="E162" s="234" t="s">
        <v>774</v>
      </c>
      <c r="F162" s="234" t="s">
        <v>775</v>
      </c>
      <c r="G162" s="221"/>
      <c r="H162" s="221"/>
      <c r="I162" s="224"/>
      <c r="J162" s="235">
        <f>BK162</f>
        <v>0</v>
      </c>
      <c r="K162" s="221"/>
      <c r="L162" s="226"/>
      <c r="M162" s="227"/>
      <c r="N162" s="228"/>
      <c r="O162" s="228"/>
      <c r="P162" s="229">
        <f>P163</f>
        <v>0</v>
      </c>
      <c r="Q162" s="228"/>
      <c r="R162" s="229">
        <f>R163</f>
        <v>0</v>
      </c>
      <c r="S162" s="228"/>
      <c r="T162" s="230">
        <f>T163</f>
        <v>0</v>
      </c>
      <c r="AR162" s="231" t="s">
        <v>255</v>
      </c>
      <c r="AT162" s="232" t="s">
        <v>77</v>
      </c>
      <c r="AU162" s="232" t="s">
        <v>85</v>
      </c>
      <c r="AY162" s="231" t="s">
        <v>230</v>
      </c>
      <c r="BK162" s="233">
        <f>BK163</f>
        <v>0</v>
      </c>
    </row>
    <row r="163" spans="2:65" s="1" customFormat="1" ht="16.5" customHeight="1">
      <c r="B163" s="47"/>
      <c r="C163" s="236" t="s">
        <v>482</v>
      </c>
      <c r="D163" s="236" t="s">
        <v>233</v>
      </c>
      <c r="E163" s="237" t="s">
        <v>777</v>
      </c>
      <c r="F163" s="238" t="s">
        <v>778</v>
      </c>
      <c r="G163" s="239" t="s">
        <v>292</v>
      </c>
      <c r="H163" s="240">
        <v>1</v>
      </c>
      <c r="I163" s="241"/>
      <c r="J163" s="242">
        <f>ROUND(I163*H163,2)</f>
        <v>0</v>
      </c>
      <c r="K163" s="238" t="s">
        <v>34</v>
      </c>
      <c r="L163" s="73"/>
      <c r="M163" s="243" t="s">
        <v>34</v>
      </c>
      <c r="N163" s="244" t="s">
        <v>49</v>
      </c>
      <c r="O163" s="48"/>
      <c r="P163" s="245">
        <f>O163*H163</f>
        <v>0</v>
      </c>
      <c r="Q163" s="245">
        <v>0</v>
      </c>
      <c r="R163" s="245">
        <f>Q163*H163</f>
        <v>0</v>
      </c>
      <c r="S163" s="245">
        <v>0</v>
      </c>
      <c r="T163" s="246">
        <f>S163*H163</f>
        <v>0</v>
      </c>
      <c r="AR163" s="24" t="s">
        <v>779</v>
      </c>
      <c r="AT163" s="24" t="s">
        <v>233</v>
      </c>
      <c r="AU163" s="24" t="s">
        <v>91</v>
      </c>
      <c r="AY163" s="24" t="s">
        <v>230</v>
      </c>
      <c r="BE163" s="247">
        <f>IF(N163="základní",J163,0)</f>
        <v>0</v>
      </c>
      <c r="BF163" s="247">
        <f>IF(N163="snížená",J163,0)</f>
        <v>0</v>
      </c>
      <c r="BG163" s="247">
        <f>IF(N163="zákl. přenesená",J163,0)</f>
        <v>0</v>
      </c>
      <c r="BH163" s="247">
        <f>IF(N163="sníž. přenesená",J163,0)</f>
        <v>0</v>
      </c>
      <c r="BI163" s="247">
        <f>IF(N163="nulová",J163,0)</f>
        <v>0</v>
      </c>
      <c r="BJ163" s="24" t="s">
        <v>85</v>
      </c>
      <c r="BK163" s="247">
        <f>ROUND(I163*H163,2)</f>
        <v>0</v>
      </c>
      <c r="BL163" s="24" t="s">
        <v>779</v>
      </c>
      <c r="BM163" s="24" t="s">
        <v>2787</v>
      </c>
    </row>
    <row r="164" spans="2:63" s="11" customFormat="1" ht="29.85" customHeight="1">
      <c r="B164" s="220"/>
      <c r="C164" s="221"/>
      <c r="D164" s="222" t="s">
        <v>77</v>
      </c>
      <c r="E164" s="234" t="s">
        <v>781</v>
      </c>
      <c r="F164" s="234" t="s">
        <v>782</v>
      </c>
      <c r="G164" s="221"/>
      <c r="H164" s="221"/>
      <c r="I164" s="224"/>
      <c r="J164" s="235">
        <f>BK164</f>
        <v>0</v>
      </c>
      <c r="K164" s="221"/>
      <c r="L164" s="226"/>
      <c r="M164" s="227"/>
      <c r="N164" s="228"/>
      <c r="O164" s="228"/>
      <c r="P164" s="229">
        <f>P165</f>
        <v>0</v>
      </c>
      <c r="Q164" s="228"/>
      <c r="R164" s="229">
        <f>R165</f>
        <v>0</v>
      </c>
      <c r="S164" s="228"/>
      <c r="T164" s="230">
        <f>T165</f>
        <v>0</v>
      </c>
      <c r="AR164" s="231" t="s">
        <v>255</v>
      </c>
      <c r="AT164" s="232" t="s">
        <v>77</v>
      </c>
      <c r="AU164" s="232" t="s">
        <v>85</v>
      </c>
      <c r="AY164" s="231" t="s">
        <v>230</v>
      </c>
      <c r="BK164" s="233">
        <f>BK165</f>
        <v>0</v>
      </c>
    </row>
    <row r="165" spans="2:65" s="1" customFormat="1" ht="16.5" customHeight="1">
      <c r="B165" s="47"/>
      <c r="C165" s="236" t="s">
        <v>486</v>
      </c>
      <c r="D165" s="236" t="s">
        <v>233</v>
      </c>
      <c r="E165" s="237" t="s">
        <v>784</v>
      </c>
      <c r="F165" s="238" t="s">
        <v>785</v>
      </c>
      <c r="G165" s="239" t="s">
        <v>292</v>
      </c>
      <c r="H165" s="240">
        <v>1</v>
      </c>
      <c r="I165" s="241"/>
      <c r="J165" s="242">
        <f>ROUND(I165*H165,2)</f>
        <v>0</v>
      </c>
      <c r="K165" s="238" t="s">
        <v>34</v>
      </c>
      <c r="L165" s="73"/>
      <c r="M165" s="243" t="s">
        <v>34</v>
      </c>
      <c r="N165" s="244" t="s">
        <v>49</v>
      </c>
      <c r="O165" s="48"/>
      <c r="P165" s="245">
        <f>O165*H165</f>
        <v>0</v>
      </c>
      <c r="Q165" s="245">
        <v>0</v>
      </c>
      <c r="R165" s="245">
        <f>Q165*H165</f>
        <v>0</v>
      </c>
      <c r="S165" s="245">
        <v>0</v>
      </c>
      <c r="T165" s="246">
        <f>S165*H165</f>
        <v>0</v>
      </c>
      <c r="AR165" s="24" t="s">
        <v>779</v>
      </c>
      <c r="AT165" s="24" t="s">
        <v>233</v>
      </c>
      <c r="AU165" s="24" t="s">
        <v>91</v>
      </c>
      <c r="AY165" s="24" t="s">
        <v>230</v>
      </c>
      <c r="BE165" s="247">
        <f>IF(N165="základní",J165,0)</f>
        <v>0</v>
      </c>
      <c r="BF165" s="247">
        <f>IF(N165="snížená",J165,0)</f>
        <v>0</v>
      </c>
      <c r="BG165" s="247">
        <f>IF(N165="zákl. přenesená",J165,0)</f>
        <v>0</v>
      </c>
      <c r="BH165" s="247">
        <f>IF(N165="sníž. přenesená",J165,0)</f>
        <v>0</v>
      </c>
      <c r="BI165" s="247">
        <f>IF(N165="nulová",J165,0)</f>
        <v>0</v>
      </c>
      <c r="BJ165" s="24" t="s">
        <v>85</v>
      </c>
      <c r="BK165" s="247">
        <f>ROUND(I165*H165,2)</f>
        <v>0</v>
      </c>
      <c r="BL165" s="24" t="s">
        <v>779</v>
      </c>
      <c r="BM165" s="24" t="s">
        <v>2788</v>
      </c>
    </row>
    <row r="166" spans="2:63" s="11" customFormat="1" ht="29.85" customHeight="1">
      <c r="B166" s="220"/>
      <c r="C166" s="221"/>
      <c r="D166" s="222" t="s">
        <v>77</v>
      </c>
      <c r="E166" s="234" t="s">
        <v>787</v>
      </c>
      <c r="F166" s="234" t="s">
        <v>788</v>
      </c>
      <c r="G166" s="221"/>
      <c r="H166" s="221"/>
      <c r="I166" s="224"/>
      <c r="J166" s="235">
        <f>BK166</f>
        <v>0</v>
      </c>
      <c r="K166" s="221"/>
      <c r="L166" s="226"/>
      <c r="M166" s="227"/>
      <c r="N166" s="228"/>
      <c r="O166" s="228"/>
      <c r="P166" s="229">
        <f>P167</f>
        <v>0</v>
      </c>
      <c r="Q166" s="228"/>
      <c r="R166" s="229">
        <f>R167</f>
        <v>0</v>
      </c>
      <c r="S166" s="228"/>
      <c r="T166" s="230">
        <f>T167</f>
        <v>0</v>
      </c>
      <c r="AR166" s="231" t="s">
        <v>255</v>
      </c>
      <c r="AT166" s="232" t="s">
        <v>77</v>
      </c>
      <c r="AU166" s="232" t="s">
        <v>85</v>
      </c>
      <c r="AY166" s="231" t="s">
        <v>230</v>
      </c>
      <c r="BK166" s="233">
        <f>BK167</f>
        <v>0</v>
      </c>
    </row>
    <row r="167" spans="2:65" s="1" customFormat="1" ht="16.5" customHeight="1">
      <c r="B167" s="47"/>
      <c r="C167" s="236" t="s">
        <v>490</v>
      </c>
      <c r="D167" s="236" t="s">
        <v>233</v>
      </c>
      <c r="E167" s="237" t="s">
        <v>790</v>
      </c>
      <c r="F167" s="238" t="s">
        <v>791</v>
      </c>
      <c r="G167" s="239" t="s">
        <v>292</v>
      </c>
      <c r="H167" s="240">
        <v>1</v>
      </c>
      <c r="I167" s="241"/>
      <c r="J167" s="242">
        <f>ROUND(I167*H167,2)</f>
        <v>0</v>
      </c>
      <c r="K167" s="238" t="s">
        <v>34</v>
      </c>
      <c r="L167" s="73"/>
      <c r="M167" s="243" t="s">
        <v>34</v>
      </c>
      <c r="N167" s="244" t="s">
        <v>49</v>
      </c>
      <c r="O167" s="48"/>
      <c r="P167" s="245">
        <f>O167*H167</f>
        <v>0</v>
      </c>
      <c r="Q167" s="245">
        <v>0</v>
      </c>
      <c r="R167" s="245">
        <f>Q167*H167</f>
        <v>0</v>
      </c>
      <c r="S167" s="245">
        <v>0</v>
      </c>
      <c r="T167" s="246">
        <f>S167*H167</f>
        <v>0</v>
      </c>
      <c r="AR167" s="24" t="s">
        <v>779</v>
      </c>
      <c r="AT167" s="24" t="s">
        <v>233</v>
      </c>
      <c r="AU167" s="24" t="s">
        <v>91</v>
      </c>
      <c r="AY167" s="24" t="s">
        <v>230</v>
      </c>
      <c r="BE167" s="247">
        <f>IF(N167="základní",J167,0)</f>
        <v>0</v>
      </c>
      <c r="BF167" s="247">
        <f>IF(N167="snížená",J167,0)</f>
        <v>0</v>
      </c>
      <c r="BG167" s="247">
        <f>IF(N167="zákl. přenesená",J167,0)</f>
        <v>0</v>
      </c>
      <c r="BH167" s="247">
        <f>IF(N167="sníž. přenesená",J167,0)</f>
        <v>0</v>
      </c>
      <c r="BI167" s="247">
        <f>IF(N167="nulová",J167,0)</f>
        <v>0</v>
      </c>
      <c r="BJ167" s="24" t="s">
        <v>85</v>
      </c>
      <c r="BK167" s="247">
        <f>ROUND(I167*H167,2)</f>
        <v>0</v>
      </c>
      <c r="BL167" s="24" t="s">
        <v>779</v>
      </c>
      <c r="BM167" s="24" t="s">
        <v>2789</v>
      </c>
    </row>
    <row r="168" spans="2:63" s="11" customFormat="1" ht="29.85" customHeight="1">
      <c r="B168" s="220"/>
      <c r="C168" s="221"/>
      <c r="D168" s="222" t="s">
        <v>77</v>
      </c>
      <c r="E168" s="234" t="s">
        <v>793</v>
      </c>
      <c r="F168" s="234" t="s">
        <v>794</v>
      </c>
      <c r="G168" s="221"/>
      <c r="H168" s="221"/>
      <c r="I168" s="224"/>
      <c r="J168" s="235">
        <f>BK168</f>
        <v>0</v>
      </c>
      <c r="K168" s="221"/>
      <c r="L168" s="226"/>
      <c r="M168" s="227"/>
      <c r="N168" s="228"/>
      <c r="O168" s="228"/>
      <c r="P168" s="229">
        <f>P169</f>
        <v>0</v>
      </c>
      <c r="Q168" s="228"/>
      <c r="R168" s="229">
        <f>R169</f>
        <v>0</v>
      </c>
      <c r="S168" s="228"/>
      <c r="T168" s="230">
        <f>T169</f>
        <v>0</v>
      </c>
      <c r="AR168" s="231" t="s">
        <v>255</v>
      </c>
      <c r="AT168" s="232" t="s">
        <v>77</v>
      </c>
      <c r="AU168" s="232" t="s">
        <v>85</v>
      </c>
      <c r="AY168" s="231" t="s">
        <v>230</v>
      </c>
      <c r="BK168" s="233">
        <f>BK169</f>
        <v>0</v>
      </c>
    </row>
    <row r="169" spans="2:65" s="1" customFormat="1" ht="16.5" customHeight="1">
      <c r="B169" s="47"/>
      <c r="C169" s="236" t="s">
        <v>494</v>
      </c>
      <c r="D169" s="236" t="s">
        <v>233</v>
      </c>
      <c r="E169" s="237" t="s">
        <v>796</v>
      </c>
      <c r="F169" s="238" t="s">
        <v>797</v>
      </c>
      <c r="G169" s="239" t="s">
        <v>292</v>
      </c>
      <c r="H169" s="240">
        <v>1</v>
      </c>
      <c r="I169" s="241"/>
      <c r="J169" s="242">
        <f>ROUND(I169*H169,2)</f>
        <v>0</v>
      </c>
      <c r="K169" s="238" t="s">
        <v>34</v>
      </c>
      <c r="L169" s="73"/>
      <c r="M169" s="243" t="s">
        <v>34</v>
      </c>
      <c r="N169" s="294" t="s">
        <v>49</v>
      </c>
      <c r="O169" s="295"/>
      <c r="P169" s="296">
        <f>O169*H169</f>
        <v>0</v>
      </c>
      <c r="Q169" s="296">
        <v>0</v>
      </c>
      <c r="R169" s="296">
        <f>Q169*H169</f>
        <v>0</v>
      </c>
      <c r="S169" s="296">
        <v>0</v>
      </c>
      <c r="T169" s="297">
        <f>S169*H169</f>
        <v>0</v>
      </c>
      <c r="AR169" s="24" t="s">
        <v>779</v>
      </c>
      <c r="AT169" s="24" t="s">
        <v>233</v>
      </c>
      <c r="AU169" s="24" t="s">
        <v>91</v>
      </c>
      <c r="AY169" s="24" t="s">
        <v>230</v>
      </c>
      <c r="BE169" s="247">
        <f>IF(N169="základní",J169,0)</f>
        <v>0</v>
      </c>
      <c r="BF169" s="247">
        <f>IF(N169="snížená",J169,0)</f>
        <v>0</v>
      </c>
      <c r="BG169" s="247">
        <f>IF(N169="zákl. přenesená",J169,0)</f>
        <v>0</v>
      </c>
      <c r="BH169" s="247">
        <f>IF(N169="sníž. přenesená",J169,0)</f>
        <v>0</v>
      </c>
      <c r="BI169" s="247">
        <f>IF(N169="nulová",J169,0)</f>
        <v>0</v>
      </c>
      <c r="BJ169" s="24" t="s">
        <v>85</v>
      </c>
      <c r="BK169" s="247">
        <f>ROUND(I169*H169,2)</f>
        <v>0</v>
      </c>
      <c r="BL169" s="24" t="s">
        <v>779</v>
      </c>
      <c r="BM169" s="24" t="s">
        <v>2790</v>
      </c>
    </row>
    <row r="170" spans="2:12" s="1" customFormat="1" ht="6.95" customHeight="1">
      <c r="B170" s="68"/>
      <c r="C170" s="69"/>
      <c r="D170" s="69"/>
      <c r="E170" s="69"/>
      <c r="F170" s="69"/>
      <c r="G170" s="69"/>
      <c r="H170" s="69"/>
      <c r="I170" s="179"/>
      <c r="J170" s="69"/>
      <c r="K170" s="69"/>
      <c r="L170" s="73"/>
    </row>
  </sheetData>
  <sheetProtection password="CC35" sheet="1" objects="1" scenarios="1" formatColumns="0" formatRows="0" autoFilter="0"/>
  <autoFilter ref="C94:K169"/>
  <mergeCells count="13">
    <mergeCell ref="E7:H7"/>
    <mergeCell ref="E9:H9"/>
    <mergeCell ref="E11:H11"/>
    <mergeCell ref="E26:H26"/>
    <mergeCell ref="E47:H47"/>
    <mergeCell ref="E49:H49"/>
    <mergeCell ref="E51:H51"/>
    <mergeCell ref="J55:J56"/>
    <mergeCell ref="E83:H83"/>
    <mergeCell ref="E85:H85"/>
    <mergeCell ref="E87:H87"/>
    <mergeCell ref="G1:H1"/>
    <mergeCell ref="L2:V2"/>
  </mergeCells>
  <hyperlinks>
    <hyperlink ref="F1:G1" location="C2" display="1) Krycí list soupisu"/>
    <hyperlink ref="G1:H1" location="C58"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A1:BR16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175</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2733</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2791</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ROUND(SUM(BE94:BE163),2)</f>
        <v>0</v>
      </c>
      <c r="G32" s="48"/>
      <c r="H32" s="48"/>
      <c r="I32" s="171">
        <v>0.21</v>
      </c>
      <c r="J32" s="170">
        <f>ROUND(ROUND((SUM(BE94:BE163)),2)*I32,2)</f>
        <v>0</v>
      </c>
      <c r="K32" s="52"/>
    </row>
    <row r="33" spans="2:11" s="1" customFormat="1" ht="14.4" customHeight="1">
      <c r="B33" s="47"/>
      <c r="C33" s="48"/>
      <c r="D33" s="48"/>
      <c r="E33" s="56" t="s">
        <v>50</v>
      </c>
      <c r="F33" s="170">
        <f>ROUND(SUM(BF94:BF163),2)</f>
        <v>0</v>
      </c>
      <c r="G33" s="48"/>
      <c r="H33" s="48"/>
      <c r="I33" s="171">
        <v>0.15</v>
      </c>
      <c r="J33" s="170">
        <f>ROUND(ROUND((SUM(BF94:BF163)),2)*I33,2)</f>
        <v>0</v>
      </c>
      <c r="K33" s="52"/>
    </row>
    <row r="34" spans="2:11" s="1" customFormat="1" ht="14.4" customHeight="1" hidden="1">
      <c r="B34" s="47"/>
      <c r="C34" s="48"/>
      <c r="D34" s="48"/>
      <c r="E34" s="56" t="s">
        <v>51</v>
      </c>
      <c r="F34" s="170">
        <f>ROUND(SUM(BG94:BG163),2)</f>
        <v>0</v>
      </c>
      <c r="G34" s="48"/>
      <c r="H34" s="48"/>
      <c r="I34" s="171">
        <v>0.21</v>
      </c>
      <c r="J34" s="170">
        <v>0</v>
      </c>
      <c r="K34" s="52"/>
    </row>
    <row r="35" spans="2:11" s="1" customFormat="1" ht="14.4" customHeight="1" hidden="1">
      <c r="B35" s="47"/>
      <c r="C35" s="48"/>
      <c r="D35" s="48"/>
      <c r="E35" s="56" t="s">
        <v>52</v>
      </c>
      <c r="F35" s="170">
        <f>ROUND(SUM(BH94:BH163),2)</f>
        <v>0</v>
      </c>
      <c r="G35" s="48"/>
      <c r="H35" s="48"/>
      <c r="I35" s="171">
        <v>0.15</v>
      </c>
      <c r="J35" s="170">
        <v>0</v>
      </c>
      <c r="K35" s="52"/>
    </row>
    <row r="36" spans="2:11" s="1" customFormat="1" ht="14.4" customHeight="1" hidden="1">
      <c r="B36" s="47"/>
      <c r="C36" s="48"/>
      <c r="D36" s="48"/>
      <c r="E36" s="56" t="s">
        <v>53</v>
      </c>
      <c r="F36" s="170">
        <f>ROUND(SUM(BI94:BI163),2)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2733</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A2 - OBJEKT E - REGULACE ÚT</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J94</f>
        <v>0</v>
      </c>
      <c r="K60" s="52"/>
      <c r="AU60" s="24" t="s">
        <v>198</v>
      </c>
    </row>
    <row r="61" spans="2:11" s="8" customFormat="1" ht="24.95" customHeight="1">
      <c r="B61" s="190"/>
      <c r="C61" s="191"/>
      <c r="D61" s="192" t="s">
        <v>199</v>
      </c>
      <c r="E61" s="193"/>
      <c r="F61" s="193"/>
      <c r="G61" s="193"/>
      <c r="H61" s="193"/>
      <c r="I61" s="194"/>
      <c r="J61" s="195">
        <f>J95</f>
        <v>0</v>
      </c>
      <c r="K61" s="196"/>
    </row>
    <row r="62" spans="2:11" s="9" customFormat="1" ht="19.9" customHeight="1">
      <c r="B62" s="197"/>
      <c r="C62" s="198"/>
      <c r="D62" s="199" t="s">
        <v>200</v>
      </c>
      <c r="E62" s="200"/>
      <c r="F62" s="200"/>
      <c r="G62" s="200"/>
      <c r="H62" s="200"/>
      <c r="I62" s="201"/>
      <c r="J62" s="202">
        <f>J96</f>
        <v>0</v>
      </c>
      <c r="K62" s="203"/>
    </row>
    <row r="63" spans="2:11" s="8" customFormat="1" ht="24.95" customHeight="1">
      <c r="B63" s="190"/>
      <c r="C63" s="191"/>
      <c r="D63" s="192" t="s">
        <v>201</v>
      </c>
      <c r="E63" s="193"/>
      <c r="F63" s="193"/>
      <c r="G63" s="193"/>
      <c r="H63" s="193"/>
      <c r="I63" s="194"/>
      <c r="J63" s="195">
        <f>J103</f>
        <v>0</v>
      </c>
      <c r="K63" s="196"/>
    </row>
    <row r="64" spans="2:11" s="9" customFormat="1" ht="19.9" customHeight="1">
      <c r="B64" s="197"/>
      <c r="C64" s="198"/>
      <c r="D64" s="199" t="s">
        <v>202</v>
      </c>
      <c r="E64" s="200"/>
      <c r="F64" s="200"/>
      <c r="G64" s="200"/>
      <c r="H64" s="200"/>
      <c r="I64" s="201"/>
      <c r="J64" s="202">
        <f>J104</f>
        <v>0</v>
      </c>
      <c r="K64" s="203"/>
    </row>
    <row r="65" spans="2:11" s="9" customFormat="1" ht="19.9" customHeight="1">
      <c r="B65" s="197"/>
      <c r="C65" s="198"/>
      <c r="D65" s="199" t="s">
        <v>205</v>
      </c>
      <c r="E65" s="200"/>
      <c r="F65" s="200"/>
      <c r="G65" s="200"/>
      <c r="H65" s="200"/>
      <c r="I65" s="201"/>
      <c r="J65" s="202">
        <f>J114</f>
        <v>0</v>
      </c>
      <c r="K65" s="203"/>
    </row>
    <row r="66" spans="2:11" s="9" customFormat="1" ht="19.9" customHeight="1">
      <c r="B66" s="197"/>
      <c r="C66" s="198"/>
      <c r="D66" s="199" t="s">
        <v>206</v>
      </c>
      <c r="E66" s="200"/>
      <c r="F66" s="200"/>
      <c r="G66" s="200"/>
      <c r="H66" s="200"/>
      <c r="I66" s="201"/>
      <c r="J66" s="202">
        <f>J118</f>
        <v>0</v>
      </c>
      <c r="K66" s="203"/>
    </row>
    <row r="67" spans="2:11" s="9" customFormat="1" ht="19.9" customHeight="1">
      <c r="B67" s="197"/>
      <c r="C67" s="198"/>
      <c r="D67" s="199" t="s">
        <v>207</v>
      </c>
      <c r="E67" s="200"/>
      <c r="F67" s="200"/>
      <c r="G67" s="200"/>
      <c r="H67" s="200"/>
      <c r="I67" s="201"/>
      <c r="J67" s="202">
        <f>J138</f>
        <v>0</v>
      </c>
      <c r="K67" s="203"/>
    </row>
    <row r="68" spans="2:11" s="8" customFormat="1" ht="24.95" customHeight="1">
      <c r="B68" s="190"/>
      <c r="C68" s="191"/>
      <c r="D68" s="192" t="s">
        <v>209</v>
      </c>
      <c r="E68" s="193"/>
      <c r="F68" s="193"/>
      <c r="G68" s="193"/>
      <c r="H68" s="193"/>
      <c r="I68" s="194"/>
      <c r="J68" s="195">
        <f>J155</f>
        <v>0</v>
      </c>
      <c r="K68" s="196"/>
    </row>
    <row r="69" spans="2:11" s="9" customFormat="1" ht="19.9" customHeight="1">
      <c r="B69" s="197"/>
      <c r="C69" s="198"/>
      <c r="D69" s="199" t="s">
        <v>210</v>
      </c>
      <c r="E69" s="200"/>
      <c r="F69" s="200"/>
      <c r="G69" s="200"/>
      <c r="H69" s="200"/>
      <c r="I69" s="201"/>
      <c r="J69" s="202">
        <f>J156</f>
        <v>0</v>
      </c>
      <c r="K69" s="203"/>
    </row>
    <row r="70" spans="2:11" s="9" customFormat="1" ht="19.9" customHeight="1">
      <c r="B70" s="197"/>
      <c r="C70" s="198"/>
      <c r="D70" s="199" t="s">
        <v>211</v>
      </c>
      <c r="E70" s="200"/>
      <c r="F70" s="200"/>
      <c r="G70" s="200"/>
      <c r="H70" s="200"/>
      <c r="I70" s="201"/>
      <c r="J70" s="202">
        <f>J158</f>
        <v>0</v>
      </c>
      <c r="K70" s="203"/>
    </row>
    <row r="71" spans="2:11" s="9" customFormat="1" ht="19.9" customHeight="1">
      <c r="B71" s="197"/>
      <c r="C71" s="198"/>
      <c r="D71" s="199" t="s">
        <v>212</v>
      </c>
      <c r="E71" s="200"/>
      <c r="F71" s="200"/>
      <c r="G71" s="200"/>
      <c r="H71" s="200"/>
      <c r="I71" s="201"/>
      <c r="J71" s="202">
        <f>J160</f>
        <v>0</v>
      </c>
      <c r="K71" s="203"/>
    </row>
    <row r="72" spans="2:11" s="9" customFormat="1" ht="19.9" customHeight="1">
      <c r="B72" s="197"/>
      <c r="C72" s="198"/>
      <c r="D72" s="199" t="s">
        <v>213</v>
      </c>
      <c r="E72" s="200"/>
      <c r="F72" s="200"/>
      <c r="G72" s="200"/>
      <c r="H72" s="200"/>
      <c r="I72" s="201"/>
      <c r="J72" s="202">
        <f>J162</f>
        <v>0</v>
      </c>
      <c r="K72" s="203"/>
    </row>
    <row r="73" spans="2:11" s="1" customFormat="1" ht="21.8" customHeight="1">
      <c r="B73" s="47"/>
      <c r="C73" s="48"/>
      <c r="D73" s="48"/>
      <c r="E73" s="48"/>
      <c r="F73" s="48"/>
      <c r="G73" s="48"/>
      <c r="H73" s="48"/>
      <c r="I73" s="157"/>
      <c r="J73" s="48"/>
      <c r="K73" s="52"/>
    </row>
    <row r="74" spans="2:11" s="1" customFormat="1" ht="6.95" customHeight="1">
      <c r="B74" s="68"/>
      <c r="C74" s="69"/>
      <c r="D74" s="69"/>
      <c r="E74" s="69"/>
      <c r="F74" s="69"/>
      <c r="G74" s="69"/>
      <c r="H74" s="69"/>
      <c r="I74" s="179"/>
      <c r="J74" s="69"/>
      <c r="K74" s="70"/>
    </row>
    <row r="78" spans="2:12" s="1" customFormat="1" ht="6.95" customHeight="1">
      <c r="B78" s="71"/>
      <c r="C78" s="72"/>
      <c r="D78" s="72"/>
      <c r="E78" s="72"/>
      <c r="F78" s="72"/>
      <c r="G78" s="72"/>
      <c r="H78" s="72"/>
      <c r="I78" s="182"/>
      <c r="J78" s="72"/>
      <c r="K78" s="72"/>
      <c r="L78" s="73"/>
    </row>
    <row r="79" spans="2:12" s="1" customFormat="1" ht="36.95" customHeight="1">
      <c r="B79" s="47"/>
      <c r="C79" s="74" t="s">
        <v>214</v>
      </c>
      <c r="D79" s="75"/>
      <c r="E79" s="75"/>
      <c r="F79" s="75"/>
      <c r="G79" s="75"/>
      <c r="H79" s="75"/>
      <c r="I79" s="204"/>
      <c r="J79" s="75"/>
      <c r="K79" s="75"/>
      <c r="L79" s="73"/>
    </row>
    <row r="80" spans="2:12" s="1" customFormat="1" ht="6.95" customHeight="1">
      <c r="B80" s="47"/>
      <c r="C80" s="75"/>
      <c r="D80" s="75"/>
      <c r="E80" s="75"/>
      <c r="F80" s="75"/>
      <c r="G80" s="75"/>
      <c r="H80" s="75"/>
      <c r="I80" s="204"/>
      <c r="J80" s="75"/>
      <c r="K80" s="75"/>
      <c r="L80" s="73"/>
    </row>
    <row r="81" spans="2:12" s="1" customFormat="1" ht="14.4" customHeight="1">
      <c r="B81" s="47"/>
      <c r="C81" s="77" t="s">
        <v>18</v>
      </c>
      <c r="D81" s="75"/>
      <c r="E81" s="75"/>
      <c r="F81" s="75"/>
      <c r="G81" s="75"/>
      <c r="H81" s="75"/>
      <c r="I81" s="204"/>
      <c r="J81" s="75"/>
      <c r="K81" s="75"/>
      <c r="L81" s="73"/>
    </row>
    <row r="82" spans="2:12" s="1" customFormat="1" ht="16.5" customHeight="1">
      <c r="B82" s="47"/>
      <c r="C82" s="75"/>
      <c r="D82" s="75"/>
      <c r="E82" s="205" t="str">
        <f>E7</f>
        <v>REKONSTRUKCE PLYNOVÉ KOTELNY JAROV I.- OBJEKTY A-E</v>
      </c>
      <c r="F82" s="77"/>
      <c r="G82" s="77"/>
      <c r="H82" s="77"/>
      <c r="I82" s="204"/>
      <c r="J82" s="75"/>
      <c r="K82" s="75"/>
      <c r="L82" s="73"/>
    </row>
    <row r="83" spans="2:12" ht="13.5">
      <c r="B83" s="28"/>
      <c r="C83" s="77" t="s">
        <v>190</v>
      </c>
      <c r="D83" s="206"/>
      <c r="E83" s="206"/>
      <c r="F83" s="206"/>
      <c r="G83" s="206"/>
      <c r="H83" s="206"/>
      <c r="I83" s="149"/>
      <c r="J83" s="206"/>
      <c r="K83" s="206"/>
      <c r="L83" s="207"/>
    </row>
    <row r="84" spans="2:12" s="1" customFormat="1" ht="16.5" customHeight="1">
      <c r="B84" s="47"/>
      <c r="C84" s="75"/>
      <c r="D84" s="75"/>
      <c r="E84" s="205" t="s">
        <v>2733</v>
      </c>
      <c r="F84" s="75"/>
      <c r="G84" s="75"/>
      <c r="H84" s="75"/>
      <c r="I84" s="204"/>
      <c r="J84" s="75"/>
      <c r="K84" s="75"/>
      <c r="L84" s="73"/>
    </row>
    <row r="85" spans="2:12" s="1" customFormat="1" ht="14.4" customHeight="1">
      <c r="B85" s="47"/>
      <c r="C85" s="77" t="s">
        <v>192</v>
      </c>
      <c r="D85" s="75"/>
      <c r="E85" s="75"/>
      <c r="F85" s="75"/>
      <c r="G85" s="75"/>
      <c r="H85" s="75"/>
      <c r="I85" s="204"/>
      <c r="J85" s="75"/>
      <c r="K85" s="75"/>
      <c r="L85" s="73"/>
    </row>
    <row r="86" spans="2:12" s="1" customFormat="1" ht="17.25" customHeight="1">
      <c r="B86" s="47"/>
      <c r="C86" s="75"/>
      <c r="D86" s="75"/>
      <c r="E86" s="83" t="str">
        <f>E11</f>
        <v>A2 - OBJEKT E - REGULACE ÚT</v>
      </c>
      <c r="F86" s="75"/>
      <c r="G86" s="75"/>
      <c r="H86" s="75"/>
      <c r="I86" s="204"/>
      <c r="J86" s="75"/>
      <c r="K86" s="75"/>
      <c r="L86" s="73"/>
    </row>
    <row r="87" spans="2:12" s="1" customFormat="1" ht="6.95" customHeight="1">
      <c r="B87" s="47"/>
      <c r="C87" s="75"/>
      <c r="D87" s="75"/>
      <c r="E87" s="75"/>
      <c r="F87" s="75"/>
      <c r="G87" s="75"/>
      <c r="H87" s="75"/>
      <c r="I87" s="204"/>
      <c r="J87" s="75"/>
      <c r="K87" s="75"/>
      <c r="L87" s="73"/>
    </row>
    <row r="88" spans="2:12" s="1" customFormat="1" ht="18" customHeight="1">
      <c r="B88" s="47"/>
      <c r="C88" s="77" t="s">
        <v>24</v>
      </c>
      <c r="D88" s="75"/>
      <c r="E88" s="75"/>
      <c r="F88" s="208" t="str">
        <f>F14</f>
        <v xml:space="preserve"> 130 00 Praha 3</v>
      </c>
      <c r="G88" s="75"/>
      <c r="H88" s="75"/>
      <c r="I88" s="209" t="s">
        <v>26</v>
      </c>
      <c r="J88" s="86" t="str">
        <f>IF(J14="","",J14)</f>
        <v>24. 9. 2018</v>
      </c>
      <c r="K88" s="75"/>
      <c r="L88" s="73"/>
    </row>
    <row r="89" spans="2:12" s="1" customFormat="1" ht="6.95" customHeight="1">
      <c r="B89" s="47"/>
      <c r="C89" s="75"/>
      <c r="D89" s="75"/>
      <c r="E89" s="75"/>
      <c r="F89" s="75"/>
      <c r="G89" s="75"/>
      <c r="H89" s="75"/>
      <c r="I89" s="204"/>
      <c r="J89" s="75"/>
      <c r="K89" s="75"/>
      <c r="L89" s="73"/>
    </row>
    <row r="90" spans="2:12" s="1" customFormat="1" ht="13.5">
      <c r="B90" s="47"/>
      <c r="C90" s="77" t="s">
        <v>32</v>
      </c>
      <c r="D90" s="75"/>
      <c r="E90" s="75"/>
      <c r="F90" s="208" t="str">
        <f>E17</f>
        <v>VYSOKÁ ŠKOLA EKONOMICKÁ V PRAZE</v>
      </c>
      <c r="G90" s="75"/>
      <c r="H90" s="75"/>
      <c r="I90" s="209" t="s">
        <v>39</v>
      </c>
      <c r="J90" s="208" t="str">
        <f>E23</f>
        <v>ING.VÁCLAV PILÁT</v>
      </c>
      <c r="K90" s="75"/>
      <c r="L90" s="73"/>
    </row>
    <row r="91" spans="2:12" s="1" customFormat="1" ht="14.4" customHeight="1">
      <c r="B91" s="47"/>
      <c r="C91" s="77" t="s">
        <v>37</v>
      </c>
      <c r="D91" s="75"/>
      <c r="E91" s="75"/>
      <c r="F91" s="208" t="str">
        <f>IF(E20="","",E20)</f>
        <v/>
      </c>
      <c r="G91" s="75"/>
      <c r="H91" s="75"/>
      <c r="I91" s="204"/>
      <c r="J91" s="75"/>
      <c r="K91" s="75"/>
      <c r="L91" s="73"/>
    </row>
    <row r="92" spans="2:12" s="1" customFormat="1" ht="10.3" customHeight="1">
      <c r="B92" s="47"/>
      <c r="C92" s="75"/>
      <c r="D92" s="75"/>
      <c r="E92" s="75"/>
      <c r="F92" s="75"/>
      <c r="G92" s="75"/>
      <c r="H92" s="75"/>
      <c r="I92" s="204"/>
      <c r="J92" s="75"/>
      <c r="K92" s="75"/>
      <c r="L92" s="73"/>
    </row>
    <row r="93" spans="2:20" s="10" customFormat="1" ht="29.25" customHeight="1">
      <c r="B93" s="210"/>
      <c r="C93" s="211" t="s">
        <v>215</v>
      </c>
      <c r="D93" s="212" t="s">
        <v>63</v>
      </c>
      <c r="E93" s="212" t="s">
        <v>59</v>
      </c>
      <c r="F93" s="212" t="s">
        <v>216</v>
      </c>
      <c r="G93" s="212" t="s">
        <v>217</v>
      </c>
      <c r="H93" s="212" t="s">
        <v>218</v>
      </c>
      <c r="I93" s="213" t="s">
        <v>219</v>
      </c>
      <c r="J93" s="212" t="s">
        <v>196</v>
      </c>
      <c r="K93" s="214" t="s">
        <v>220</v>
      </c>
      <c r="L93" s="215"/>
      <c r="M93" s="103" t="s">
        <v>221</v>
      </c>
      <c r="N93" s="104" t="s">
        <v>48</v>
      </c>
      <c r="O93" s="104" t="s">
        <v>222</v>
      </c>
      <c r="P93" s="104" t="s">
        <v>223</v>
      </c>
      <c r="Q93" s="104" t="s">
        <v>224</v>
      </c>
      <c r="R93" s="104" t="s">
        <v>225</v>
      </c>
      <c r="S93" s="104" t="s">
        <v>226</v>
      </c>
      <c r="T93" s="105" t="s">
        <v>227</v>
      </c>
    </row>
    <row r="94" spans="2:63" s="1" customFormat="1" ht="29.25" customHeight="1">
      <c r="B94" s="47"/>
      <c r="C94" s="109" t="s">
        <v>197</v>
      </c>
      <c r="D94" s="75"/>
      <c r="E94" s="75"/>
      <c r="F94" s="75"/>
      <c r="G94" s="75"/>
      <c r="H94" s="75"/>
      <c r="I94" s="204"/>
      <c r="J94" s="216">
        <f>BK94</f>
        <v>0</v>
      </c>
      <c r="K94" s="75"/>
      <c r="L94" s="73"/>
      <c r="M94" s="106"/>
      <c r="N94" s="107"/>
      <c r="O94" s="107"/>
      <c r="P94" s="217">
        <f>P95+P103+P155</f>
        <v>0</v>
      </c>
      <c r="Q94" s="107"/>
      <c r="R94" s="217">
        <f>R95+R103+R155</f>
        <v>0.45438999999999996</v>
      </c>
      <c r="S94" s="107"/>
      <c r="T94" s="218">
        <f>T95+T103+T155</f>
        <v>1.35959</v>
      </c>
      <c r="AT94" s="24" t="s">
        <v>77</v>
      </c>
      <c r="AU94" s="24" t="s">
        <v>198</v>
      </c>
      <c r="BK94" s="219">
        <f>BK95+BK103+BK155</f>
        <v>0</v>
      </c>
    </row>
    <row r="95" spans="2:63" s="11" customFormat="1" ht="37.4" customHeight="1">
      <c r="B95" s="220"/>
      <c r="C95" s="221"/>
      <c r="D95" s="222" t="s">
        <v>77</v>
      </c>
      <c r="E95" s="223" t="s">
        <v>228</v>
      </c>
      <c r="F95" s="223" t="s">
        <v>229</v>
      </c>
      <c r="G95" s="221"/>
      <c r="H95" s="221"/>
      <c r="I95" s="224"/>
      <c r="J95" s="225">
        <f>BK95</f>
        <v>0</v>
      </c>
      <c r="K95" s="221"/>
      <c r="L95" s="226"/>
      <c r="M95" s="227"/>
      <c r="N95" s="228"/>
      <c r="O95" s="228"/>
      <c r="P95" s="229">
        <f>P96</f>
        <v>0</v>
      </c>
      <c r="Q95" s="228"/>
      <c r="R95" s="229">
        <f>R96</f>
        <v>0</v>
      </c>
      <c r="S95" s="228"/>
      <c r="T95" s="230">
        <f>T96</f>
        <v>0</v>
      </c>
      <c r="AR95" s="231" t="s">
        <v>85</v>
      </c>
      <c r="AT95" s="232" t="s">
        <v>77</v>
      </c>
      <c r="AU95" s="232" t="s">
        <v>78</v>
      </c>
      <c r="AY95" s="231" t="s">
        <v>230</v>
      </c>
      <c r="BK95" s="233">
        <f>BK96</f>
        <v>0</v>
      </c>
    </row>
    <row r="96" spans="2:63" s="11" customFormat="1" ht="19.9" customHeight="1">
      <c r="B96" s="220"/>
      <c r="C96" s="221"/>
      <c r="D96" s="222" t="s">
        <v>77</v>
      </c>
      <c r="E96" s="234" t="s">
        <v>231</v>
      </c>
      <c r="F96" s="234" t="s">
        <v>232</v>
      </c>
      <c r="G96" s="221"/>
      <c r="H96" s="221"/>
      <c r="I96" s="224"/>
      <c r="J96" s="235">
        <f>BK96</f>
        <v>0</v>
      </c>
      <c r="K96" s="221"/>
      <c r="L96" s="226"/>
      <c r="M96" s="227"/>
      <c r="N96" s="228"/>
      <c r="O96" s="228"/>
      <c r="P96" s="229">
        <f>SUM(P97:P102)</f>
        <v>0</v>
      </c>
      <c r="Q96" s="228"/>
      <c r="R96" s="229">
        <f>SUM(R97:R102)</f>
        <v>0</v>
      </c>
      <c r="S96" s="228"/>
      <c r="T96" s="230">
        <f>SUM(T97:T102)</f>
        <v>0</v>
      </c>
      <c r="AR96" s="231" t="s">
        <v>85</v>
      </c>
      <c r="AT96" s="232" t="s">
        <v>77</v>
      </c>
      <c r="AU96" s="232" t="s">
        <v>85</v>
      </c>
      <c r="AY96" s="231" t="s">
        <v>230</v>
      </c>
      <c r="BK96" s="233">
        <f>SUM(BK97:BK102)</f>
        <v>0</v>
      </c>
    </row>
    <row r="97" spans="2:65" s="1" customFormat="1" ht="25.5" customHeight="1">
      <c r="B97" s="47"/>
      <c r="C97" s="236" t="s">
        <v>85</v>
      </c>
      <c r="D97" s="236" t="s">
        <v>233</v>
      </c>
      <c r="E97" s="237" t="s">
        <v>234</v>
      </c>
      <c r="F97" s="238" t="s">
        <v>235</v>
      </c>
      <c r="G97" s="239" t="s">
        <v>236</v>
      </c>
      <c r="H97" s="240">
        <v>1.36</v>
      </c>
      <c r="I97" s="241"/>
      <c r="J97" s="242">
        <f>ROUND(I97*H97,2)</f>
        <v>0</v>
      </c>
      <c r="K97" s="238" t="s">
        <v>34</v>
      </c>
      <c r="L97" s="73"/>
      <c r="M97" s="243" t="s">
        <v>34</v>
      </c>
      <c r="N97" s="244" t="s">
        <v>49</v>
      </c>
      <c r="O97" s="48"/>
      <c r="P97" s="245">
        <f>O97*H97</f>
        <v>0</v>
      </c>
      <c r="Q97" s="245">
        <v>0</v>
      </c>
      <c r="R97" s="245">
        <f>Q97*H97</f>
        <v>0</v>
      </c>
      <c r="S97" s="245">
        <v>0</v>
      </c>
      <c r="T97" s="246">
        <f>S97*H97</f>
        <v>0</v>
      </c>
      <c r="AR97" s="24" t="s">
        <v>237</v>
      </c>
      <c r="AT97" s="24" t="s">
        <v>233</v>
      </c>
      <c r="AU97" s="24" t="s">
        <v>91</v>
      </c>
      <c r="AY97" s="24" t="s">
        <v>230</v>
      </c>
      <c r="BE97" s="247">
        <f>IF(N97="základní",J97,0)</f>
        <v>0</v>
      </c>
      <c r="BF97" s="247">
        <f>IF(N97="snížená",J97,0)</f>
        <v>0</v>
      </c>
      <c r="BG97" s="247">
        <f>IF(N97="zákl. přenesená",J97,0)</f>
        <v>0</v>
      </c>
      <c r="BH97" s="247">
        <f>IF(N97="sníž. přenesená",J97,0)</f>
        <v>0</v>
      </c>
      <c r="BI97" s="247">
        <f>IF(N97="nulová",J97,0)</f>
        <v>0</v>
      </c>
      <c r="BJ97" s="24" t="s">
        <v>85</v>
      </c>
      <c r="BK97" s="247">
        <f>ROUND(I97*H97,2)</f>
        <v>0</v>
      </c>
      <c r="BL97" s="24" t="s">
        <v>237</v>
      </c>
      <c r="BM97" s="24" t="s">
        <v>2792</v>
      </c>
    </row>
    <row r="98" spans="2:65" s="1" customFormat="1" ht="25.5" customHeight="1">
      <c r="B98" s="47"/>
      <c r="C98" s="236" t="s">
        <v>91</v>
      </c>
      <c r="D98" s="236" t="s">
        <v>233</v>
      </c>
      <c r="E98" s="237" t="s">
        <v>239</v>
      </c>
      <c r="F98" s="238" t="s">
        <v>240</v>
      </c>
      <c r="G98" s="239" t="s">
        <v>236</v>
      </c>
      <c r="H98" s="240">
        <v>1.36</v>
      </c>
      <c r="I98" s="241"/>
      <c r="J98" s="242">
        <f>ROUND(I98*H98,2)</f>
        <v>0</v>
      </c>
      <c r="K98" s="238" t="s">
        <v>34</v>
      </c>
      <c r="L98" s="73"/>
      <c r="M98" s="243" t="s">
        <v>34</v>
      </c>
      <c r="N98" s="244" t="s">
        <v>49</v>
      </c>
      <c r="O98" s="48"/>
      <c r="P98" s="245">
        <f>O98*H98</f>
        <v>0</v>
      </c>
      <c r="Q98" s="245">
        <v>0</v>
      </c>
      <c r="R98" s="245">
        <f>Q98*H98</f>
        <v>0</v>
      </c>
      <c r="S98" s="245">
        <v>0</v>
      </c>
      <c r="T98" s="246">
        <f>S98*H98</f>
        <v>0</v>
      </c>
      <c r="AR98" s="24" t="s">
        <v>237</v>
      </c>
      <c r="AT98" s="24" t="s">
        <v>233</v>
      </c>
      <c r="AU98" s="24" t="s">
        <v>91</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237</v>
      </c>
      <c r="BM98" s="24" t="s">
        <v>2793</v>
      </c>
    </row>
    <row r="99" spans="2:65" s="1" customFormat="1" ht="25.5" customHeight="1">
      <c r="B99" s="47"/>
      <c r="C99" s="236" t="s">
        <v>242</v>
      </c>
      <c r="D99" s="236" t="s">
        <v>233</v>
      </c>
      <c r="E99" s="237" t="s">
        <v>243</v>
      </c>
      <c r="F99" s="238" t="s">
        <v>244</v>
      </c>
      <c r="G99" s="239" t="s">
        <v>236</v>
      </c>
      <c r="H99" s="240">
        <v>22.5</v>
      </c>
      <c r="I99" s="241"/>
      <c r="J99" s="242">
        <f>ROUND(I99*H99,2)</f>
        <v>0</v>
      </c>
      <c r="K99" s="238" t="s">
        <v>34</v>
      </c>
      <c r="L99" s="73"/>
      <c r="M99" s="243" t="s">
        <v>34</v>
      </c>
      <c r="N99" s="244" t="s">
        <v>49</v>
      </c>
      <c r="O99" s="48"/>
      <c r="P99" s="245">
        <f>O99*H99</f>
        <v>0</v>
      </c>
      <c r="Q99" s="245">
        <v>0</v>
      </c>
      <c r="R99" s="245">
        <f>Q99*H99</f>
        <v>0</v>
      </c>
      <c r="S99" s="245">
        <v>0</v>
      </c>
      <c r="T99" s="246">
        <f>S99*H99</f>
        <v>0</v>
      </c>
      <c r="AR99" s="24" t="s">
        <v>237</v>
      </c>
      <c r="AT99" s="24" t="s">
        <v>233</v>
      </c>
      <c r="AU99" s="24" t="s">
        <v>91</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237</v>
      </c>
      <c r="BM99" s="24" t="s">
        <v>2794</v>
      </c>
    </row>
    <row r="100" spans="2:51" s="12" customFormat="1" ht="13.5">
      <c r="B100" s="248"/>
      <c r="C100" s="249"/>
      <c r="D100" s="250" t="s">
        <v>246</v>
      </c>
      <c r="E100" s="251" t="s">
        <v>34</v>
      </c>
      <c r="F100" s="252" t="s">
        <v>2603</v>
      </c>
      <c r="G100" s="249"/>
      <c r="H100" s="253">
        <v>22.5</v>
      </c>
      <c r="I100" s="254"/>
      <c r="J100" s="249"/>
      <c r="K100" s="249"/>
      <c r="L100" s="255"/>
      <c r="M100" s="256"/>
      <c r="N100" s="257"/>
      <c r="O100" s="257"/>
      <c r="P100" s="257"/>
      <c r="Q100" s="257"/>
      <c r="R100" s="257"/>
      <c r="S100" s="257"/>
      <c r="T100" s="258"/>
      <c r="AT100" s="259" t="s">
        <v>246</v>
      </c>
      <c r="AU100" s="259" t="s">
        <v>91</v>
      </c>
      <c r="AV100" s="12" t="s">
        <v>91</v>
      </c>
      <c r="AW100" s="12" t="s">
        <v>41</v>
      </c>
      <c r="AX100" s="12" t="s">
        <v>78</v>
      </c>
      <c r="AY100" s="259" t="s">
        <v>230</v>
      </c>
    </row>
    <row r="101" spans="2:51" s="14" customFormat="1" ht="13.5">
      <c r="B101" s="270"/>
      <c r="C101" s="271"/>
      <c r="D101" s="250" t="s">
        <v>246</v>
      </c>
      <c r="E101" s="272" t="s">
        <v>34</v>
      </c>
      <c r="F101" s="273" t="s">
        <v>265</v>
      </c>
      <c r="G101" s="271"/>
      <c r="H101" s="274">
        <v>22.5</v>
      </c>
      <c r="I101" s="275"/>
      <c r="J101" s="271"/>
      <c r="K101" s="271"/>
      <c r="L101" s="276"/>
      <c r="M101" s="277"/>
      <c r="N101" s="278"/>
      <c r="O101" s="278"/>
      <c r="P101" s="278"/>
      <c r="Q101" s="278"/>
      <c r="R101" s="278"/>
      <c r="S101" s="278"/>
      <c r="T101" s="279"/>
      <c r="AT101" s="280" t="s">
        <v>246</v>
      </c>
      <c r="AU101" s="280" t="s">
        <v>91</v>
      </c>
      <c r="AV101" s="14" t="s">
        <v>237</v>
      </c>
      <c r="AW101" s="14" t="s">
        <v>41</v>
      </c>
      <c r="AX101" s="14" t="s">
        <v>85</v>
      </c>
      <c r="AY101" s="280" t="s">
        <v>230</v>
      </c>
    </row>
    <row r="102" spans="2:65" s="1" customFormat="1" ht="25.5" customHeight="1">
      <c r="B102" s="47"/>
      <c r="C102" s="236" t="s">
        <v>237</v>
      </c>
      <c r="D102" s="236" t="s">
        <v>233</v>
      </c>
      <c r="E102" s="237" t="s">
        <v>248</v>
      </c>
      <c r="F102" s="238" t="s">
        <v>249</v>
      </c>
      <c r="G102" s="239" t="s">
        <v>236</v>
      </c>
      <c r="H102" s="240">
        <v>0.9</v>
      </c>
      <c r="I102" s="241"/>
      <c r="J102" s="242">
        <f>ROUND(I102*H102,2)</f>
        <v>0</v>
      </c>
      <c r="K102" s="238" t="s">
        <v>34</v>
      </c>
      <c r="L102" s="73"/>
      <c r="M102" s="243" t="s">
        <v>34</v>
      </c>
      <c r="N102" s="244" t="s">
        <v>49</v>
      </c>
      <c r="O102" s="48"/>
      <c r="P102" s="245">
        <f>O102*H102</f>
        <v>0</v>
      </c>
      <c r="Q102" s="245">
        <v>0</v>
      </c>
      <c r="R102" s="245">
        <f>Q102*H102</f>
        <v>0</v>
      </c>
      <c r="S102" s="245">
        <v>0</v>
      </c>
      <c r="T102" s="246">
        <f>S102*H102</f>
        <v>0</v>
      </c>
      <c r="AR102" s="24" t="s">
        <v>237</v>
      </c>
      <c r="AT102" s="24" t="s">
        <v>233</v>
      </c>
      <c r="AU102" s="24" t="s">
        <v>91</v>
      </c>
      <c r="AY102" s="24" t="s">
        <v>230</v>
      </c>
      <c r="BE102" s="247">
        <f>IF(N102="základní",J102,0)</f>
        <v>0</v>
      </c>
      <c r="BF102" s="247">
        <f>IF(N102="snížená",J102,0)</f>
        <v>0</v>
      </c>
      <c r="BG102" s="247">
        <f>IF(N102="zákl. přenesená",J102,0)</f>
        <v>0</v>
      </c>
      <c r="BH102" s="247">
        <f>IF(N102="sníž. přenesená",J102,0)</f>
        <v>0</v>
      </c>
      <c r="BI102" s="247">
        <f>IF(N102="nulová",J102,0)</f>
        <v>0</v>
      </c>
      <c r="BJ102" s="24" t="s">
        <v>85</v>
      </c>
      <c r="BK102" s="247">
        <f>ROUND(I102*H102,2)</f>
        <v>0</v>
      </c>
      <c r="BL102" s="24" t="s">
        <v>237</v>
      </c>
      <c r="BM102" s="24" t="s">
        <v>2795</v>
      </c>
    </row>
    <row r="103" spans="2:63" s="11" customFormat="1" ht="37.4" customHeight="1">
      <c r="B103" s="220"/>
      <c r="C103" s="221"/>
      <c r="D103" s="222" t="s">
        <v>77</v>
      </c>
      <c r="E103" s="223" t="s">
        <v>251</v>
      </c>
      <c r="F103" s="223" t="s">
        <v>252</v>
      </c>
      <c r="G103" s="221"/>
      <c r="H103" s="221"/>
      <c r="I103" s="224"/>
      <c r="J103" s="225">
        <f>BK103</f>
        <v>0</v>
      </c>
      <c r="K103" s="221"/>
      <c r="L103" s="226"/>
      <c r="M103" s="227"/>
      <c r="N103" s="228"/>
      <c r="O103" s="228"/>
      <c r="P103" s="229">
        <f>P104+P114+P118+P138</f>
        <v>0</v>
      </c>
      <c r="Q103" s="228"/>
      <c r="R103" s="229">
        <f>R104+R114+R118+R138</f>
        <v>0.45438999999999996</v>
      </c>
      <c r="S103" s="228"/>
      <c r="T103" s="230">
        <f>T104+T114+T118+T138</f>
        <v>1.35959</v>
      </c>
      <c r="AR103" s="231" t="s">
        <v>91</v>
      </c>
      <c r="AT103" s="232" t="s">
        <v>77</v>
      </c>
      <c r="AU103" s="232" t="s">
        <v>78</v>
      </c>
      <c r="AY103" s="231" t="s">
        <v>230</v>
      </c>
      <c r="BK103" s="233">
        <f>BK104+BK114+BK118+BK138</f>
        <v>0</v>
      </c>
    </row>
    <row r="104" spans="2:63" s="11" customFormat="1" ht="19.9" customHeight="1">
      <c r="B104" s="220"/>
      <c r="C104" s="221"/>
      <c r="D104" s="222" t="s">
        <v>77</v>
      </c>
      <c r="E104" s="234" t="s">
        <v>253</v>
      </c>
      <c r="F104" s="234" t="s">
        <v>254</v>
      </c>
      <c r="G104" s="221"/>
      <c r="H104" s="221"/>
      <c r="I104" s="224"/>
      <c r="J104" s="235">
        <f>BK104</f>
        <v>0</v>
      </c>
      <c r="K104" s="221"/>
      <c r="L104" s="226"/>
      <c r="M104" s="227"/>
      <c r="N104" s="228"/>
      <c r="O104" s="228"/>
      <c r="P104" s="229">
        <f>SUM(P105:P113)</f>
        <v>0</v>
      </c>
      <c r="Q104" s="228"/>
      <c r="R104" s="229">
        <f>SUM(R105:R113)</f>
        <v>0.18087999999999996</v>
      </c>
      <c r="S104" s="228"/>
      <c r="T104" s="230">
        <f>SUM(T105:T113)</f>
        <v>0.212</v>
      </c>
      <c r="AR104" s="231" t="s">
        <v>91</v>
      </c>
      <c r="AT104" s="232" t="s">
        <v>77</v>
      </c>
      <c r="AU104" s="232" t="s">
        <v>85</v>
      </c>
      <c r="AY104" s="231" t="s">
        <v>230</v>
      </c>
      <c r="BK104" s="233">
        <f>SUM(BK105:BK113)</f>
        <v>0</v>
      </c>
    </row>
    <row r="105" spans="2:65" s="1" customFormat="1" ht="16.5" customHeight="1">
      <c r="B105" s="47"/>
      <c r="C105" s="236" t="s">
        <v>255</v>
      </c>
      <c r="D105" s="236" t="s">
        <v>233</v>
      </c>
      <c r="E105" s="237" t="s">
        <v>256</v>
      </c>
      <c r="F105" s="238" t="s">
        <v>257</v>
      </c>
      <c r="G105" s="239" t="s">
        <v>258</v>
      </c>
      <c r="H105" s="240">
        <v>40</v>
      </c>
      <c r="I105" s="241"/>
      <c r="J105" s="242">
        <f>ROUND(I105*H105,2)</f>
        <v>0</v>
      </c>
      <c r="K105" s="238" t="s">
        <v>34</v>
      </c>
      <c r="L105" s="73"/>
      <c r="M105" s="243" t="s">
        <v>34</v>
      </c>
      <c r="N105" s="244" t="s">
        <v>49</v>
      </c>
      <c r="O105" s="48"/>
      <c r="P105" s="245">
        <f>O105*H105</f>
        <v>0</v>
      </c>
      <c r="Q105" s="245">
        <v>0</v>
      </c>
      <c r="R105" s="245">
        <f>Q105*H105</f>
        <v>0</v>
      </c>
      <c r="S105" s="245">
        <v>0.0053</v>
      </c>
      <c r="T105" s="246">
        <f>S105*H105</f>
        <v>0.212</v>
      </c>
      <c r="AR105" s="24" t="s">
        <v>259</v>
      </c>
      <c r="AT105" s="24" t="s">
        <v>233</v>
      </c>
      <c r="AU105" s="24" t="s">
        <v>91</v>
      </c>
      <c r="AY105" s="24" t="s">
        <v>230</v>
      </c>
      <c r="BE105" s="247">
        <f>IF(N105="základní",J105,0)</f>
        <v>0</v>
      </c>
      <c r="BF105" s="247">
        <f>IF(N105="snížená",J105,0)</f>
        <v>0</v>
      </c>
      <c r="BG105" s="247">
        <f>IF(N105="zákl. přenesená",J105,0)</f>
        <v>0</v>
      </c>
      <c r="BH105" s="247">
        <f>IF(N105="sníž. přenesená",J105,0)</f>
        <v>0</v>
      </c>
      <c r="BI105" s="247">
        <f>IF(N105="nulová",J105,0)</f>
        <v>0</v>
      </c>
      <c r="BJ105" s="24" t="s">
        <v>85</v>
      </c>
      <c r="BK105" s="247">
        <f>ROUND(I105*H105,2)</f>
        <v>0</v>
      </c>
      <c r="BL105" s="24" t="s">
        <v>259</v>
      </c>
      <c r="BM105" s="24" t="s">
        <v>2796</v>
      </c>
    </row>
    <row r="106" spans="2:51" s="12" customFormat="1" ht="13.5">
      <c r="B106" s="248"/>
      <c r="C106" s="249"/>
      <c r="D106" s="250" t="s">
        <v>246</v>
      </c>
      <c r="E106" s="251" t="s">
        <v>34</v>
      </c>
      <c r="F106" s="252" t="s">
        <v>2797</v>
      </c>
      <c r="G106" s="249"/>
      <c r="H106" s="253">
        <v>40</v>
      </c>
      <c r="I106" s="254"/>
      <c r="J106" s="249"/>
      <c r="K106" s="249"/>
      <c r="L106" s="255"/>
      <c r="M106" s="256"/>
      <c r="N106" s="257"/>
      <c r="O106" s="257"/>
      <c r="P106" s="257"/>
      <c r="Q106" s="257"/>
      <c r="R106" s="257"/>
      <c r="S106" s="257"/>
      <c r="T106" s="258"/>
      <c r="AT106" s="259" t="s">
        <v>246</v>
      </c>
      <c r="AU106" s="259" t="s">
        <v>91</v>
      </c>
      <c r="AV106" s="12" t="s">
        <v>91</v>
      </c>
      <c r="AW106" s="12" t="s">
        <v>41</v>
      </c>
      <c r="AX106" s="12" t="s">
        <v>78</v>
      </c>
      <c r="AY106" s="259" t="s">
        <v>230</v>
      </c>
    </row>
    <row r="107" spans="2:51" s="14" customFormat="1" ht="13.5">
      <c r="B107" s="270"/>
      <c r="C107" s="271"/>
      <c r="D107" s="250" t="s">
        <v>246</v>
      </c>
      <c r="E107" s="272" t="s">
        <v>34</v>
      </c>
      <c r="F107" s="273" t="s">
        <v>265</v>
      </c>
      <c r="G107" s="271"/>
      <c r="H107" s="274">
        <v>40</v>
      </c>
      <c r="I107" s="275"/>
      <c r="J107" s="271"/>
      <c r="K107" s="271"/>
      <c r="L107" s="276"/>
      <c r="M107" s="277"/>
      <c r="N107" s="278"/>
      <c r="O107" s="278"/>
      <c r="P107" s="278"/>
      <c r="Q107" s="278"/>
      <c r="R107" s="278"/>
      <c r="S107" s="278"/>
      <c r="T107" s="279"/>
      <c r="AT107" s="280" t="s">
        <v>246</v>
      </c>
      <c r="AU107" s="280" t="s">
        <v>91</v>
      </c>
      <c r="AV107" s="14" t="s">
        <v>237</v>
      </c>
      <c r="AW107" s="14" t="s">
        <v>41</v>
      </c>
      <c r="AX107" s="14" t="s">
        <v>85</v>
      </c>
      <c r="AY107" s="280" t="s">
        <v>230</v>
      </c>
    </row>
    <row r="108" spans="2:65" s="1" customFormat="1" ht="25.5" customHeight="1">
      <c r="B108" s="47"/>
      <c r="C108" s="236" t="s">
        <v>266</v>
      </c>
      <c r="D108" s="236" t="s">
        <v>233</v>
      </c>
      <c r="E108" s="237" t="s">
        <v>1989</v>
      </c>
      <c r="F108" s="238" t="s">
        <v>1990</v>
      </c>
      <c r="G108" s="239" t="s">
        <v>281</v>
      </c>
      <c r="H108" s="240">
        <v>72</v>
      </c>
      <c r="I108" s="241"/>
      <c r="J108" s="242">
        <f>ROUND(I108*H108,2)</f>
        <v>0</v>
      </c>
      <c r="K108" s="238" t="s">
        <v>34</v>
      </c>
      <c r="L108" s="73"/>
      <c r="M108" s="243" t="s">
        <v>34</v>
      </c>
      <c r="N108" s="244" t="s">
        <v>49</v>
      </c>
      <c r="O108" s="48"/>
      <c r="P108" s="245">
        <f>O108*H108</f>
        <v>0</v>
      </c>
      <c r="Q108" s="245">
        <v>0.00153</v>
      </c>
      <c r="R108" s="245">
        <f>Q108*H108</f>
        <v>0.11016</v>
      </c>
      <c r="S108" s="245">
        <v>0</v>
      </c>
      <c r="T108" s="246">
        <f>S108*H108</f>
        <v>0</v>
      </c>
      <c r="AR108" s="24" t="s">
        <v>259</v>
      </c>
      <c r="AT108" s="24" t="s">
        <v>233</v>
      </c>
      <c r="AU108" s="24" t="s">
        <v>91</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259</v>
      </c>
      <c r="BM108" s="24" t="s">
        <v>2798</v>
      </c>
    </row>
    <row r="109" spans="2:65" s="1" customFormat="1" ht="25.5" customHeight="1">
      <c r="B109" s="47"/>
      <c r="C109" s="236" t="s">
        <v>278</v>
      </c>
      <c r="D109" s="236" t="s">
        <v>233</v>
      </c>
      <c r="E109" s="237" t="s">
        <v>1992</v>
      </c>
      <c r="F109" s="238" t="s">
        <v>1993</v>
      </c>
      <c r="G109" s="239" t="s">
        <v>281</v>
      </c>
      <c r="H109" s="240">
        <v>8</v>
      </c>
      <c r="I109" s="241"/>
      <c r="J109" s="242">
        <f>ROUND(I109*H109,2)</f>
        <v>0</v>
      </c>
      <c r="K109" s="238" t="s">
        <v>34</v>
      </c>
      <c r="L109" s="73"/>
      <c r="M109" s="243" t="s">
        <v>34</v>
      </c>
      <c r="N109" s="244" t="s">
        <v>49</v>
      </c>
      <c r="O109" s="48"/>
      <c r="P109" s="245">
        <f>O109*H109</f>
        <v>0</v>
      </c>
      <c r="Q109" s="245">
        <v>0.00153</v>
      </c>
      <c r="R109" s="245">
        <f>Q109*H109</f>
        <v>0.01224</v>
      </c>
      <c r="S109" s="245">
        <v>0</v>
      </c>
      <c r="T109" s="246">
        <f>S109*H109</f>
        <v>0</v>
      </c>
      <c r="AR109" s="24" t="s">
        <v>259</v>
      </c>
      <c r="AT109" s="24" t="s">
        <v>233</v>
      </c>
      <c r="AU109" s="24" t="s">
        <v>91</v>
      </c>
      <c r="AY109" s="24" t="s">
        <v>230</v>
      </c>
      <c r="BE109" s="247">
        <f>IF(N109="základní",J109,0)</f>
        <v>0</v>
      </c>
      <c r="BF109" s="247">
        <f>IF(N109="snížená",J109,0)</f>
        <v>0</v>
      </c>
      <c r="BG109" s="247">
        <f>IF(N109="zákl. přenesená",J109,0)</f>
        <v>0</v>
      </c>
      <c r="BH109" s="247">
        <f>IF(N109="sníž. přenesená",J109,0)</f>
        <v>0</v>
      </c>
      <c r="BI109" s="247">
        <f>IF(N109="nulová",J109,0)</f>
        <v>0</v>
      </c>
      <c r="BJ109" s="24" t="s">
        <v>85</v>
      </c>
      <c r="BK109" s="247">
        <f>ROUND(I109*H109,2)</f>
        <v>0</v>
      </c>
      <c r="BL109" s="24" t="s">
        <v>259</v>
      </c>
      <c r="BM109" s="24" t="s">
        <v>2799</v>
      </c>
    </row>
    <row r="110" spans="2:65" s="1" customFormat="1" ht="25.5" customHeight="1">
      <c r="B110" s="47"/>
      <c r="C110" s="236" t="s">
        <v>285</v>
      </c>
      <c r="D110" s="236" t="s">
        <v>233</v>
      </c>
      <c r="E110" s="237" t="s">
        <v>1845</v>
      </c>
      <c r="F110" s="238" t="s">
        <v>1846</v>
      </c>
      <c r="G110" s="239" t="s">
        <v>281</v>
      </c>
      <c r="H110" s="240">
        <v>24</v>
      </c>
      <c r="I110" s="241"/>
      <c r="J110" s="242">
        <f>ROUND(I110*H110,2)</f>
        <v>0</v>
      </c>
      <c r="K110" s="238" t="s">
        <v>34</v>
      </c>
      <c r="L110" s="73"/>
      <c r="M110" s="243" t="s">
        <v>34</v>
      </c>
      <c r="N110" s="244" t="s">
        <v>49</v>
      </c>
      <c r="O110" s="48"/>
      <c r="P110" s="245">
        <f>O110*H110</f>
        <v>0</v>
      </c>
      <c r="Q110" s="245">
        <v>0.00153</v>
      </c>
      <c r="R110" s="245">
        <f>Q110*H110</f>
        <v>0.036719999999999996</v>
      </c>
      <c r="S110" s="245">
        <v>0</v>
      </c>
      <c r="T110" s="246">
        <f>S110*H110</f>
        <v>0</v>
      </c>
      <c r="AR110" s="24" t="s">
        <v>259</v>
      </c>
      <c r="AT110" s="24" t="s">
        <v>233</v>
      </c>
      <c r="AU110" s="24" t="s">
        <v>91</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259</v>
      </c>
      <c r="BM110" s="24" t="s">
        <v>2800</v>
      </c>
    </row>
    <row r="111" spans="2:65" s="1" customFormat="1" ht="25.5" customHeight="1">
      <c r="B111" s="47"/>
      <c r="C111" s="236" t="s">
        <v>289</v>
      </c>
      <c r="D111" s="236" t="s">
        <v>233</v>
      </c>
      <c r="E111" s="237" t="s">
        <v>1848</v>
      </c>
      <c r="F111" s="238" t="s">
        <v>1849</v>
      </c>
      <c r="G111" s="239" t="s">
        <v>281</v>
      </c>
      <c r="H111" s="240">
        <v>12</v>
      </c>
      <c r="I111" s="241"/>
      <c r="J111" s="242">
        <f>ROUND(I111*H111,2)</f>
        <v>0</v>
      </c>
      <c r="K111" s="238" t="s">
        <v>34</v>
      </c>
      <c r="L111" s="73"/>
      <c r="M111" s="243" t="s">
        <v>34</v>
      </c>
      <c r="N111" s="244" t="s">
        <v>49</v>
      </c>
      <c r="O111" s="48"/>
      <c r="P111" s="245">
        <f>O111*H111</f>
        <v>0</v>
      </c>
      <c r="Q111" s="245">
        <v>0.00153</v>
      </c>
      <c r="R111" s="245">
        <f>Q111*H111</f>
        <v>0.018359999999999998</v>
      </c>
      <c r="S111" s="245">
        <v>0</v>
      </c>
      <c r="T111" s="246">
        <f>S111*H111</f>
        <v>0</v>
      </c>
      <c r="AR111" s="24" t="s">
        <v>259</v>
      </c>
      <c r="AT111" s="24" t="s">
        <v>233</v>
      </c>
      <c r="AU111" s="24" t="s">
        <v>91</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259</v>
      </c>
      <c r="BM111" s="24" t="s">
        <v>2801</v>
      </c>
    </row>
    <row r="112" spans="2:65" s="1" customFormat="1" ht="25.5" customHeight="1">
      <c r="B112" s="47"/>
      <c r="C112" s="236" t="s">
        <v>295</v>
      </c>
      <c r="D112" s="236" t="s">
        <v>233</v>
      </c>
      <c r="E112" s="237" t="s">
        <v>1998</v>
      </c>
      <c r="F112" s="238" t="s">
        <v>1999</v>
      </c>
      <c r="G112" s="239" t="s">
        <v>292</v>
      </c>
      <c r="H112" s="240">
        <v>1</v>
      </c>
      <c r="I112" s="241"/>
      <c r="J112" s="242">
        <f>ROUND(I112*H112,2)</f>
        <v>0</v>
      </c>
      <c r="K112" s="238" t="s">
        <v>34</v>
      </c>
      <c r="L112" s="73"/>
      <c r="M112" s="243" t="s">
        <v>34</v>
      </c>
      <c r="N112" s="244" t="s">
        <v>49</v>
      </c>
      <c r="O112" s="48"/>
      <c r="P112" s="245">
        <f>O112*H112</f>
        <v>0</v>
      </c>
      <c r="Q112" s="245">
        <v>0.0034</v>
      </c>
      <c r="R112" s="245">
        <f>Q112*H112</f>
        <v>0.0034</v>
      </c>
      <c r="S112" s="245">
        <v>0</v>
      </c>
      <c r="T112" s="246">
        <f>S112*H112</f>
        <v>0</v>
      </c>
      <c r="AR112" s="24" t="s">
        <v>259</v>
      </c>
      <c r="AT112" s="24" t="s">
        <v>233</v>
      </c>
      <c r="AU112" s="24" t="s">
        <v>91</v>
      </c>
      <c r="AY112" s="24" t="s">
        <v>230</v>
      </c>
      <c r="BE112" s="247">
        <f>IF(N112="základní",J112,0)</f>
        <v>0</v>
      </c>
      <c r="BF112" s="247">
        <f>IF(N112="snížená",J112,0)</f>
        <v>0</v>
      </c>
      <c r="BG112" s="247">
        <f>IF(N112="zákl. přenesená",J112,0)</f>
        <v>0</v>
      </c>
      <c r="BH112" s="247">
        <f>IF(N112="sníž. přenesená",J112,0)</f>
        <v>0</v>
      </c>
      <c r="BI112" s="247">
        <f>IF(N112="nulová",J112,0)</f>
        <v>0</v>
      </c>
      <c r="BJ112" s="24" t="s">
        <v>85</v>
      </c>
      <c r="BK112" s="247">
        <f>ROUND(I112*H112,2)</f>
        <v>0</v>
      </c>
      <c r="BL112" s="24" t="s">
        <v>259</v>
      </c>
      <c r="BM112" s="24" t="s">
        <v>2802</v>
      </c>
    </row>
    <row r="113" spans="2:65" s="1" customFormat="1" ht="16.5" customHeight="1">
      <c r="B113" s="47"/>
      <c r="C113" s="236" t="s">
        <v>301</v>
      </c>
      <c r="D113" s="236" t="s">
        <v>233</v>
      </c>
      <c r="E113" s="237" t="s">
        <v>1857</v>
      </c>
      <c r="F113" s="238" t="s">
        <v>1858</v>
      </c>
      <c r="G113" s="239" t="s">
        <v>304</v>
      </c>
      <c r="H113" s="293"/>
      <c r="I113" s="241"/>
      <c r="J113" s="242">
        <f>ROUND(I113*H113,2)</f>
        <v>0</v>
      </c>
      <c r="K113" s="238" t="s">
        <v>34</v>
      </c>
      <c r="L113" s="73"/>
      <c r="M113" s="243" t="s">
        <v>34</v>
      </c>
      <c r="N113" s="244" t="s">
        <v>49</v>
      </c>
      <c r="O113" s="48"/>
      <c r="P113" s="245">
        <f>O113*H113</f>
        <v>0</v>
      </c>
      <c r="Q113" s="245">
        <v>0</v>
      </c>
      <c r="R113" s="245">
        <f>Q113*H113</f>
        <v>0</v>
      </c>
      <c r="S113" s="245">
        <v>0</v>
      </c>
      <c r="T113" s="246">
        <f>S113*H113</f>
        <v>0</v>
      </c>
      <c r="AR113" s="24" t="s">
        <v>259</v>
      </c>
      <c r="AT113" s="24" t="s">
        <v>233</v>
      </c>
      <c r="AU113" s="24" t="s">
        <v>91</v>
      </c>
      <c r="AY113" s="24" t="s">
        <v>230</v>
      </c>
      <c r="BE113" s="247">
        <f>IF(N113="základní",J113,0)</f>
        <v>0</v>
      </c>
      <c r="BF113" s="247">
        <f>IF(N113="snížená",J113,0)</f>
        <v>0</v>
      </c>
      <c r="BG113" s="247">
        <f>IF(N113="zákl. přenesená",J113,0)</f>
        <v>0</v>
      </c>
      <c r="BH113" s="247">
        <f>IF(N113="sníž. přenesená",J113,0)</f>
        <v>0</v>
      </c>
      <c r="BI113" s="247">
        <f>IF(N113="nulová",J113,0)</f>
        <v>0</v>
      </c>
      <c r="BJ113" s="24" t="s">
        <v>85</v>
      </c>
      <c r="BK113" s="247">
        <f>ROUND(I113*H113,2)</f>
        <v>0</v>
      </c>
      <c r="BL113" s="24" t="s">
        <v>259</v>
      </c>
      <c r="BM113" s="24" t="s">
        <v>2803</v>
      </c>
    </row>
    <row r="114" spans="2:63" s="11" customFormat="1" ht="29.85" customHeight="1">
      <c r="B114" s="220"/>
      <c r="C114" s="221"/>
      <c r="D114" s="222" t="s">
        <v>77</v>
      </c>
      <c r="E114" s="234" t="s">
        <v>431</v>
      </c>
      <c r="F114" s="234" t="s">
        <v>277</v>
      </c>
      <c r="G114" s="221"/>
      <c r="H114" s="221"/>
      <c r="I114" s="224"/>
      <c r="J114" s="235">
        <f>BK114</f>
        <v>0</v>
      </c>
      <c r="K114" s="221"/>
      <c r="L114" s="226"/>
      <c r="M114" s="227"/>
      <c r="N114" s="228"/>
      <c r="O114" s="228"/>
      <c r="P114" s="229">
        <f>SUM(P115:P117)</f>
        <v>0</v>
      </c>
      <c r="Q114" s="228"/>
      <c r="R114" s="229">
        <f>SUM(R115:R117)</f>
        <v>0.0017200000000000002</v>
      </c>
      <c r="S114" s="228"/>
      <c r="T114" s="230">
        <f>SUM(T115:T117)</f>
        <v>0.1286</v>
      </c>
      <c r="AR114" s="231" t="s">
        <v>91</v>
      </c>
      <c r="AT114" s="232" t="s">
        <v>77</v>
      </c>
      <c r="AU114" s="232" t="s">
        <v>85</v>
      </c>
      <c r="AY114" s="231" t="s">
        <v>230</v>
      </c>
      <c r="BK114" s="233">
        <f>SUM(BK115:BK117)</f>
        <v>0</v>
      </c>
    </row>
    <row r="115" spans="2:65" s="1" customFormat="1" ht="16.5" customHeight="1">
      <c r="B115" s="47"/>
      <c r="C115" s="236" t="s">
        <v>307</v>
      </c>
      <c r="D115" s="236" t="s">
        <v>233</v>
      </c>
      <c r="E115" s="237" t="s">
        <v>433</v>
      </c>
      <c r="F115" s="238" t="s">
        <v>2002</v>
      </c>
      <c r="G115" s="239" t="s">
        <v>258</v>
      </c>
      <c r="H115" s="240">
        <v>28</v>
      </c>
      <c r="I115" s="241"/>
      <c r="J115" s="242">
        <f>ROUND(I115*H115,2)</f>
        <v>0</v>
      </c>
      <c r="K115" s="238" t="s">
        <v>34</v>
      </c>
      <c r="L115" s="73"/>
      <c r="M115" s="243" t="s">
        <v>34</v>
      </c>
      <c r="N115" s="244" t="s">
        <v>49</v>
      </c>
      <c r="O115" s="48"/>
      <c r="P115" s="245">
        <f>O115*H115</f>
        <v>0</v>
      </c>
      <c r="Q115" s="245">
        <v>4E-05</v>
      </c>
      <c r="R115" s="245">
        <f>Q115*H115</f>
        <v>0.0011200000000000001</v>
      </c>
      <c r="S115" s="245">
        <v>0.00254</v>
      </c>
      <c r="T115" s="246">
        <f>S115*H115</f>
        <v>0.07112</v>
      </c>
      <c r="AR115" s="24" t="s">
        <v>259</v>
      </c>
      <c r="AT115" s="24" t="s">
        <v>233</v>
      </c>
      <c r="AU115" s="24" t="s">
        <v>91</v>
      </c>
      <c r="AY115" s="24" t="s">
        <v>230</v>
      </c>
      <c r="BE115" s="247">
        <f>IF(N115="základní",J115,0)</f>
        <v>0</v>
      </c>
      <c r="BF115" s="247">
        <f>IF(N115="snížená",J115,0)</f>
        <v>0</v>
      </c>
      <c r="BG115" s="247">
        <f>IF(N115="zákl. přenesená",J115,0)</f>
        <v>0</v>
      </c>
      <c r="BH115" s="247">
        <f>IF(N115="sníž. přenesená",J115,0)</f>
        <v>0</v>
      </c>
      <c r="BI115" s="247">
        <f>IF(N115="nulová",J115,0)</f>
        <v>0</v>
      </c>
      <c r="BJ115" s="24" t="s">
        <v>85</v>
      </c>
      <c r="BK115" s="247">
        <f>ROUND(I115*H115,2)</f>
        <v>0</v>
      </c>
      <c r="BL115" s="24" t="s">
        <v>259</v>
      </c>
      <c r="BM115" s="24" t="s">
        <v>2804</v>
      </c>
    </row>
    <row r="116" spans="2:65" s="1" customFormat="1" ht="25.5" customHeight="1">
      <c r="B116" s="47"/>
      <c r="C116" s="236" t="s">
        <v>311</v>
      </c>
      <c r="D116" s="236" t="s">
        <v>233</v>
      </c>
      <c r="E116" s="237" t="s">
        <v>437</v>
      </c>
      <c r="F116" s="238" t="s">
        <v>438</v>
      </c>
      <c r="G116" s="239" t="s">
        <v>258</v>
      </c>
      <c r="H116" s="240">
        <v>12</v>
      </c>
      <c r="I116" s="241"/>
      <c r="J116" s="242">
        <f>ROUND(I116*H116,2)</f>
        <v>0</v>
      </c>
      <c r="K116" s="238" t="s">
        <v>34</v>
      </c>
      <c r="L116" s="73"/>
      <c r="M116" s="243" t="s">
        <v>34</v>
      </c>
      <c r="N116" s="244" t="s">
        <v>49</v>
      </c>
      <c r="O116" s="48"/>
      <c r="P116" s="245">
        <f>O116*H116</f>
        <v>0</v>
      </c>
      <c r="Q116" s="245">
        <v>5E-05</v>
      </c>
      <c r="R116" s="245">
        <f>Q116*H116</f>
        <v>0.0006000000000000001</v>
      </c>
      <c r="S116" s="245">
        <v>0.00473</v>
      </c>
      <c r="T116" s="246">
        <f>S116*H116</f>
        <v>0.05676</v>
      </c>
      <c r="AR116" s="24" t="s">
        <v>259</v>
      </c>
      <c r="AT116" s="24" t="s">
        <v>233</v>
      </c>
      <c r="AU116" s="24" t="s">
        <v>91</v>
      </c>
      <c r="AY116" s="24" t="s">
        <v>230</v>
      </c>
      <c r="BE116" s="247">
        <f>IF(N116="základní",J116,0)</f>
        <v>0</v>
      </c>
      <c r="BF116" s="247">
        <f>IF(N116="snížená",J116,0)</f>
        <v>0</v>
      </c>
      <c r="BG116" s="247">
        <f>IF(N116="zákl. přenesená",J116,0)</f>
        <v>0</v>
      </c>
      <c r="BH116" s="247">
        <f>IF(N116="sníž. přenesená",J116,0)</f>
        <v>0</v>
      </c>
      <c r="BI116" s="247">
        <f>IF(N116="nulová",J116,0)</f>
        <v>0</v>
      </c>
      <c r="BJ116" s="24" t="s">
        <v>85</v>
      </c>
      <c r="BK116" s="247">
        <f>ROUND(I116*H116,2)</f>
        <v>0</v>
      </c>
      <c r="BL116" s="24" t="s">
        <v>259</v>
      </c>
      <c r="BM116" s="24" t="s">
        <v>2805</v>
      </c>
    </row>
    <row r="117" spans="2:65" s="1" customFormat="1" ht="16.5" customHeight="1">
      <c r="B117" s="47"/>
      <c r="C117" s="236" t="s">
        <v>315</v>
      </c>
      <c r="D117" s="236" t="s">
        <v>233</v>
      </c>
      <c r="E117" s="237" t="s">
        <v>479</v>
      </c>
      <c r="F117" s="238" t="s">
        <v>1874</v>
      </c>
      <c r="G117" s="239" t="s">
        <v>292</v>
      </c>
      <c r="H117" s="240">
        <v>1</v>
      </c>
      <c r="I117" s="241"/>
      <c r="J117" s="242">
        <f>ROUND(I117*H117,2)</f>
        <v>0</v>
      </c>
      <c r="K117" s="238" t="s">
        <v>34</v>
      </c>
      <c r="L117" s="73"/>
      <c r="M117" s="243" t="s">
        <v>34</v>
      </c>
      <c r="N117" s="244" t="s">
        <v>49</v>
      </c>
      <c r="O117" s="48"/>
      <c r="P117" s="245">
        <f>O117*H117</f>
        <v>0</v>
      </c>
      <c r="Q117" s="245">
        <v>0</v>
      </c>
      <c r="R117" s="245">
        <f>Q117*H117</f>
        <v>0</v>
      </c>
      <c r="S117" s="245">
        <v>0.00072</v>
      </c>
      <c r="T117" s="246">
        <f>S117*H117</f>
        <v>0.00072</v>
      </c>
      <c r="AR117" s="24" t="s">
        <v>259</v>
      </c>
      <c r="AT117" s="24" t="s">
        <v>233</v>
      </c>
      <c r="AU117" s="24" t="s">
        <v>91</v>
      </c>
      <c r="AY117" s="24" t="s">
        <v>230</v>
      </c>
      <c r="BE117" s="247">
        <f>IF(N117="základní",J117,0)</f>
        <v>0</v>
      </c>
      <c r="BF117" s="247">
        <f>IF(N117="snížená",J117,0)</f>
        <v>0</v>
      </c>
      <c r="BG117" s="247">
        <f>IF(N117="zákl. přenesená",J117,0)</f>
        <v>0</v>
      </c>
      <c r="BH117" s="247">
        <f>IF(N117="sníž. přenesená",J117,0)</f>
        <v>0</v>
      </c>
      <c r="BI117" s="247">
        <f>IF(N117="nulová",J117,0)</f>
        <v>0</v>
      </c>
      <c r="BJ117" s="24" t="s">
        <v>85</v>
      </c>
      <c r="BK117" s="247">
        <f>ROUND(I117*H117,2)</f>
        <v>0</v>
      </c>
      <c r="BL117" s="24" t="s">
        <v>259</v>
      </c>
      <c r="BM117" s="24" t="s">
        <v>2806</v>
      </c>
    </row>
    <row r="118" spans="2:63" s="11" customFormat="1" ht="29.85" customHeight="1">
      <c r="B118" s="220"/>
      <c r="C118" s="221"/>
      <c r="D118" s="222" t="s">
        <v>77</v>
      </c>
      <c r="E118" s="234" t="s">
        <v>537</v>
      </c>
      <c r="F118" s="234" t="s">
        <v>277</v>
      </c>
      <c r="G118" s="221"/>
      <c r="H118" s="221"/>
      <c r="I118" s="224"/>
      <c r="J118" s="235">
        <f>BK118</f>
        <v>0</v>
      </c>
      <c r="K118" s="221"/>
      <c r="L118" s="226"/>
      <c r="M118" s="227"/>
      <c r="N118" s="228"/>
      <c r="O118" s="228"/>
      <c r="P118" s="229">
        <f>SUM(P119:P137)</f>
        <v>0</v>
      </c>
      <c r="Q118" s="228"/>
      <c r="R118" s="229">
        <f>SUM(R119:R137)</f>
        <v>0.26923</v>
      </c>
      <c r="S118" s="228"/>
      <c r="T118" s="230">
        <f>SUM(T119:T137)</f>
        <v>1.01899</v>
      </c>
      <c r="AR118" s="231" t="s">
        <v>91</v>
      </c>
      <c r="AT118" s="232" t="s">
        <v>77</v>
      </c>
      <c r="AU118" s="232" t="s">
        <v>85</v>
      </c>
      <c r="AY118" s="231" t="s">
        <v>230</v>
      </c>
      <c r="BK118" s="233">
        <f>SUM(BK119:BK137)</f>
        <v>0</v>
      </c>
    </row>
    <row r="119" spans="2:65" s="1" customFormat="1" ht="16.5" customHeight="1">
      <c r="B119" s="47"/>
      <c r="C119" s="236" t="s">
        <v>10</v>
      </c>
      <c r="D119" s="236" t="s">
        <v>233</v>
      </c>
      <c r="E119" s="237" t="s">
        <v>2006</v>
      </c>
      <c r="F119" s="238" t="s">
        <v>2010</v>
      </c>
      <c r="G119" s="239" t="s">
        <v>281</v>
      </c>
      <c r="H119" s="240">
        <v>114</v>
      </c>
      <c r="I119" s="241"/>
      <c r="J119" s="242">
        <f>ROUND(I119*H119,2)</f>
        <v>0</v>
      </c>
      <c r="K119" s="238" t="s">
        <v>34</v>
      </c>
      <c r="L119" s="73"/>
      <c r="M119" s="243" t="s">
        <v>34</v>
      </c>
      <c r="N119" s="244" t="s">
        <v>49</v>
      </c>
      <c r="O119" s="48"/>
      <c r="P119" s="245">
        <f>O119*H119</f>
        <v>0</v>
      </c>
      <c r="Q119" s="245">
        <v>4E-05</v>
      </c>
      <c r="R119" s="245">
        <f>Q119*H119</f>
        <v>0.004560000000000001</v>
      </c>
      <c r="S119" s="245">
        <v>0.00045</v>
      </c>
      <c r="T119" s="246">
        <f>S119*H119</f>
        <v>0.0513</v>
      </c>
      <c r="AR119" s="24" t="s">
        <v>259</v>
      </c>
      <c r="AT119" s="24" t="s">
        <v>233</v>
      </c>
      <c r="AU119" s="24" t="s">
        <v>91</v>
      </c>
      <c r="AY119" s="24" t="s">
        <v>230</v>
      </c>
      <c r="BE119" s="247">
        <f>IF(N119="základní",J119,0)</f>
        <v>0</v>
      </c>
      <c r="BF119" s="247">
        <f>IF(N119="snížená",J119,0)</f>
        <v>0</v>
      </c>
      <c r="BG119" s="247">
        <f>IF(N119="zákl. přenesená",J119,0)</f>
        <v>0</v>
      </c>
      <c r="BH119" s="247">
        <f>IF(N119="sníž. přenesená",J119,0)</f>
        <v>0</v>
      </c>
      <c r="BI119" s="247">
        <f>IF(N119="nulová",J119,0)</f>
        <v>0</v>
      </c>
      <c r="BJ119" s="24" t="s">
        <v>85</v>
      </c>
      <c r="BK119" s="247">
        <f>ROUND(I119*H119,2)</f>
        <v>0</v>
      </c>
      <c r="BL119" s="24" t="s">
        <v>259</v>
      </c>
      <c r="BM119" s="24" t="s">
        <v>2807</v>
      </c>
    </row>
    <row r="120" spans="2:65" s="1" customFormat="1" ht="16.5" customHeight="1">
      <c r="B120" s="47"/>
      <c r="C120" s="236" t="s">
        <v>259</v>
      </c>
      <c r="D120" s="236" t="s">
        <v>233</v>
      </c>
      <c r="E120" s="237" t="s">
        <v>2431</v>
      </c>
      <c r="F120" s="238" t="s">
        <v>2025</v>
      </c>
      <c r="G120" s="239" t="s">
        <v>281</v>
      </c>
      <c r="H120" s="240">
        <v>177</v>
      </c>
      <c r="I120" s="241"/>
      <c r="J120" s="242">
        <f>ROUND(I120*H120,2)</f>
        <v>0</v>
      </c>
      <c r="K120" s="238" t="s">
        <v>34</v>
      </c>
      <c r="L120" s="73"/>
      <c r="M120" s="243" t="s">
        <v>34</v>
      </c>
      <c r="N120" s="244" t="s">
        <v>49</v>
      </c>
      <c r="O120" s="48"/>
      <c r="P120" s="245">
        <f>O120*H120</f>
        <v>0</v>
      </c>
      <c r="Q120" s="245">
        <v>0.00016</v>
      </c>
      <c r="R120" s="245">
        <f>Q120*H120</f>
        <v>0.02832</v>
      </c>
      <c r="S120" s="245">
        <v>0.00497</v>
      </c>
      <c r="T120" s="246">
        <f>S120*H120</f>
        <v>0.87969</v>
      </c>
      <c r="AR120" s="24" t="s">
        <v>259</v>
      </c>
      <c r="AT120" s="24" t="s">
        <v>233</v>
      </c>
      <c r="AU120" s="24" t="s">
        <v>91</v>
      </c>
      <c r="AY120" s="24" t="s">
        <v>230</v>
      </c>
      <c r="BE120" s="247">
        <f>IF(N120="základní",J120,0)</f>
        <v>0</v>
      </c>
      <c r="BF120" s="247">
        <f>IF(N120="snížená",J120,0)</f>
        <v>0</v>
      </c>
      <c r="BG120" s="247">
        <f>IF(N120="zákl. přenesená",J120,0)</f>
        <v>0</v>
      </c>
      <c r="BH120" s="247">
        <f>IF(N120="sníž. přenesená",J120,0)</f>
        <v>0</v>
      </c>
      <c r="BI120" s="247">
        <f>IF(N120="nulová",J120,0)</f>
        <v>0</v>
      </c>
      <c r="BJ120" s="24" t="s">
        <v>85</v>
      </c>
      <c r="BK120" s="247">
        <f>ROUND(I120*H120,2)</f>
        <v>0</v>
      </c>
      <c r="BL120" s="24" t="s">
        <v>259</v>
      </c>
      <c r="BM120" s="24" t="s">
        <v>2808</v>
      </c>
    </row>
    <row r="121" spans="2:65" s="1" customFormat="1" ht="16.5" customHeight="1">
      <c r="B121" s="47"/>
      <c r="C121" s="236" t="s">
        <v>326</v>
      </c>
      <c r="D121" s="236" t="s">
        <v>233</v>
      </c>
      <c r="E121" s="237" t="s">
        <v>2012</v>
      </c>
      <c r="F121" s="238" t="s">
        <v>2013</v>
      </c>
      <c r="G121" s="239" t="s">
        <v>281</v>
      </c>
      <c r="H121" s="240">
        <v>4</v>
      </c>
      <c r="I121" s="241"/>
      <c r="J121" s="242">
        <f>ROUND(I121*H121,2)</f>
        <v>0</v>
      </c>
      <c r="K121" s="238" t="s">
        <v>34</v>
      </c>
      <c r="L121" s="73"/>
      <c r="M121" s="243" t="s">
        <v>34</v>
      </c>
      <c r="N121" s="244" t="s">
        <v>49</v>
      </c>
      <c r="O121" s="48"/>
      <c r="P121" s="245">
        <f>O121*H121</f>
        <v>0</v>
      </c>
      <c r="Q121" s="245">
        <v>0.00013</v>
      </c>
      <c r="R121" s="245">
        <f>Q121*H121</f>
        <v>0.00052</v>
      </c>
      <c r="S121" s="245">
        <v>0.0022</v>
      </c>
      <c r="T121" s="246">
        <f>S121*H121</f>
        <v>0.0088</v>
      </c>
      <c r="AR121" s="24" t="s">
        <v>259</v>
      </c>
      <c r="AT121" s="24" t="s">
        <v>233</v>
      </c>
      <c r="AU121" s="24" t="s">
        <v>91</v>
      </c>
      <c r="AY121" s="24" t="s">
        <v>230</v>
      </c>
      <c r="BE121" s="247">
        <f>IF(N121="základní",J121,0)</f>
        <v>0</v>
      </c>
      <c r="BF121" s="247">
        <f>IF(N121="snížená",J121,0)</f>
        <v>0</v>
      </c>
      <c r="BG121" s="247">
        <f>IF(N121="zákl. přenesená",J121,0)</f>
        <v>0</v>
      </c>
      <c r="BH121" s="247">
        <f>IF(N121="sníž. přenesená",J121,0)</f>
        <v>0</v>
      </c>
      <c r="BI121" s="247">
        <f>IF(N121="nulová",J121,0)</f>
        <v>0</v>
      </c>
      <c r="BJ121" s="24" t="s">
        <v>85</v>
      </c>
      <c r="BK121" s="247">
        <f>ROUND(I121*H121,2)</f>
        <v>0</v>
      </c>
      <c r="BL121" s="24" t="s">
        <v>259</v>
      </c>
      <c r="BM121" s="24" t="s">
        <v>2809</v>
      </c>
    </row>
    <row r="122" spans="2:65" s="1" customFormat="1" ht="16.5" customHeight="1">
      <c r="B122" s="47"/>
      <c r="C122" s="236" t="s">
        <v>330</v>
      </c>
      <c r="D122" s="236" t="s">
        <v>233</v>
      </c>
      <c r="E122" s="237" t="s">
        <v>2015</v>
      </c>
      <c r="F122" s="238" t="s">
        <v>2016</v>
      </c>
      <c r="G122" s="239" t="s">
        <v>281</v>
      </c>
      <c r="H122" s="240">
        <v>24</v>
      </c>
      <c r="I122" s="241"/>
      <c r="J122" s="242">
        <f>ROUND(I122*H122,2)</f>
        <v>0</v>
      </c>
      <c r="K122" s="238" t="s">
        <v>34</v>
      </c>
      <c r="L122" s="73"/>
      <c r="M122" s="243" t="s">
        <v>34</v>
      </c>
      <c r="N122" s="244" t="s">
        <v>49</v>
      </c>
      <c r="O122" s="48"/>
      <c r="P122" s="245">
        <f>O122*H122</f>
        <v>0</v>
      </c>
      <c r="Q122" s="245">
        <v>0.00013</v>
      </c>
      <c r="R122" s="245">
        <f>Q122*H122</f>
        <v>0.0031199999999999995</v>
      </c>
      <c r="S122" s="245">
        <v>0.0022</v>
      </c>
      <c r="T122" s="246">
        <f>S122*H122</f>
        <v>0.0528</v>
      </c>
      <c r="AR122" s="24" t="s">
        <v>259</v>
      </c>
      <c r="AT122" s="24" t="s">
        <v>233</v>
      </c>
      <c r="AU122" s="24" t="s">
        <v>91</v>
      </c>
      <c r="AY122" s="24" t="s">
        <v>230</v>
      </c>
      <c r="BE122" s="247">
        <f>IF(N122="základní",J122,0)</f>
        <v>0</v>
      </c>
      <c r="BF122" s="247">
        <f>IF(N122="snížená",J122,0)</f>
        <v>0</v>
      </c>
      <c r="BG122" s="247">
        <f>IF(N122="zákl. přenesená",J122,0)</f>
        <v>0</v>
      </c>
      <c r="BH122" s="247">
        <f>IF(N122="sníž. přenesená",J122,0)</f>
        <v>0</v>
      </c>
      <c r="BI122" s="247">
        <f>IF(N122="nulová",J122,0)</f>
        <v>0</v>
      </c>
      <c r="BJ122" s="24" t="s">
        <v>85</v>
      </c>
      <c r="BK122" s="247">
        <f>ROUND(I122*H122,2)</f>
        <v>0</v>
      </c>
      <c r="BL122" s="24" t="s">
        <v>259</v>
      </c>
      <c r="BM122" s="24" t="s">
        <v>2810</v>
      </c>
    </row>
    <row r="123" spans="2:65" s="1" customFormat="1" ht="16.5" customHeight="1">
      <c r="B123" s="47"/>
      <c r="C123" s="236" t="s">
        <v>335</v>
      </c>
      <c r="D123" s="236" t="s">
        <v>233</v>
      </c>
      <c r="E123" s="237" t="s">
        <v>2018</v>
      </c>
      <c r="F123" s="238" t="s">
        <v>2019</v>
      </c>
      <c r="G123" s="239" t="s">
        <v>281</v>
      </c>
      <c r="H123" s="240">
        <v>12</v>
      </c>
      <c r="I123" s="241"/>
      <c r="J123" s="242">
        <f>ROUND(I123*H123,2)</f>
        <v>0</v>
      </c>
      <c r="K123" s="238" t="s">
        <v>34</v>
      </c>
      <c r="L123" s="73"/>
      <c r="M123" s="243" t="s">
        <v>34</v>
      </c>
      <c r="N123" s="244" t="s">
        <v>49</v>
      </c>
      <c r="O123" s="48"/>
      <c r="P123" s="245">
        <f>O123*H123</f>
        <v>0</v>
      </c>
      <c r="Q123" s="245">
        <v>0.00013</v>
      </c>
      <c r="R123" s="245">
        <f>Q123*H123</f>
        <v>0.0015599999999999998</v>
      </c>
      <c r="S123" s="245">
        <v>0.0022</v>
      </c>
      <c r="T123" s="246">
        <f>S123*H123</f>
        <v>0.0264</v>
      </c>
      <c r="AR123" s="24" t="s">
        <v>259</v>
      </c>
      <c r="AT123" s="24" t="s">
        <v>233</v>
      </c>
      <c r="AU123" s="24" t="s">
        <v>91</v>
      </c>
      <c r="AY123" s="24" t="s">
        <v>230</v>
      </c>
      <c r="BE123" s="247">
        <f>IF(N123="základní",J123,0)</f>
        <v>0</v>
      </c>
      <c r="BF123" s="247">
        <f>IF(N123="snížená",J123,0)</f>
        <v>0</v>
      </c>
      <c r="BG123" s="247">
        <f>IF(N123="zákl. přenesená",J123,0)</f>
        <v>0</v>
      </c>
      <c r="BH123" s="247">
        <f>IF(N123="sníž. přenesená",J123,0)</f>
        <v>0</v>
      </c>
      <c r="BI123" s="247">
        <f>IF(N123="nulová",J123,0)</f>
        <v>0</v>
      </c>
      <c r="BJ123" s="24" t="s">
        <v>85</v>
      </c>
      <c r="BK123" s="247">
        <f>ROUND(I123*H123,2)</f>
        <v>0</v>
      </c>
      <c r="BL123" s="24" t="s">
        <v>259</v>
      </c>
      <c r="BM123" s="24" t="s">
        <v>2811</v>
      </c>
    </row>
    <row r="124" spans="2:65" s="1" customFormat="1" ht="38.25" customHeight="1">
      <c r="B124" s="47"/>
      <c r="C124" s="236" t="s">
        <v>262</v>
      </c>
      <c r="D124" s="236" t="s">
        <v>233</v>
      </c>
      <c r="E124" s="237" t="s">
        <v>2030</v>
      </c>
      <c r="F124" s="238" t="s">
        <v>2031</v>
      </c>
      <c r="G124" s="239" t="s">
        <v>281</v>
      </c>
      <c r="H124" s="240">
        <v>84</v>
      </c>
      <c r="I124" s="241"/>
      <c r="J124" s="242">
        <f>ROUND(I124*H124,2)</f>
        <v>0</v>
      </c>
      <c r="K124" s="238" t="s">
        <v>34</v>
      </c>
      <c r="L124" s="73"/>
      <c r="M124" s="243" t="s">
        <v>34</v>
      </c>
      <c r="N124" s="244" t="s">
        <v>49</v>
      </c>
      <c r="O124" s="48"/>
      <c r="P124" s="245">
        <f>O124*H124</f>
        <v>0</v>
      </c>
      <c r="Q124" s="245">
        <v>0.00028</v>
      </c>
      <c r="R124" s="245">
        <f>Q124*H124</f>
        <v>0.02352</v>
      </c>
      <c r="S124" s="245">
        <v>0</v>
      </c>
      <c r="T124" s="246">
        <f>S124*H124</f>
        <v>0</v>
      </c>
      <c r="AR124" s="24" t="s">
        <v>259</v>
      </c>
      <c r="AT124" s="24" t="s">
        <v>233</v>
      </c>
      <c r="AU124" s="24" t="s">
        <v>91</v>
      </c>
      <c r="AY124" s="24" t="s">
        <v>230</v>
      </c>
      <c r="BE124" s="247">
        <f>IF(N124="základní",J124,0)</f>
        <v>0</v>
      </c>
      <c r="BF124" s="247">
        <f>IF(N124="snížená",J124,0)</f>
        <v>0</v>
      </c>
      <c r="BG124" s="247">
        <f>IF(N124="zákl. přenesená",J124,0)</f>
        <v>0</v>
      </c>
      <c r="BH124" s="247">
        <f>IF(N124="sníž. přenesená",J124,0)</f>
        <v>0</v>
      </c>
      <c r="BI124" s="247">
        <f>IF(N124="nulová",J124,0)</f>
        <v>0</v>
      </c>
      <c r="BJ124" s="24" t="s">
        <v>85</v>
      </c>
      <c r="BK124" s="247">
        <f>ROUND(I124*H124,2)</f>
        <v>0</v>
      </c>
      <c r="BL124" s="24" t="s">
        <v>259</v>
      </c>
      <c r="BM124" s="24" t="s">
        <v>2812</v>
      </c>
    </row>
    <row r="125" spans="2:65" s="1" customFormat="1" ht="38.25" customHeight="1">
      <c r="B125" s="47"/>
      <c r="C125" s="236" t="s">
        <v>9</v>
      </c>
      <c r="D125" s="236" t="s">
        <v>233</v>
      </c>
      <c r="E125" s="237" t="s">
        <v>2039</v>
      </c>
      <c r="F125" s="238" t="s">
        <v>2625</v>
      </c>
      <c r="G125" s="239" t="s">
        <v>281</v>
      </c>
      <c r="H125" s="240">
        <v>30</v>
      </c>
      <c r="I125" s="241"/>
      <c r="J125" s="242">
        <f>ROUND(I125*H125,2)</f>
        <v>0</v>
      </c>
      <c r="K125" s="238" t="s">
        <v>34</v>
      </c>
      <c r="L125" s="73"/>
      <c r="M125" s="243" t="s">
        <v>34</v>
      </c>
      <c r="N125" s="244" t="s">
        <v>49</v>
      </c>
      <c r="O125" s="48"/>
      <c r="P125" s="245">
        <f>O125*H125</f>
        <v>0</v>
      </c>
      <c r="Q125" s="245">
        <v>0.00024</v>
      </c>
      <c r="R125" s="245">
        <f>Q125*H125</f>
        <v>0.0072</v>
      </c>
      <c r="S125" s="245">
        <v>0</v>
      </c>
      <c r="T125" s="246">
        <f>S125*H125</f>
        <v>0</v>
      </c>
      <c r="AR125" s="24" t="s">
        <v>259</v>
      </c>
      <c r="AT125" s="24" t="s">
        <v>233</v>
      </c>
      <c r="AU125" s="24" t="s">
        <v>91</v>
      </c>
      <c r="AY125" s="24" t="s">
        <v>230</v>
      </c>
      <c r="BE125" s="247">
        <f>IF(N125="základní",J125,0)</f>
        <v>0</v>
      </c>
      <c r="BF125" s="247">
        <f>IF(N125="snížená",J125,0)</f>
        <v>0</v>
      </c>
      <c r="BG125" s="247">
        <f>IF(N125="zákl. přenesená",J125,0)</f>
        <v>0</v>
      </c>
      <c r="BH125" s="247">
        <f>IF(N125="sníž. přenesená",J125,0)</f>
        <v>0</v>
      </c>
      <c r="BI125" s="247">
        <f>IF(N125="nulová",J125,0)</f>
        <v>0</v>
      </c>
      <c r="BJ125" s="24" t="s">
        <v>85</v>
      </c>
      <c r="BK125" s="247">
        <f>ROUND(I125*H125,2)</f>
        <v>0</v>
      </c>
      <c r="BL125" s="24" t="s">
        <v>259</v>
      </c>
      <c r="BM125" s="24" t="s">
        <v>2813</v>
      </c>
    </row>
    <row r="126" spans="2:65" s="1" customFormat="1" ht="38.25" customHeight="1">
      <c r="B126" s="47"/>
      <c r="C126" s="236" t="s">
        <v>347</v>
      </c>
      <c r="D126" s="236" t="s">
        <v>233</v>
      </c>
      <c r="E126" s="237" t="s">
        <v>2814</v>
      </c>
      <c r="F126" s="238" t="s">
        <v>2040</v>
      </c>
      <c r="G126" s="239" t="s">
        <v>281</v>
      </c>
      <c r="H126" s="240">
        <v>155</v>
      </c>
      <c r="I126" s="241"/>
      <c r="J126" s="242">
        <f>ROUND(I126*H126,2)</f>
        <v>0</v>
      </c>
      <c r="K126" s="238" t="s">
        <v>34</v>
      </c>
      <c r="L126" s="73"/>
      <c r="M126" s="243" t="s">
        <v>34</v>
      </c>
      <c r="N126" s="244" t="s">
        <v>49</v>
      </c>
      <c r="O126" s="48"/>
      <c r="P126" s="245">
        <f>O126*H126</f>
        <v>0</v>
      </c>
      <c r="Q126" s="245">
        <v>0.00024</v>
      </c>
      <c r="R126" s="245">
        <f>Q126*H126</f>
        <v>0.037200000000000004</v>
      </c>
      <c r="S126" s="245">
        <v>0</v>
      </c>
      <c r="T126" s="246">
        <f>S126*H126</f>
        <v>0</v>
      </c>
      <c r="AR126" s="24" t="s">
        <v>259</v>
      </c>
      <c r="AT126" s="24" t="s">
        <v>233</v>
      </c>
      <c r="AU126" s="24" t="s">
        <v>91</v>
      </c>
      <c r="AY126" s="24" t="s">
        <v>230</v>
      </c>
      <c r="BE126" s="247">
        <f>IF(N126="základní",J126,0)</f>
        <v>0</v>
      </c>
      <c r="BF126" s="247">
        <f>IF(N126="snížená",J126,0)</f>
        <v>0</v>
      </c>
      <c r="BG126" s="247">
        <f>IF(N126="zákl. přenesená",J126,0)</f>
        <v>0</v>
      </c>
      <c r="BH126" s="247">
        <f>IF(N126="sníž. přenesená",J126,0)</f>
        <v>0</v>
      </c>
      <c r="BI126" s="247">
        <f>IF(N126="nulová",J126,0)</f>
        <v>0</v>
      </c>
      <c r="BJ126" s="24" t="s">
        <v>85</v>
      </c>
      <c r="BK126" s="247">
        <f>ROUND(I126*H126,2)</f>
        <v>0</v>
      </c>
      <c r="BL126" s="24" t="s">
        <v>259</v>
      </c>
      <c r="BM126" s="24" t="s">
        <v>2815</v>
      </c>
    </row>
    <row r="127" spans="2:65" s="1" customFormat="1" ht="38.25" customHeight="1">
      <c r="B127" s="47"/>
      <c r="C127" s="236" t="s">
        <v>352</v>
      </c>
      <c r="D127" s="236" t="s">
        <v>233</v>
      </c>
      <c r="E127" s="237" t="s">
        <v>2042</v>
      </c>
      <c r="F127" s="238" t="s">
        <v>2043</v>
      </c>
      <c r="G127" s="239" t="s">
        <v>281</v>
      </c>
      <c r="H127" s="240">
        <v>291</v>
      </c>
      <c r="I127" s="241"/>
      <c r="J127" s="242">
        <f>ROUND(I127*H127,2)</f>
        <v>0</v>
      </c>
      <c r="K127" s="238" t="s">
        <v>34</v>
      </c>
      <c r="L127" s="73"/>
      <c r="M127" s="243" t="s">
        <v>34</v>
      </c>
      <c r="N127" s="244" t="s">
        <v>49</v>
      </c>
      <c r="O127" s="48"/>
      <c r="P127" s="245">
        <f>O127*H127</f>
        <v>0</v>
      </c>
      <c r="Q127" s="245">
        <v>0.00029</v>
      </c>
      <c r="R127" s="245">
        <f>Q127*H127</f>
        <v>0.08439</v>
      </c>
      <c r="S127" s="245">
        <v>0</v>
      </c>
      <c r="T127" s="246">
        <f>S127*H127</f>
        <v>0</v>
      </c>
      <c r="AR127" s="24" t="s">
        <v>259</v>
      </c>
      <c r="AT127" s="24" t="s">
        <v>233</v>
      </c>
      <c r="AU127" s="24" t="s">
        <v>91</v>
      </c>
      <c r="AY127" s="24" t="s">
        <v>230</v>
      </c>
      <c r="BE127" s="247">
        <f>IF(N127="základní",J127,0)</f>
        <v>0</v>
      </c>
      <c r="BF127" s="247">
        <f>IF(N127="snížená",J127,0)</f>
        <v>0</v>
      </c>
      <c r="BG127" s="247">
        <f>IF(N127="zákl. přenesená",J127,0)</f>
        <v>0</v>
      </c>
      <c r="BH127" s="247">
        <f>IF(N127="sníž. přenesená",J127,0)</f>
        <v>0</v>
      </c>
      <c r="BI127" s="247">
        <f>IF(N127="nulová",J127,0)</f>
        <v>0</v>
      </c>
      <c r="BJ127" s="24" t="s">
        <v>85</v>
      </c>
      <c r="BK127" s="247">
        <f>ROUND(I127*H127,2)</f>
        <v>0</v>
      </c>
      <c r="BL127" s="24" t="s">
        <v>259</v>
      </c>
      <c r="BM127" s="24" t="s">
        <v>2816</v>
      </c>
    </row>
    <row r="128" spans="2:65" s="1" customFormat="1" ht="16.5" customHeight="1">
      <c r="B128" s="47"/>
      <c r="C128" s="236" t="s">
        <v>356</v>
      </c>
      <c r="D128" s="236" t="s">
        <v>233</v>
      </c>
      <c r="E128" s="237" t="s">
        <v>585</v>
      </c>
      <c r="F128" s="238" t="s">
        <v>1945</v>
      </c>
      <c r="G128" s="239" t="s">
        <v>281</v>
      </c>
      <c r="H128" s="240">
        <v>40</v>
      </c>
      <c r="I128" s="241"/>
      <c r="J128" s="242">
        <f>ROUND(I128*H128,2)</f>
        <v>0</v>
      </c>
      <c r="K128" s="238" t="s">
        <v>34</v>
      </c>
      <c r="L128" s="73"/>
      <c r="M128" s="243" t="s">
        <v>34</v>
      </c>
      <c r="N128" s="244" t="s">
        <v>49</v>
      </c>
      <c r="O128" s="48"/>
      <c r="P128" s="245">
        <f>O128*H128</f>
        <v>0</v>
      </c>
      <c r="Q128" s="245">
        <v>0.00027</v>
      </c>
      <c r="R128" s="245">
        <f>Q128*H128</f>
        <v>0.0108</v>
      </c>
      <c r="S128" s="245">
        <v>0</v>
      </c>
      <c r="T128" s="246">
        <f>S128*H128</f>
        <v>0</v>
      </c>
      <c r="AR128" s="24" t="s">
        <v>259</v>
      </c>
      <c r="AT128" s="24" t="s">
        <v>233</v>
      </c>
      <c r="AU128" s="24" t="s">
        <v>91</v>
      </c>
      <c r="AY128" s="24" t="s">
        <v>230</v>
      </c>
      <c r="BE128" s="247">
        <f>IF(N128="základní",J128,0)</f>
        <v>0</v>
      </c>
      <c r="BF128" s="247">
        <f>IF(N128="snížená",J128,0)</f>
        <v>0</v>
      </c>
      <c r="BG128" s="247">
        <f>IF(N128="zákl. přenesená",J128,0)</f>
        <v>0</v>
      </c>
      <c r="BH128" s="247">
        <f>IF(N128="sníž. přenesená",J128,0)</f>
        <v>0</v>
      </c>
      <c r="BI128" s="247">
        <f>IF(N128="nulová",J128,0)</f>
        <v>0</v>
      </c>
      <c r="BJ128" s="24" t="s">
        <v>85</v>
      </c>
      <c r="BK128" s="247">
        <f>ROUND(I128*H128,2)</f>
        <v>0</v>
      </c>
      <c r="BL128" s="24" t="s">
        <v>259</v>
      </c>
      <c r="BM128" s="24" t="s">
        <v>2817</v>
      </c>
    </row>
    <row r="129" spans="2:65" s="1" customFormat="1" ht="16.5" customHeight="1">
      <c r="B129" s="47"/>
      <c r="C129" s="236" t="s">
        <v>361</v>
      </c>
      <c r="D129" s="236" t="s">
        <v>233</v>
      </c>
      <c r="E129" s="237" t="s">
        <v>2046</v>
      </c>
      <c r="F129" s="238" t="s">
        <v>2047</v>
      </c>
      <c r="G129" s="239" t="s">
        <v>281</v>
      </c>
      <c r="H129" s="240">
        <v>4</v>
      </c>
      <c r="I129" s="241"/>
      <c r="J129" s="242">
        <f>ROUND(I129*H129,2)</f>
        <v>0</v>
      </c>
      <c r="K129" s="238" t="s">
        <v>34</v>
      </c>
      <c r="L129" s="73"/>
      <c r="M129" s="243" t="s">
        <v>34</v>
      </c>
      <c r="N129" s="244" t="s">
        <v>49</v>
      </c>
      <c r="O129" s="48"/>
      <c r="P129" s="245">
        <f>O129*H129</f>
        <v>0</v>
      </c>
      <c r="Q129" s="245">
        <v>0.00021</v>
      </c>
      <c r="R129" s="245">
        <f>Q129*H129</f>
        <v>0.00084</v>
      </c>
      <c r="S129" s="245">
        <v>0</v>
      </c>
      <c r="T129" s="246">
        <f>S129*H129</f>
        <v>0</v>
      </c>
      <c r="AR129" s="24" t="s">
        <v>259</v>
      </c>
      <c r="AT129" s="24" t="s">
        <v>233</v>
      </c>
      <c r="AU129" s="24" t="s">
        <v>91</v>
      </c>
      <c r="AY129" s="24" t="s">
        <v>230</v>
      </c>
      <c r="BE129" s="247">
        <f>IF(N129="základní",J129,0)</f>
        <v>0</v>
      </c>
      <c r="BF129" s="247">
        <f>IF(N129="snížená",J129,0)</f>
        <v>0</v>
      </c>
      <c r="BG129" s="247">
        <f>IF(N129="zákl. přenesená",J129,0)</f>
        <v>0</v>
      </c>
      <c r="BH129" s="247">
        <f>IF(N129="sníž. přenesená",J129,0)</f>
        <v>0</v>
      </c>
      <c r="BI129" s="247">
        <f>IF(N129="nulová",J129,0)</f>
        <v>0</v>
      </c>
      <c r="BJ129" s="24" t="s">
        <v>85</v>
      </c>
      <c r="BK129" s="247">
        <f>ROUND(I129*H129,2)</f>
        <v>0</v>
      </c>
      <c r="BL129" s="24" t="s">
        <v>259</v>
      </c>
      <c r="BM129" s="24" t="s">
        <v>2818</v>
      </c>
    </row>
    <row r="130" spans="2:65" s="1" customFormat="1" ht="16.5" customHeight="1">
      <c r="B130" s="47"/>
      <c r="C130" s="236" t="s">
        <v>365</v>
      </c>
      <c r="D130" s="236" t="s">
        <v>233</v>
      </c>
      <c r="E130" s="237" t="s">
        <v>589</v>
      </c>
      <c r="F130" s="238" t="s">
        <v>2049</v>
      </c>
      <c r="G130" s="239" t="s">
        <v>281</v>
      </c>
      <c r="H130" s="240">
        <v>24</v>
      </c>
      <c r="I130" s="241"/>
      <c r="J130" s="242">
        <f>ROUND(I130*H130,2)</f>
        <v>0</v>
      </c>
      <c r="K130" s="238" t="s">
        <v>34</v>
      </c>
      <c r="L130" s="73"/>
      <c r="M130" s="243" t="s">
        <v>34</v>
      </c>
      <c r="N130" s="244" t="s">
        <v>49</v>
      </c>
      <c r="O130" s="48"/>
      <c r="P130" s="245">
        <f>O130*H130</f>
        <v>0</v>
      </c>
      <c r="Q130" s="245">
        <v>0.0005</v>
      </c>
      <c r="R130" s="245">
        <f>Q130*H130</f>
        <v>0.012</v>
      </c>
      <c r="S130" s="245">
        <v>0</v>
      </c>
      <c r="T130" s="246">
        <f>S130*H130</f>
        <v>0</v>
      </c>
      <c r="AR130" s="24" t="s">
        <v>259</v>
      </c>
      <c r="AT130" s="24" t="s">
        <v>233</v>
      </c>
      <c r="AU130" s="24" t="s">
        <v>91</v>
      </c>
      <c r="AY130" s="24" t="s">
        <v>230</v>
      </c>
      <c r="BE130" s="247">
        <f>IF(N130="základní",J130,0)</f>
        <v>0</v>
      </c>
      <c r="BF130" s="247">
        <f>IF(N130="snížená",J130,0)</f>
        <v>0</v>
      </c>
      <c r="BG130" s="247">
        <f>IF(N130="zákl. přenesená",J130,0)</f>
        <v>0</v>
      </c>
      <c r="BH130" s="247">
        <f>IF(N130="sníž. přenesená",J130,0)</f>
        <v>0</v>
      </c>
      <c r="BI130" s="247">
        <f>IF(N130="nulová",J130,0)</f>
        <v>0</v>
      </c>
      <c r="BJ130" s="24" t="s">
        <v>85</v>
      </c>
      <c r="BK130" s="247">
        <f>ROUND(I130*H130,2)</f>
        <v>0</v>
      </c>
      <c r="BL130" s="24" t="s">
        <v>259</v>
      </c>
      <c r="BM130" s="24" t="s">
        <v>2819</v>
      </c>
    </row>
    <row r="131" spans="2:65" s="1" customFormat="1" ht="16.5" customHeight="1">
      <c r="B131" s="47"/>
      <c r="C131" s="236" t="s">
        <v>369</v>
      </c>
      <c r="D131" s="236" t="s">
        <v>233</v>
      </c>
      <c r="E131" s="237" t="s">
        <v>2051</v>
      </c>
      <c r="F131" s="238" t="s">
        <v>2052</v>
      </c>
      <c r="G131" s="239" t="s">
        <v>281</v>
      </c>
      <c r="H131" s="240">
        <v>12</v>
      </c>
      <c r="I131" s="241"/>
      <c r="J131" s="242">
        <f>ROUND(I131*H131,2)</f>
        <v>0</v>
      </c>
      <c r="K131" s="238" t="s">
        <v>34</v>
      </c>
      <c r="L131" s="73"/>
      <c r="M131" s="243" t="s">
        <v>34</v>
      </c>
      <c r="N131" s="244" t="s">
        <v>49</v>
      </c>
      <c r="O131" s="48"/>
      <c r="P131" s="245">
        <f>O131*H131</f>
        <v>0</v>
      </c>
      <c r="Q131" s="245">
        <v>0.0007</v>
      </c>
      <c r="R131" s="245">
        <f>Q131*H131</f>
        <v>0.0084</v>
      </c>
      <c r="S131" s="245">
        <v>0</v>
      </c>
      <c r="T131" s="246">
        <f>S131*H131</f>
        <v>0</v>
      </c>
      <c r="AR131" s="24" t="s">
        <v>259</v>
      </c>
      <c r="AT131" s="24" t="s">
        <v>233</v>
      </c>
      <c r="AU131" s="24" t="s">
        <v>91</v>
      </c>
      <c r="AY131" s="24" t="s">
        <v>230</v>
      </c>
      <c r="BE131" s="247">
        <f>IF(N131="základní",J131,0)</f>
        <v>0</v>
      </c>
      <c r="BF131" s="247">
        <f>IF(N131="snížená",J131,0)</f>
        <v>0</v>
      </c>
      <c r="BG131" s="247">
        <f>IF(N131="zákl. přenesená",J131,0)</f>
        <v>0</v>
      </c>
      <c r="BH131" s="247">
        <f>IF(N131="sníž. přenesená",J131,0)</f>
        <v>0</v>
      </c>
      <c r="BI131" s="247">
        <f>IF(N131="nulová",J131,0)</f>
        <v>0</v>
      </c>
      <c r="BJ131" s="24" t="s">
        <v>85</v>
      </c>
      <c r="BK131" s="247">
        <f>ROUND(I131*H131,2)</f>
        <v>0</v>
      </c>
      <c r="BL131" s="24" t="s">
        <v>259</v>
      </c>
      <c r="BM131" s="24" t="s">
        <v>2820</v>
      </c>
    </row>
    <row r="132" spans="2:65" s="1" customFormat="1" ht="25.5" customHeight="1">
      <c r="B132" s="47"/>
      <c r="C132" s="236" t="s">
        <v>373</v>
      </c>
      <c r="D132" s="236" t="s">
        <v>233</v>
      </c>
      <c r="E132" s="237" t="s">
        <v>2056</v>
      </c>
      <c r="F132" s="238" t="s">
        <v>2057</v>
      </c>
      <c r="G132" s="239" t="s">
        <v>281</v>
      </c>
      <c r="H132" s="240">
        <v>14</v>
      </c>
      <c r="I132" s="241"/>
      <c r="J132" s="242">
        <f>ROUND(I132*H132,2)</f>
        <v>0</v>
      </c>
      <c r="K132" s="238" t="s">
        <v>34</v>
      </c>
      <c r="L132" s="73"/>
      <c r="M132" s="243" t="s">
        <v>34</v>
      </c>
      <c r="N132" s="244" t="s">
        <v>49</v>
      </c>
      <c r="O132" s="48"/>
      <c r="P132" s="245">
        <f>O132*H132</f>
        <v>0</v>
      </c>
      <c r="Q132" s="245">
        <v>0.00018</v>
      </c>
      <c r="R132" s="245">
        <f>Q132*H132</f>
        <v>0.00252</v>
      </c>
      <c r="S132" s="245">
        <v>0</v>
      </c>
      <c r="T132" s="246">
        <f>S132*H132</f>
        <v>0</v>
      </c>
      <c r="AR132" s="24" t="s">
        <v>259</v>
      </c>
      <c r="AT132" s="24" t="s">
        <v>233</v>
      </c>
      <c r="AU132" s="24" t="s">
        <v>91</v>
      </c>
      <c r="AY132" s="24" t="s">
        <v>230</v>
      </c>
      <c r="BE132" s="247">
        <f>IF(N132="základní",J132,0)</f>
        <v>0</v>
      </c>
      <c r="BF132" s="247">
        <f>IF(N132="snížená",J132,0)</f>
        <v>0</v>
      </c>
      <c r="BG132" s="247">
        <f>IF(N132="zákl. přenesená",J132,0)</f>
        <v>0</v>
      </c>
      <c r="BH132" s="247">
        <f>IF(N132="sníž. přenesená",J132,0)</f>
        <v>0</v>
      </c>
      <c r="BI132" s="247">
        <f>IF(N132="nulová",J132,0)</f>
        <v>0</v>
      </c>
      <c r="BJ132" s="24" t="s">
        <v>85</v>
      </c>
      <c r="BK132" s="247">
        <f>ROUND(I132*H132,2)</f>
        <v>0</v>
      </c>
      <c r="BL132" s="24" t="s">
        <v>259</v>
      </c>
      <c r="BM132" s="24" t="s">
        <v>2821</v>
      </c>
    </row>
    <row r="133" spans="2:65" s="1" customFormat="1" ht="25.5" customHeight="1">
      <c r="B133" s="47"/>
      <c r="C133" s="236" t="s">
        <v>377</v>
      </c>
      <c r="D133" s="236" t="s">
        <v>233</v>
      </c>
      <c r="E133" s="237" t="s">
        <v>2059</v>
      </c>
      <c r="F133" s="238" t="s">
        <v>2060</v>
      </c>
      <c r="G133" s="239" t="s">
        <v>281</v>
      </c>
      <c r="H133" s="240">
        <v>6</v>
      </c>
      <c r="I133" s="241"/>
      <c r="J133" s="242">
        <f>ROUND(I133*H133,2)</f>
        <v>0</v>
      </c>
      <c r="K133" s="238" t="s">
        <v>34</v>
      </c>
      <c r="L133" s="73"/>
      <c r="M133" s="243" t="s">
        <v>34</v>
      </c>
      <c r="N133" s="244" t="s">
        <v>49</v>
      </c>
      <c r="O133" s="48"/>
      <c r="P133" s="245">
        <f>O133*H133</f>
        <v>0</v>
      </c>
      <c r="Q133" s="245">
        <v>0.00018</v>
      </c>
      <c r="R133" s="245">
        <f>Q133*H133</f>
        <v>0.00108</v>
      </c>
      <c r="S133" s="245">
        <v>0</v>
      </c>
      <c r="T133" s="246">
        <f>S133*H133</f>
        <v>0</v>
      </c>
      <c r="AR133" s="24" t="s">
        <v>259</v>
      </c>
      <c r="AT133" s="24" t="s">
        <v>233</v>
      </c>
      <c r="AU133" s="24" t="s">
        <v>91</v>
      </c>
      <c r="AY133" s="24" t="s">
        <v>230</v>
      </c>
      <c r="BE133" s="247">
        <f>IF(N133="základní",J133,0)</f>
        <v>0</v>
      </c>
      <c r="BF133" s="247">
        <f>IF(N133="snížená",J133,0)</f>
        <v>0</v>
      </c>
      <c r="BG133" s="247">
        <f>IF(N133="zákl. přenesená",J133,0)</f>
        <v>0</v>
      </c>
      <c r="BH133" s="247">
        <f>IF(N133="sníž. přenesená",J133,0)</f>
        <v>0</v>
      </c>
      <c r="BI133" s="247">
        <f>IF(N133="nulová",J133,0)</f>
        <v>0</v>
      </c>
      <c r="BJ133" s="24" t="s">
        <v>85</v>
      </c>
      <c r="BK133" s="247">
        <f>ROUND(I133*H133,2)</f>
        <v>0</v>
      </c>
      <c r="BL133" s="24" t="s">
        <v>259</v>
      </c>
      <c r="BM133" s="24" t="s">
        <v>2822</v>
      </c>
    </row>
    <row r="134" spans="2:65" s="1" customFormat="1" ht="38.25" customHeight="1">
      <c r="B134" s="47"/>
      <c r="C134" s="236" t="s">
        <v>381</v>
      </c>
      <c r="D134" s="236" t="s">
        <v>233</v>
      </c>
      <c r="E134" s="237" t="s">
        <v>565</v>
      </c>
      <c r="F134" s="238" t="s">
        <v>2063</v>
      </c>
      <c r="G134" s="239" t="s">
        <v>281</v>
      </c>
      <c r="H134" s="240">
        <v>18</v>
      </c>
      <c r="I134" s="241"/>
      <c r="J134" s="242">
        <f>ROUND(I134*H134,2)</f>
        <v>0</v>
      </c>
      <c r="K134" s="238" t="s">
        <v>34</v>
      </c>
      <c r="L134" s="73"/>
      <c r="M134" s="243" t="s">
        <v>34</v>
      </c>
      <c r="N134" s="244" t="s">
        <v>49</v>
      </c>
      <c r="O134" s="48"/>
      <c r="P134" s="245">
        <f>O134*H134</f>
        <v>0</v>
      </c>
      <c r="Q134" s="245">
        <v>0.0006</v>
      </c>
      <c r="R134" s="245">
        <f>Q134*H134</f>
        <v>0.010799999999999999</v>
      </c>
      <c r="S134" s="245">
        <v>0</v>
      </c>
      <c r="T134" s="246">
        <f>S134*H134</f>
        <v>0</v>
      </c>
      <c r="AR134" s="24" t="s">
        <v>259</v>
      </c>
      <c r="AT134" s="24" t="s">
        <v>233</v>
      </c>
      <c r="AU134" s="24" t="s">
        <v>91</v>
      </c>
      <c r="AY134" s="24" t="s">
        <v>230</v>
      </c>
      <c r="BE134" s="247">
        <f>IF(N134="základní",J134,0)</f>
        <v>0</v>
      </c>
      <c r="BF134" s="247">
        <f>IF(N134="snížená",J134,0)</f>
        <v>0</v>
      </c>
      <c r="BG134" s="247">
        <f>IF(N134="zákl. přenesená",J134,0)</f>
        <v>0</v>
      </c>
      <c r="BH134" s="247">
        <f>IF(N134="sníž. přenesená",J134,0)</f>
        <v>0</v>
      </c>
      <c r="BI134" s="247">
        <f>IF(N134="nulová",J134,0)</f>
        <v>0</v>
      </c>
      <c r="BJ134" s="24" t="s">
        <v>85</v>
      </c>
      <c r="BK134" s="247">
        <f>ROUND(I134*H134,2)</f>
        <v>0</v>
      </c>
      <c r="BL134" s="24" t="s">
        <v>259</v>
      </c>
      <c r="BM134" s="24" t="s">
        <v>2823</v>
      </c>
    </row>
    <row r="135" spans="2:65" s="1" customFormat="1" ht="38.25" customHeight="1">
      <c r="B135" s="47"/>
      <c r="C135" s="236" t="s">
        <v>385</v>
      </c>
      <c r="D135" s="236" t="s">
        <v>233</v>
      </c>
      <c r="E135" s="237" t="s">
        <v>569</v>
      </c>
      <c r="F135" s="238" t="s">
        <v>2065</v>
      </c>
      <c r="G135" s="239" t="s">
        <v>281</v>
      </c>
      <c r="H135" s="240">
        <v>2</v>
      </c>
      <c r="I135" s="241"/>
      <c r="J135" s="242">
        <f>ROUND(I135*H135,2)</f>
        <v>0</v>
      </c>
      <c r="K135" s="238" t="s">
        <v>34</v>
      </c>
      <c r="L135" s="73"/>
      <c r="M135" s="243" t="s">
        <v>34</v>
      </c>
      <c r="N135" s="244" t="s">
        <v>49</v>
      </c>
      <c r="O135" s="48"/>
      <c r="P135" s="245">
        <f>O135*H135</f>
        <v>0</v>
      </c>
      <c r="Q135" s="245">
        <v>0.0006</v>
      </c>
      <c r="R135" s="245">
        <f>Q135*H135</f>
        <v>0.0012</v>
      </c>
      <c r="S135" s="245">
        <v>0</v>
      </c>
      <c r="T135" s="246">
        <f>S135*H135</f>
        <v>0</v>
      </c>
      <c r="AR135" s="24" t="s">
        <v>259</v>
      </c>
      <c r="AT135" s="24" t="s">
        <v>233</v>
      </c>
      <c r="AU135" s="24" t="s">
        <v>91</v>
      </c>
      <c r="AY135" s="24" t="s">
        <v>230</v>
      </c>
      <c r="BE135" s="247">
        <f>IF(N135="základní",J135,0)</f>
        <v>0</v>
      </c>
      <c r="BF135" s="247">
        <f>IF(N135="snížená",J135,0)</f>
        <v>0</v>
      </c>
      <c r="BG135" s="247">
        <f>IF(N135="zákl. přenesená",J135,0)</f>
        <v>0</v>
      </c>
      <c r="BH135" s="247">
        <f>IF(N135="sníž. přenesená",J135,0)</f>
        <v>0</v>
      </c>
      <c r="BI135" s="247">
        <f>IF(N135="nulová",J135,0)</f>
        <v>0</v>
      </c>
      <c r="BJ135" s="24" t="s">
        <v>85</v>
      </c>
      <c r="BK135" s="247">
        <f>ROUND(I135*H135,2)</f>
        <v>0</v>
      </c>
      <c r="BL135" s="24" t="s">
        <v>259</v>
      </c>
      <c r="BM135" s="24" t="s">
        <v>2824</v>
      </c>
    </row>
    <row r="136" spans="2:65" s="1" customFormat="1" ht="16.5" customHeight="1">
      <c r="B136" s="47"/>
      <c r="C136" s="236" t="s">
        <v>299</v>
      </c>
      <c r="D136" s="236" t="s">
        <v>233</v>
      </c>
      <c r="E136" s="237" t="s">
        <v>2067</v>
      </c>
      <c r="F136" s="238" t="s">
        <v>2068</v>
      </c>
      <c r="G136" s="239" t="s">
        <v>281</v>
      </c>
      <c r="H136" s="240">
        <v>32</v>
      </c>
      <c r="I136" s="241"/>
      <c r="J136" s="242">
        <f>ROUND(I136*H136,2)</f>
        <v>0</v>
      </c>
      <c r="K136" s="238" t="s">
        <v>34</v>
      </c>
      <c r="L136" s="73"/>
      <c r="M136" s="243" t="s">
        <v>34</v>
      </c>
      <c r="N136" s="244" t="s">
        <v>49</v>
      </c>
      <c r="O136" s="48"/>
      <c r="P136" s="245">
        <f>O136*H136</f>
        <v>0</v>
      </c>
      <c r="Q136" s="245">
        <v>0.00078</v>
      </c>
      <c r="R136" s="245">
        <f>Q136*H136</f>
        <v>0.02496</v>
      </c>
      <c r="S136" s="245">
        <v>0</v>
      </c>
      <c r="T136" s="246">
        <f>S136*H136</f>
        <v>0</v>
      </c>
      <c r="AR136" s="24" t="s">
        <v>259</v>
      </c>
      <c r="AT136" s="24" t="s">
        <v>233</v>
      </c>
      <c r="AU136" s="24" t="s">
        <v>91</v>
      </c>
      <c r="AY136" s="24" t="s">
        <v>230</v>
      </c>
      <c r="BE136" s="247">
        <f>IF(N136="základní",J136,0)</f>
        <v>0</v>
      </c>
      <c r="BF136" s="247">
        <f>IF(N136="snížená",J136,0)</f>
        <v>0</v>
      </c>
      <c r="BG136" s="247">
        <f>IF(N136="zákl. přenesená",J136,0)</f>
        <v>0</v>
      </c>
      <c r="BH136" s="247">
        <f>IF(N136="sníž. přenesená",J136,0)</f>
        <v>0</v>
      </c>
      <c r="BI136" s="247">
        <f>IF(N136="nulová",J136,0)</f>
        <v>0</v>
      </c>
      <c r="BJ136" s="24" t="s">
        <v>85</v>
      </c>
      <c r="BK136" s="247">
        <f>ROUND(I136*H136,2)</f>
        <v>0</v>
      </c>
      <c r="BL136" s="24" t="s">
        <v>259</v>
      </c>
      <c r="BM136" s="24" t="s">
        <v>2825</v>
      </c>
    </row>
    <row r="137" spans="2:65" s="1" customFormat="1" ht="16.5" customHeight="1">
      <c r="B137" s="47"/>
      <c r="C137" s="236" t="s">
        <v>394</v>
      </c>
      <c r="D137" s="236" t="s">
        <v>233</v>
      </c>
      <c r="E137" s="237" t="s">
        <v>2070</v>
      </c>
      <c r="F137" s="238" t="s">
        <v>2071</v>
      </c>
      <c r="G137" s="239" t="s">
        <v>281</v>
      </c>
      <c r="H137" s="240">
        <v>8</v>
      </c>
      <c r="I137" s="241"/>
      <c r="J137" s="242">
        <f>ROUND(I137*H137,2)</f>
        <v>0</v>
      </c>
      <c r="K137" s="238" t="s">
        <v>34</v>
      </c>
      <c r="L137" s="73"/>
      <c r="M137" s="243" t="s">
        <v>34</v>
      </c>
      <c r="N137" s="244" t="s">
        <v>49</v>
      </c>
      <c r="O137" s="48"/>
      <c r="P137" s="245">
        <f>O137*H137</f>
        <v>0</v>
      </c>
      <c r="Q137" s="245">
        <v>0.00078</v>
      </c>
      <c r="R137" s="245">
        <f>Q137*H137</f>
        <v>0.00624</v>
      </c>
      <c r="S137" s="245">
        <v>0</v>
      </c>
      <c r="T137" s="246">
        <f>S137*H137</f>
        <v>0</v>
      </c>
      <c r="AR137" s="24" t="s">
        <v>259</v>
      </c>
      <c r="AT137" s="24" t="s">
        <v>233</v>
      </c>
      <c r="AU137" s="24" t="s">
        <v>91</v>
      </c>
      <c r="AY137" s="24" t="s">
        <v>230</v>
      </c>
      <c r="BE137" s="247">
        <f>IF(N137="základní",J137,0)</f>
        <v>0</v>
      </c>
      <c r="BF137" s="247">
        <f>IF(N137="snížená",J137,0)</f>
        <v>0</v>
      </c>
      <c r="BG137" s="247">
        <f>IF(N137="zákl. přenesená",J137,0)</f>
        <v>0</v>
      </c>
      <c r="BH137" s="247">
        <f>IF(N137="sníž. přenesená",J137,0)</f>
        <v>0</v>
      </c>
      <c r="BI137" s="247">
        <f>IF(N137="nulová",J137,0)</f>
        <v>0</v>
      </c>
      <c r="BJ137" s="24" t="s">
        <v>85</v>
      </c>
      <c r="BK137" s="247">
        <f>ROUND(I137*H137,2)</f>
        <v>0</v>
      </c>
      <c r="BL137" s="24" t="s">
        <v>259</v>
      </c>
      <c r="BM137" s="24" t="s">
        <v>2826</v>
      </c>
    </row>
    <row r="138" spans="2:63" s="11" customFormat="1" ht="29.85" customHeight="1">
      <c r="B138" s="220"/>
      <c r="C138" s="221"/>
      <c r="D138" s="222" t="s">
        <v>77</v>
      </c>
      <c r="E138" s="234" t="s">
        <v>700</v>
      </c>
      <c r="F138" s="234" t="s">
        <v>277</v>
      </c>
      <c r="G138" s="221"/>
      <c r="H138" s="221"/>
      <c r="I138" s="224"/>
      <c r="J138" s="235">
        <f>BK138</f>
        <v>0</v>
      </c>
      <c r="K138" s="221"/>
      <c r="L138" s="226"/>
      <c r="M138" s="227"/>
      <c r="N138" s="228"/>
      <c r="O138" s="228"/>
      <c r="P138" s="229">
        <f>SUM(P139:P154)</f>
        <v>0</v>
      </c>
      <c r="Q138" s="228"/>
      <c r="R138" s="229">
        <f>SUM(R139:R154)</f>
        <v>0.0025599999999999998</v>
      </c>
      <c r="S138" s="228"/>
      <c r="T138" s="230">
        <f>SUM(T139:T154)</f>
        <v>0</v>
      </c>
      <c r="AR138" s="231" t="s">
        <v>91</v>
      </c>
      <c r="AT138" s="232" t="s">
        <v>77</v>
      </c>
      <c r="AU138" s="232" t="s">
        <v>85</v>
      </c>
      <c r="AY138" s="231" t="s">
        <v>230</v>
      </c>
      <c r="BK138" s="233">
        <f>SUM(BK139:BK154)</f>
        <v>0</v>
      </c>
    </row>
    <row r="139" spans="2:65" s="1" customFormat="1" ht="16.5" customHeight="1">
      <c r="B139" s="47"/>
      <c r="C139" s="236" t="s">
        <v>399</v>
      </c>
      <c r="D139" s="236" t="s">
        <v>233</v>
      </c>
      <c r="E139" s="237" t="s">
        <v>702</v>
      </c>
      <c r="F139" s="238" t="s">
        <v>703</v>
      </c>
      <c r="G139" s="239" t="s">
        <v>292</v>
      </c>
      <c r="H139" s="240">
        <v>1</v>
      </c>
      <c r="I139" s="241"/>
      <c r="J139" s="242">
        <f>ROUND(I139*H139,2)</f>
        <v>0</v>
      </c>
      <c r="K139" s="238" t="s">
        <v>34</v>
      </c>
      <c r="L139" s="73"/>
      <c r="M139" s="243" t="s">
        <v>34</v>
      </c>
      <c r="N139" s="244" t="s">
        <v>49</v>
      </c>
      <c r="O139" s="48"/>
      <c r="P139" s="245">
        <f>O139*H139</f>
        <v>0</v>
      </c>
      <c r="Q139" s="245">
        <v>0.00113</v>
      </c>
      <c r="R139" s="245">
        <f>Q139*H139</f>
        <v>0.00113</v>
      </c>
      <c r="S139" s="245">
        <v>0</v>
      </c>
      <c r="T139" s="246">
        <f>S139*H139</f>
        <v>0</v>
      </c>
      <c r="AR139" s="24" t="s">
        <v>259</v>
      </c>
      <c r="AT139" s="24" t="s">
        <v>233</v>
      </c>
      <c r="AU139" s="24" t="s">
        <v>91</v>
      </c>
      <c r="AY139" s="24" t="s">
        <v>230</v>
      </c>
      <c r="BE139" s="247">
        <f>IF(N139="základní",J139,0)</f>
        <v>0</v>
      </c>
      <c r="BF139" s="247">
        <f>IF(N139="snížená",J139,0)</f>
        <v>0</v>
      </c>
      <c r="BG139" s="247">
        <f>IF(N139="zákl. přenesená",J139,0)</f>
        <v>0</v>
      </c>
      <c r="BH139" s="247">
        <f>IF(N139="sníž. přenesená",J139,0)</f>
        <v>0</v>
      </c>
      <c r="BI139" s="247">
        <f>IF(N139="nulová",J139,0)</f>
        <v>0</v>
      </c>
      <c r="BJ139" s="24" t="s">
        <v>85</v>
      </c>
      <c r="BK139" s="247">
        <f>ROUND(I139*H139,2)</f>
        <v>0</v>
      </c>
      <c r="BL139" s="24" t="s">
        <v>259</v>
      </c>
      <c r="BM139" s="24" t="s">
        <v>2827</v>
      </c>
    </row>
    <row r="140" spans="2:65" s="1" customFormat="1" ht="16.5" customHeight="1">
      <c r="B140" s="47"/>
      <c r="C140" s="236" t="s">
        <v>264</v>
      </c>
      <c r="D140" s="236" t="s">
        <v>233</v>
      </c>
      <c r="E140" s="237" t="s">
        <v>710</v>
      </c>
      <c r="F140" s="238" t="s">
        <v>711</v>
      </c>
      <c r="G140" s="239" t="s">
        <v>292</v>
      </c>
      <c r="H140" s="240">
        <v>1</v>
      </c>
      <c r="I140" s="241"/>
      <c r="J140" s="242">
        <f>ROUND(I140*H140,2)</f>
        <v>0</v>
      </c>
      <c r="K140" s="238" t="s">
        <v>34</v>
      </c>
      <c r="L140" s="73"/>
      <c r="M140" s="243" t="s">
        <v>34</v>
      </c>
      <c r="N140" s="244" t="s">
        <v>49</v>
      </c>
      <c r="O140" s="48"/>
      <c r="P140" s="245">
        <f>O140*H140</f>
        <v>0</v>
      </c>
      <c r="Q140" s="245">
        <v>0</v>
      </c>
      <c r="R140" s="245">
        <f>Q140*H140</f>
        <v>0</v>
      </c>
      <c r="S140" s="245">
        <v>0</v>
      </c>
      <c r="T140" s="246">
        <f>S140*H140</f>
        <v>0</v>
      </c>
      <c r="AR140" s="24" t="s">
        <v>259</v>
      </c>
      <c r="AT140" s="24" t="s">
        <v>233</v>
      </c>
      <c r="AU140" s="24" t="s">
        <v>91</v>
      </c>
      <c r="AY140" s="24" t="s">
        <v>230</v>
      </c>
      <c r="BE140" s="247">
        <f>IF(N140="základní",J140,0)</f>
        <v>0</v>
      </c>
      <c r="BF140" s="247">
        <f>IF(N140="snížená",J140,0)</f>
        <v>0</v>
      </c>
      <c r="BG140" s="247">
        <f>IF(N140="zákl. přenesená",J140,0)</f>
        <v>0</v>
      </c>
      <c r="BH140" s="247">
        <f>IF(N140="sníž. přenesená",J140,0)</f>
        <v>0</v>
      </c>
      <c r="BI140" s="247">
        <f>IF(N140="nulová",J140,0)</f>
        <v>0</v>
      </c>
      <c r="BJ140" s="24" t="s">
        <v>85</v>
      </c>
      <c r="BK140" s="247">
        <f>ROUND(I140*H140,2)</f>
        <v>0</v>
      </c>
      <c r="BL140" s="24" t="s">
        <v>259</v>
      </c>
      <c r="BM140" s="24" t="s">
        <v>2828</v>
      </c>
    </row>
    <row r="141" spans="2:65" s="1" customFormat="1" ht="16.5" customHeight="1">
      <c r="B141" s="47"/>
      <c r="C141" s="236" t="s">
        <v>408</v>
      </c>
      <c r="D141" s="236" t="s">
        <v>233</v>
      </c>
      <c r="E141" s="237" t="s">
        <v>714</v>
      </c>
      <c r="F141" s="238" t="s">
        <v>715</v>
      </c>
      <c r="G141" s="239" t="s">
        <v>716</v>
      </c>
      <c r="H141" s="240">
        <v>1</v>
      </c>
      <c r="I141" s="241"/>
      <c r="J141" s="242">
        <f>ROUND(I141*H141,2)</f>
        <v>0</v>
      </c>
      <c r="K141" s="238" t="s">
        <v>34</v>
      </c>
      <c r="L141" s="73"/>
      <c r="M141" s="243" t="s">
        <v>34</v>
      </c>
      <c r="N141" s="244" t="s">
        <v>49</v>
      </c>
      <c r="O141" s="48"/>
      <c r="P141" s="245">
        <f>O141*H141</f>
        <v>0</v>
      </c>
      <c r="Q141" s="245">
        <v>0</v>
      </c>
      <c r="R141" s="245">
        <f>Q141*H141</f>
        <v>0</v>
      </c>
      <c r="S141" s="245">
        <v>0</v>
      </c>
      <c r="T141" s="246">
        <f>S141*H141</f>
        <v>0</v>
      </c>
      <c r="AR141" s="24" t="s">
        <v>259</v>
      </c>
      <c r="AT141" s="24" t="s">
        <v>233</v>
      </c>
      <c r="AU141" s="24" t="s">
        <v>91</v>
      </c>
      <c r="AY141" s="24" t="s">
        <v>230</v>
      </c>
      <c r="BE141" s="247">
        <f>IF(N141="základní",J141,0)</f>
        <v>0</v>
      </c>
      <c r="BF141" s="247">
        <f>IF(N141="snížená",J141,0)</f>
        <v>0</v>
      </c>
      <c r="BG141" s="247">
        <f>IF(N141="zákl. přenesená",J141,0)</f>
        <v>0</v>
      </c>
      <c r="BH141" s="247">
        <f>IF(N141="sníž. přenesená",J141,0)</f>
        <v>0</v>
      </c>
      <c r="BI141" s="247">
        <f>IF(N141="nulová",J141,0)</f>
        <v>0</v>
      </c>
      <c r="BJ141" s="24" t="s">
        <v>85</v>
      </c>
      <c r="BK141" s="247">
        <f>ROUND(I141*H141,2)</f>
        <v>0</v>
      </c>
      <c r="BL141" s="24" t="s">
        <v>259</v>
      </c>
      <c r="BM141" s="24" t="s">
        <v>2829</v>
      </c>
    </row>
    <row r="142" spans="2:65" s="1" customFormat="1" ht="16.5" customHeight="1">
      <c r="B142" s="47"/>
      <c r="C142" s="236" t="s">
        <v>413</v>
      </c>
      <c r="D142" s="236" t="s">
        <v>233</v>
      </c>
      <c r="E142" s="237" t="s">
        <v>719</v>
      </c>
      <c r="F142" s="238" t="s">
        <v>720</v>
      </c>
      <c r="G142" s="239" t="s">
        <v>292</v>
      </c>
      <c r="H142" s="240">
        <v>1</v>
      </c>
      <c r="I142" s="241"/>
      <c r="J142" s="242">
        <f>ROUND(I142*H142,2)</f>
        <v>0</v>
      </c>
      <c r="K142" s="238" t="s">
        <v>34</v>
      </c>
      <c r="L142" s="73"/>
      <c r="M142" s="243" t="s">
        <v>34</v>
      </c>
      <c r="N142" s="244" t="s">
        <v>49</v>
      </c>
      <c r="O142" s="48"/>
      <c r="P142" s="245">
        <f>O142*H142</f>
        <v>0</v>
      </c>
      <c r="Q142" s="245">
        <v>0</v>
      </c>
      <c r="R142" s="245">
        <f>Q142*H142</f>
        <v>0</v>
      </c>
      <c r="S142" s="245">
        <v>0</v>
      </c>
      <c r="T142" s="246">
        <f>S142*H142</f>
        <v>0</v>
      </c>
      <c r="AR142" s="24" t="s">
        <v>259</v>
      </c>
      <c r="AT142" s="24" t="s">
        <v>233</v>
      </c>
      <c r="AU142" s="24" t="s">
        <v>91</v>
      </c>
      <c r="AY142" s="24" t="s">
        <v>230</v>
      </c>
      <c r="BE142" s="247">
        <f>IF(N142="základní",J142,0)</f>
        <v>0</v>
      </c>
      <c r="BF142" s="247">
        <f>IF(N142="snížená",J142,0)</f>
        <v>0</v>
      </c>
      <c r="BG142" s="247">
        <f>IF(N142="zákl. přenesená",J142,0)</f>
        <v>0</v>
      </c>
      <c r="BH142" s="247">
        <f>IF(N142="sníž. přenesená",J142,0)</f>
        <v>0</v>
      </c>
      <c r="BI142" s="247">
        <f>IF(N142="nulová",J142,0)</f>
        <v>0</v>
      </c>
      <c r="BJ142" s="24" t="s">
        <v>85</v>
      </c>
      <c r="BK142" s="247">
        <f>ROUND(I142*H142,2)</f>
        <v>0</v>
      </c>
      <c r="BL142" s="24" t="s">
        <v>259</v>
      </c>
      <c r="BM142" s="24" t="s">
        <v>2830</v>
      </c>
    </row>
    <row r="143" spans="2:65" s="1" customFormat="1" ht="16.5" customHeight="1">
      <c r="B143" s="47"/>
      <c r="C143" s="236" t="s">
        <v>417</v>
      </c>
      <c r="D143" s="236" t="s">
        <v>233</v>
      </c>
      <c r="E143" s="237" t="s">
        <v>727</v>
      </c>
      <c r="F143" s="238" t="s">
        <v>728</v>
      </c>
      <c r="G143" s="239" t="s">
        <v>292</v>
      </c>
      <c r="H143" s="240">
        <v>1</v>
      </c>
      <c r="I143" s="241"/>
      <c r="J143" s="242">
        <f>ROUND(I143*H143,2)</f>
        <v>0</v>
      </c>
      <c r="K143" s="238" t="s">
        <v>34</v>
      </c>
      <c r="L143" s="73"/>
      <c r="M143" s="243" t="s">
        <v>34</v>
      </c>
      <c r="N143" s="244" t="s">
        <v>49</v>
      </c>
      <c r="O143" s="48"/>
      <c r="P143" s="245">
        <f>O143*H143</f>
        <v>0</v>
      </c>
      <c r="Q143" s="245">
        <v>0</v>
      </c>
      <c r="R143" s="245">
        <f>Q143*H143</f>
        <v>0</v>
      </c>
      <c r="S143" s="245">
        <v>0</v>
      </c>
      <c r="T143" s="246">
        <f>S143*H143</f>
        <v>0</v>
      </c>
      <c r="AR143" s="24" t="s">
        <v>259</v>
      </c>
      <c r="AT143" s="24" t="s">
        <v>233</v>
      </c>
      <c r="AU143" s="24" t="s">
        <v>91</v>
      </c>
      <c r="AY143" s="24" t="s">
        <v>230</v>
      </c>
      <c r="BE143" s="247">
        <f>IF(N143="základní",J143,0)</f>
        <v>0</v>
      </c>
      <c r="BF143" s="247">
        <f>IF(N143="snížená",J143,0)</f>
        <v>0</v>
      </c>
      <c r="BG143" s="247">
        <f>IF(N143="zákl. přenesená",J143,0)</f>
        <v>0</v>
      </c>
      <c r="BH143" s="247">
        <f>IF(N143="sníž. přenesená",J143,0)</f>
        <v>0</v>
      </c>
      <c r="BI143" s="247">
        <f>IF(N143="nulová",J143,0)</f>
        <v>0</v>
      </c>
      <c r="BJ143" s="24" t="s">
        <v>85</v>
      </c>
      <c r="BK143" s="247">
        <f>ROUND(I143*H143,2)</f>
        <v>0</v>
      </c>
      <c r="BL143" s="24" t="s">
        <v>259</v>
      </c>
      <c r="BM143" s="24" t="s">
        <v>2831</v>
      </c>
    </row>
    <row r="144" spans="2:65" s="1" customFormat="1" ht="16.5" customHeight="1">
      <c r="B144" s="47"/>
      <c r="C144" s="236" t="s">
        <v>421</v>
      </c>
      <c r="D144" s="236" t="s">
        <v>233</v>
      </c>
      <c r="E144" s="237" t="s">
        <v>731</v>
      </c>
      <c r="F144" s="238" t="s">
        <v>732</v>
      </c>
      <c r="G144" s="239" t="s">
        <v>292</v>
      </c>
      <c r="H144" s="240">
        <v>1</v>
      </c>
      <c r="I144" s="241"/>
      <c r="J144" s="242">
        <f>ROUND(I144*H144,2)</f>
        <v>0</v>
      </c>
      <c r="K144" s="238" t="s">
        <v>34</v>
      </c>
      <c r="L144" s="73"/>
      <c r="M144" s="243" t="s">
        <v>34</v>
      </c>
      <c r="N144" s="244" t="s">
        <v>49</v>
      </c>
      <c r="O144" s="48"/>
      <c r="P144" s="245">
        <f>O144*H144</f>
        <v>0</v>
      </c>
      <c r="Q144" s="245">
        <v>0</v>
      </c>
      <c r="R144" s="245">
        <f>Q144*H144</f>
        <v>0</v>
      </c>
      <c r="S144" s="245">
        <v>0</v>
      </c>
      <c r="T144" s="246">
        <f>S144*H144</f>
        <v>0</v>
      </c>
      <c r="AR144" s="24" t="s">
        <v>259</v>
      </c>
      <c r="AT144" s="24" t="s">
        <v>233</v>
      </c>
      <c r="AU144" s="24" t="s">
        <v>91</v>
      </c>
      <c r="AY144" s="24" t="s">
        <v>230</v>
      </c>
      <c r="BE144" s="247">
        <f>IF(N144="základní",J144,0)</f>
        <v>0</v>
      </c>
      <c r="BF144" s="247">
        <f>IF(N144="snížená",J144,0)</f>
        <v>0</v>
      </c>
      <c r="BG144" s="247">
        <f>IF(N144="zákl. přenesená",J144,0)</f>
        <v>0</v>
      </c>
      <c r="BH144" s="247">
        <f>IF(N144="sníž. přenesená",J144,0)</f>
        <v>0</v>
      </c>
      <c r="BI144" s="247">
        <f>IF(N144="nulová",J144,0)</f>
        <v>0</v>
      </c>
      <c r="BJ144" s="24" t="s">
        <v>85</v>
      </c>
      <c r="BK144" s="247">
        <f>ROUND(I144*H144,2)</f>
        <v>0</v>
      </c>
      <c r="BL144" s="24" t="s">
        <v>259</v>
      </c>
      <c r="BM144" s="24" t="s">
        <v>2832</v>
      </c>
    </row>
    <row r="145" spans="2:65" s="1" customFormat="1" ht="16.5" customHeight="1">
      <c r="B145" s="47"/>
      <c r="C145" s="236" t="s">
        <v>275</v>
      </c>
      <c r="D145" s="236" t="s">
        <v>233</v>
      </c>
      <c r="E145" s="237" t="s">
        <v>735</v>
      </c>
      <c r="F145" s="238" t="s">
        <v>736</v>
      </c>
      <c r="G145" s="239" t="s">
        <v>292</v>
      </c>
      <c r="H145" s="240">
        <v>1</v>
      </c>
      <c r="I145" s="241"/>
      <c r="J145" s="242">
        <f>ROUND(I145*H145,2)</f>
        <v>0</v>
      </c>
      <c r="K145" s="238" t="s">
        <v>34</v>
      </c>
      <c r="L145" s="73"/>
      <c r="M145" s="243" t="s">
        <v>34</v>
      </c>
      <c r="N145" s="244" t="s">
        <v>49</v>
      </c>
      <c r="O145" s="48"/>
      <c r="P145" s="245">
        <f>O145*H145</f>
        <v>0</v>
      </c>
      <c r="Q145" s="245">
        <v>0</v>
      </c>
      <c r="R145" s="245">
        <f>Q145*H145</f>
        <v>0</v>
      </c>
      <c r="S145" s="245">
        <v>0</v>
      </c>
      <c r="T145" s="246">
        <f>S145*H145</f>
        <v>0</v>
      </c>
      <c r="AR145" s="24" t="s">
        <v>259</v>
      </c>
      <c r="AT145" s="24" t="s">
        <v>233</v>
      </c>
      <c r="AU145" s="24" t="s">
        <v>91</v>
      </c>
      <c r="AY145" s="24" t="s">
        <v>230</v>
      </c>
      <c r="BE145" s="247">
        <f>IF(N145="základní",J145,0)</f>
        <v>0</v>
      </c>
      <c r="BF145" s="247">
        <f>IF(N145="snížená",J145,0)</f>
        <v>0</v>
      </c>
      <c r="BG145" s="247">
        <f>IF(N145="zákl. přenesená",J145,0)</f>
        <v>0</v>
      </c>
      <c r="BH145" s="247">
        <f>IF(N145="sníž. přenesená",J145,0)</f>
        <v>0</v>
      </c>
      <c r="BI145" s="247">
        <f>IF(N145="nulová",J145,0)</f>
        <v>0</v>
      </c>
      <c r="BJ145" s="24" t="s">
        <v>85</v>
      </c>
      <c r="BK145" s="247">
        <f>ROUND(I145*H145,2)</f>
        <v>0</v>
      </c>
      <c r="BL145" s="24" t="s">
        <v>259</v>
      </c>
      <c r="BM145" s="24" t="s">
        <v>2833</v>
      </c>
    </row>
    <row r="146" spans="2:65" s="1" customFormat="1" ht="16.5" customHeight="1">
      <c r="B146" s="47"/>
      <c r="C146" s="236" t="s">
        <v>427</v>
      </c>
      <c r="D146" s="236" t="s">
        <v>233</v>
      </c>
      <c r="E146" s="237" t="s">
        <v>739</v>
      </c>
      <c r="F146" s="238" t="s">
        <v>740</v>
      </c>
      <c r="G146" s="239" t="s">
        <v>292</v>
      </c>
      <c r="H146" s="240">
        <v>1</v>
      </c>
      <c r="I146" s="241"/>
      <c r="J146" s="242">
        <f>ROUND(I146*H146,2)</f>
        <v>0</v>
      </c>
      <c r="K146" s="238" t="s">
        <v>34</v>
      </c>
      <c r="L146" s="73"/>
      <c r="M146" s="243" t="s">
        <v>34</v>
      </c>
      <c r="N146" s="244" t="s">
        <v>49</v>
      </c>
      <c r="O146" s="48"/>
      <c r="P146" s="245">
        <f>O146*H146</f>
        <v>0</v>
      </c>
      <c r="Q146" s="245">
        <v>0</v>
      </c>
      <c r="R146" s="245">
        <f>Q146*H146</f>
        <v>0</v>
      </c>
      <c r="S146" s="245">
        <v>0</v>
      </c>
      <c r="T146" s="246">
        <f>S146*H146</f>
        <v>0</v>
      </c>
      <c r="AR146" s="24" t="s">
        <v>259</v>
      </c>
      <c r="AT146" s="24" t="s">
        <v>233</v>
      </c>
      <c r="AU146" s="24" t="s">
        <v>91</v>
      </c>
      <c r="AY146" s="24" t="s">
        <v>230</v>
      </c>
      <c r="BE146" s="247">
        <f>IF(N146="základní",J146,0)</f>
        <v>0</v>
      </c>
      <c r="BF146" s="247">
        <f>IF(N146="snížená",J146,0)</f>
        <v>0</v>
      </c>
      <c r="BG146" s="247">
        <f>IF(N146="zákl. přenesená",J146,0)</f>
        <v>0</v>
      </c>
      <c r="BH146" s="247">
        <f>IF(N146="sníž. přenesená",J146,0)</f>
        <v>0</v>
      </c>
      <c r="BI146" s="247">
        <f>IF(N146="nulová",J146,0)</f>
        <v>0</v>
      </c>
      <c r="BJ146" s="24" t="s">
        <v>85</v>
      </c>
      <c r="BK146" s="247">
        <f>ROUND(I146*H146,2)</f>
        <v>0</v>
      </c>
      <c r="BL146" s="24" t="s">
        <v>259</v>
      </c>
      <c r="BM146" s="24" t="s">
        <v>2834</v>
      </c>
    </row>
    <row r="147" spans="2:65" s="1" customFormat="1" ht="16.5" customHeight="1">
      <c r="B147" s="47"/>
      <c r="C147" s="236" t="s">
        <v>432</v>
      </c>
      <c r="D147" s="236" t="s">
        <v>233</v>
      </c>
      <c r="E147" s="237" t="s">
        <v>743</v>
      </c>
      <c r="F147" s="238" t="s">
        <v>744</v>
      </c>
      <c r="G147" s="239" t="s">
        <v>292</v>
      </c>
      <c r="H147" s="240">
        <v>1</v>
      </c>
      <c r="I147" s="241"/>
      <c r="J147" s="242">
        <f>ROUND(I147*H147,2)</f>
        <v>0</v>
      </c>
      <c r="K147" s="238" t="s">
        <v>34</v>
      </c>
      <c r="L147" s="73"/>
      <c r="M147" s="243" t="s">
        <v>34</v>
      </c>
      <c r="N147" s="244" t="s">
        <v>49</v>
      </c>
      <c r="O147" s="48"/>
      <c r="P147" s="245">
        <f>O147*H147</f>
        <v>0</v>
      </c>
      <c r="Q147" s="245">
        <v>0</v>
      </c>
      <c r="R147" s="245">
        <f>Q147*H147</f>
        <v>0</v>
      </c>
      <c r="S147" s="245">
        <v>0</v>
      </c>
      <c r="T147" s="246">
        <f>S147*H147</f>
        <v>0</v>
      </c>
      <c r="AR147" s="24" t="s">
        <v>259</v>
      </c>
      <c r="AT147" s="24" t="s">
        <v>233</v>
      </c>
      <c r="AU147" s="24" t="s">
        <v>91</v>
      </c>
      <c r="AY147" s="24" t="s">
        <v>230</v>
      </c>
      <c r="BE147" s="247">
        <f>IF(N147="základní",J147,0)</f>
        <v>0</v>
      </c>
      <c r="BF147" s="247">
        <f>IF(N147="snížená",J147,0)</f>
        <v>0</v>
      </c>
      <c r="BG147" s="247">
        <f>IF(N147="zákl. přenesená",J147,0)</f>
        <v>0</v>
      </c>
      <c r="BH147" s="247">
        <f>IF(N147="sníž. přenesená",J147,0)</f>
        <v>0</v>
      </c>
      <c r="BI147" s="247">
        <f>IF(N147="nulová",J147,0)</f>
        <v>0</v>
      </c>
      <c r="BJ147" s="24" t="s">
        <v>85</v>
      </c>
      <c r="BK147" s="247">
        <f>ROUND(I147*H147,2)</f>
        <v>0</v>
      </c>
      <c r="BL147" s="24" t="s">
        <v>259</v>
      </c>
      <c r="BM147" s="24" t="s">
        <v>2835</v>
      </c>
    </row>
    <row r="148" spans="2:65" s="1" customFormat="1" ht="16.5" customHeight="1">
      <c r="B148" s="47"/>
      <c r="C148" s="236" t="s">
        <v>436</v>
      </c>
      <c r="D148" s="236" t="s">
        <v>233</v>
      </c>
      <c r="E148" s="237" t="s">
        <v>751</v>
      </c>
      <c r="F148" s="238" t="s">
        <v>752</v>
      </c>
      <c r="G148" s="239" t="s">
        <v>292</v>
      </c>
      <c r="H148" s="240">
        <v>1</v>
      </c>
      <c r="I148" s="241"/>
      <c r="J148" s="242">
        <f>ROUND(I148*H148,2)</f>
        <v>0</v>
      </c>
      <c r="K148" s="238" t="s">
        <v>34</v>
      </c>
      <c r="L148" s="73"/>
      <c r="M148" s="243" t="s">
        <v>34</v>
      </c>
      <c r="N148" s="244" t="s">
        <v>49</v>
      </c>
      <c r="O148" s="48"/>
      <c r="P148" s="245">
        <f>O148*H148</f>
        <v>0</v>
      </c>
      <c r="Q148" s="245">
        <v>0</v>
      </c>
      <c r="R148" s="245">
        <f>Q148*H148</f>
        <v>0</v>
      </c>
      <c r="S148" s="245">
        <v>0</v>
      </c>
      <c r="T148" s="246">
        <f>S148*H148</f>
        <v>0</v>
      </c>
      <c r="AR148" s="24" t="s">
        <v>259</v>
      </c>
      <c r="AT148" s="24" t="s">
        <v>233</v>
      </c>
      <c r="AU148" s="24" t="s">
        <v>91</v>
      </c>
      <c r="AY148" s="24" t="s">
        <v>230</v>
      </c>
      <c r="BE148" s="247">
        <f>IF(N148="základní",J148,0)</f>
        <v>0</v>
      </c>
      <c r="BF148" s="247">
        <f>IF(N148="snížená",J148,0)</f>
        <v>0</v>
      </c>
      <c r="BG148" s="247">
        <f>IF(N148="zákl. přenesená",J148,0)</f>
        <v>0</v>
      </c>
      <c r="BH148" s="247">
        <f>IF(N148="sníž. přenesená",J148,0)</f>
        <v>0</v>
      </c>
      <c r="BI148" s="247">
        <f>IF(N148="nulová",J148,0)</f>
        <v>0</v>
      </c>
      <c r="BJ148" s="24" t="s">
        <v>85</v>
      </c>
      <c r="BK148" s="247">
        <f>ROUND(I148*H148,2)</f>
        <v>0</v>
      </c>
      <c r="BL148" s="24" t="s">
        <v>259</v>
      </c>
      <c r="BM148" s="24" t="s">
        <v>2836</v>
      </c>
    </row>
    <row r="149" spans="2:65" s="1" customFormat="1" ht="25.5" customHeight="1">
      <c r="B149" s="47"/>
      <c r="C149" s="236" t="s">
        <v>440</v>
      </c>
      <c r="D149" s="236" t="s">
        <v>233</v>
      </c>
      <c r="E149" s="237" t="s">
        <v>755</v>
      </c>
      <c r="F149" s="238" t="s">
        <v>756</v>
      </c>
      <c r="G149" s="239" t="s">
        <v>292</v>
      </c>
      <c r="H149" s="240">
        <v>1</v>
      </c>
      <c r="I149" s="241"/>
      <c r="J149" s="242">
        <f>ROUND(I149*H149,2)</f>
        <v>0</v>
      </c>
      <c r="K149" s="238" t="s">
        <v>34</v>
      </c>
      <c r="L149" s="73"/>
      <c r="M149" s="243" t="s">
        <v>34</v>
      </c>
      <c r="N149" s="244" t="s">
        <v>49</v>
      </c>
      <c r="O149" s="48"/>
      <c r="P149" s="245">
        <f>O149*H149</f>
        <v>0</v>
      </c>
      <c r="Q149" s="245">
        <v>0</v>
      </c>
      <c r="R149" s="245">
        <f>Q149*H149</f>
        <v>0</v>
      </c>
      <c r="S149" s="245">
        <v>0</v>
      </c>
      <c r="T149" s="246">
        <f>S149*H149</f>
        <v>0</v>
      </c>
      <c r="AR149" s="24" t="s">
        <v>259</v>
      </c>
      <c r="AT149" s="24" t="s">
        <v>233</v>
      </c>
      <c r="AU149" s="24" t="s">
        <v>91</v>
      </c>
      <c r="AY149" s="24" t="s">
        <v>230</v>
      </c>
      <c r="BE149" s="247">
        <f>IF(N149="základní",J149,0)</f>
        <v>0</v>
      </c>
      <c r="BF149" s="247">
        <f>IF(N149="snížená",J149,0)</f>
        <v>0</v>
      </c>
      <c r="BG149" s="247">
        <f>IF(N149="zákl. přenesená",J149,0)</f>
        <v>0</v>
      </c>
      <c r="BH149" s="247">
        <f>IF(N149="sníž. přenesená",J149,0)</f>
        <v>0</v>
      </c>
      <c r="BI149" s="247">
        <f>IF(N149="nulová",J149,0)</f>
        <v>0</v>
      </c>
      <c r="BJ149" s="24" t="s">
        <v>85</v>
      </c>
      <c r="BK149" s="247">
        <f>ROUND(I149*H149,2)</f>
        <v>0</v>
      </c>
      <c r="BL149" s="24" t="s">
        <v>259</v>
      </c>
      <c r="BM149" s="24" t="s">
        <v>2837</v>
      </c>
    </row>
    <row r="150" spans="2:65" s="1" customFormat="1" ht="25.5" customHeight="1">
      <c r="B150" s="47"/>
      <c r="C150" s="236" t="s">
        <v>446</v>
      </c>
      <c r="D150" s="236" t="s">
        <v>233</v>
      </c>
      <c r="E150" s="237" t="s">
        <v>2087</v>
      </c>
      <c r="F150" s="238" t="s">
        <v>2088</v>
      </c>
      <c r="G150" s="239" t="s">
        <v>292</v>
      </c>
      <c r="H150" s="240">
        <v>1</v>
      </c>
      <c r="I150" s="241"/>
      <c r="J150" s="242">
        <f>ROUND(I150*H150,2)</f>
        <v>0</v>
      </c>
      <c r="K150" s="238" t="s">
        <v>34</v>
      </c>
      <c r="L150" s="73"/>
      <c r="M150" s="243" t="s">
        <v>34</v>
      </c>
      <c r="N150" s="244" t="s">
        <v>49</v>
      </c>
      <c r="O150" s="48"/>
      <c r="P150" s="245">
        <f>O150*H150</f>
        <v>0</v>
      </c>
      <c r="Q150" s="245">
        <v>0</v>
      </c>
      <c r="R150" s="245">
        <f>Q150*H150</f>
        <v>0</v>
      </c>
      <c r="S150" s="245">
        <v>0</v>
      </c>
      <c r="T150" s="246">
        <f>S150*H150</f>
        <v>0</v>
      </c>
      <c r="AR150" s="24" t="s">
        <v>259</v>
      </c>
      <c r="AT150" s="24" t="s">
        <v>233</v>
      </c>
      <c r="AU150" s="24" t="s">
        <v>91</v>
      </c>
      <c r="AY150" s="24" t="s">
        <v>230</v>
      </c>
      <c r="BE150" s="247">
        <f>IF(N150="základní",J150,0)</f>
        <v>0</v>
      </c>
      <c r="BF150" s="247">
        <f>IF(N150="snížená",J150,0)</f>
        <v>0</v>
      </c>
      <c r="BG150" s="247">
        <f>IF(N150="zákl. přenesená",J150,0)</f>
        <v>0</v>
      </c>
      <c r="BH150" s="247">
        <f>IF(N150="sníž. přenesená",J150,0)</f>
        <v>0</v>
      </c>
      <c r="BI150" s="247">
        <f>IF(N150="nulová",J150,0)</f>
        <v>0</v>
      </c>
      <c r="BJ150" s="24" t="s">
        <v>85</v>
      </c>
      <c r="BK150" s="247">
        <f>ROUND(I150*H150,2)</f>
        <v>0</v>
      </c>
      <c r="BL150" s="24" t="s">
        <v>259</v>
      </c>
      <c r="BM150" s="24" t="s">
        <v>2838</v>
      </c>
    </row>
    <row r="151" spans="2:65" s="1" customFormat="1" ht="25.5" customHeight="1">
      <c r="B151" s="47"/>
      <c r="C151" s="236" t="s">
        <v>452</v>
      </c>
      <c r="D151" s="236" t="s">
        <v>233</v>
      </c>
      <c r="E151" s="237" t="s">
        <v>759</v>
      </c>
      <c r="F151" s="238" t="s">
        <v>760</v>
      </c>
      <c r="G151" s="239" t="s">
        <v>292</v>
      </c>
      <c r="H151" s="240">
        <v>1</v>
      </c>
      <c r="I151" s="241"/>
      <c r="J151" s="242">
        <f>ROUND(I151*H151,2)</f>
        <v>0</v>
      </c>
      <c r="K151" s="238" t="s">
        <v>34</v>
      </c>
      <c r="L151" s="73"/>
      <c r="M151" s="243" t="s">
        <v>34</v>
      </c>
      <c r="N151" s="244" t="s">
        <v>49</v>
      </c>
      <c r="O151" s="48"/>
      <c r="P151" s="245">
        <f>O151*H151</f>
        <v>0</v>
      </c>
      <c r="Q151" s="245">
        <v>0</v>
      </c>
      <c r="R151" s="245">
        <f>Q151*H151</f>
        <v>0</v>
      </c>
      <c r="S151" s="245">
        <v>0</v>
      </c>
      <c r="T151" s="246">
        <f>S151*H151</f>
        <v>0</v>
      </c>
      <c r="AR151" s="24" t="s">
        <v>259</v>
      </c>
      <c r="AT151" s="24" t="s">
        <v>233</v>
      </c>
      <c r="AU151" s="24" t="s">
        <v>91</v>
      </c>
      <c r="AY151" s="24" t="s">
        <v>230</v>
      </c>
      <c r="BE151" s="247">
        <f>IF(N151="základní",J151,0)</f>
        <v>0</v>
      </c>
      <c r="BF151" s="247">
        <f>IF(N151="snížená",J151,0)</f>
        <v>0</v>
      </c>
      <c r="BG151" s="247">
        <f>IF(N151="zákl. přenesená",J151,0)</f>
        <v>0</v>
      </c>
      <c r="BH151" s="247">
        <f>IF(N151="sníž. přenesená",J151,0)</f>
        <v>0</v>
      </c>
      <c r="BI151" s="247">
        <f>IF(N151="nulová",J151,0)</f>
        <v>0</v>
      </c>
      <c r="BJ151" s="24" t="s">
        <v>85</v>
      </c>
      <c r="BK151" s="247">
        <f>ROUND(I151*H151,2)</f>
        <v>0</v>
      </c>
      <c r="BL151" s="24" t="s">
        <v>259</v>
      </c>
      <c r="BM151" s="24" t="s">
        <v>2839</v>
      </c>
    </row>
    <row r="152" spans="2:65" s="1" customFormat="1" ht="16.5" customHeight="1">
      <c r="B152" s="47"/>
      <c r="C152" s="236" t="s">
        <v>459</v>
      </c>
      <c r="D152" s="236" t="s">
        <v>233</v>
      </c>
      <c r="E152" s="237" t="s">
        <v>706</v>
      </c>
      <c r="F152" s="238" t="s">
        <v>707</v>
      </c>
      <c r="G152" s="239" t="s">
        <v>292</v>
      </c>
      <c r="H152" s="240">
        <v>1</v>
      </c>
      <c r="I152" s="241"/>
      <c r="J152" s="242">
        <f>ROUND(I152*H152,2)</f>
        <v>0</v>
      </c>
      <c r="K152" s="238" t="s">
        <v>34</v>
      </c>
      <c r="L152" s="73"/>
      <c r="M152" s="243" t="s">
        <v>34</v>
      </c>
      <c r="N152" s="244" t="s">
        <v>49</v>
      </c>
      <c r="O152" s="48"/>
      <c r="P152" s="245">
        <f>O152*H152</f>
        <v>0</v>
      </c>
      <c r="Q152" s="245">
        <v>0.00113</v>
      </c>
      <c r="R152" s="245">
        <f>Q152*H152</f>
        <v>0.00113</v>
      </c>
      <c r="S152" s="245">
        <v>0</v>
      </c>
      <c r="T152" s="246">
        <f>S152*H152</f>
        <v>0</v>
      </c>
      <c r="AR152" s="24" t="s">
        <v>259</v>
      </c>
      <c r="AT152" s="24" t="s">
        <v>233</v>
      </c>
      <c r="AU152" s="24" t="s">
        <v>91</v>
      </c>
      <c r="AY152" s="24" t="s">
        <v>230</v>
      </c>
      <c r="BE152" s="247">
        <f>IF(N152="základní",J152,0)</f>
        <v>0</v>
      </c>
      <c r="BF152" s="247">
        <f>IF(N152="snížená",J152,0)</f>
        <v>0</v>
      </c>
      <c r="BG152" s="247">
        <f>IF(N152="zákl. přenesená",J152,0)</f>
        <v>0</v>
      </c>
      <c r="BH152" s="247">
        <f>IF(N152="sníž. přenesená",J152,0)</f>
        <v>0</v>
      </c>
      <c r="BI152" s="247">
        <f>IF(N152="nulová",J152,0)</f>
        <v>0</v>
      </c>
      <c r="BJ152" s="24" t="s">
        <v>85</v>
      </c>
      <c r="BK152" s="247">
        <f>ROUND(I152*H152,2)</f>
        <v>0</v>
      </c>
      <c r="BL152" s="24" t="s">
        <v>259</v>
      </c>
      <c r="BM152" s="24" t="s">
        <v>2840</v>
      </c>
    </row>
    <row r="153" spans="2:65" s="1" customFormat="1" ht="16.5" customHeight="1">
      <c r="B153" s="47"/>
      <c r="C153" s="236" t="s">
        <v>463</v>
      </c>
      <c r="D153" s="236" t="s">
        <v>233</v>
      </c>
      <c r="E153" s="237" t="s">
        <v>1959</v>
      </c>
      <c r="F153" s="238" t="s">
        <v>1960</v>
      </c>
      <c r="G153" s="239" t="s">
        <v>292</v>
      </c>
      <c r="H153" s="240">
        <v>1</v>
      </c>
      <c r="I153" s="241"/>
      <c r="J153" s="242">
        <f>ROUND(I153*H153,2)</f>
        <v>0</v>
      </c>
      <c r="K153" s="238" t="s">
        <v>34</v>
      </c>
      <c r="L153" s="73"/>
      <c r="M153" s="243" t="s">
        <v>34</v>
      </c>
      <c r="N153" s="244" t="s">
        <v>49</v>
      </c>
      <c r="O153" s="48"/>
      <c r="P153" s="245">
        <f>O153*H153</f>
        <v>0</v>
      </c>
      <c r="Q153" s="245">
        <v>0.00015</v>
      </c>
      <c r="R153" s="245">
        <f>Q153*H153</f>
        <v>0.00015</v>
      </c>
      <c r="S153" s="245">
        <v>0</v>
      </c>
      <c r="T153" s="246">
        <f>S153*H153</f>
        <v>0</v>
      </c>
      <c r="AR153" s="24" t="s">
        <v>259</v>
      </c>
      <c r="AT153" s="24" t="s">
        <v>233</v>
      </c>
      <c r="AU153" s="24" t="s">
        <v>91</v>
      </c>
      <c r="AY153" s="24" t="s">
        <v>230</v>
      </c>
      <c r="BE153" s="247">
        <f>IF(N153="základní",J153,0)</f>
        <v>0</v>
      </c>
      <c r="BF153" s="247">
        <f>IF(N153="snížená",J153,0)</f>
        <v>0</v>
      </c>
      <c r="BG153" s="247">
        <f>IF(N153="zákl. přenesená",J153,0)</f>
        <v>0</v>
      </c>
      <c r="BH153" s="247">
        <f>IF(N153="sníž. přenesená",J153,0)</f>
        <v>0</v>
      </c>
      <c r="BI153" s="247">
        <f>IF(N153="nulová",J153,0)</f>
        <v>0</v>
      </c>
      <c r="BJ153" s="24" t="s">
        <v>85</v>
      </c>
      <c r="BK153" s="247">
        <f>ROUND(I153*H153,2)</f>
        <v>0</v>
      </c>
      <c r="BL153" s="24" t="s">
        <v>259</v>
      </c>
      <c r="BM153" s="24" t="s">
        <v>2841</v>
      </c>
    </row>
    <row r="154" spans="2:65" s="1" customFormat="1" ht="16.5" customHeight="1">
      <c r="B154" s="47"/>
      <c r="C154" s="236" t="s">
        <v>468</v>
      </c>
      <c r="D154" s="236" t="s">
        <v>233</v>
      </c>
      <c r="E154" s="237" t="s">
        <v>1962</v>
      </c>
      <c r="F154" s="238" t="s">
        <v>1963</v>
      </c>
      <c r="G154" s="239" t="s">
        <v>292</v>
      </c>
      <c r="H154" s="240">
        <v>1</v>
      </c>
      <c r="I154" s="241"/>
      <c r="J154" s="242">
        <f>ROUND(I154*H154,2)</f>
        <v>0</v>
      </c>
      <c r="K154" s="238" t="s">
        <v>34</v>
      </c>
      <c r="L154" s="73"/>
      <c r="M154" s="243" t="s">
        <v>34</v>
      </c>
      <c r="N154" s="244" t="s">
        <v>49</v>
      </c>
      <c r="O154" s="48"/>
      <c r="P154" s="245">
        <f>O154*H154</f>
        <v>0</v>
      </c>
      <c r="Q154" s="245">
        <v>0.00015</v>
      </c>
      <c r="R154" s="245">
        <f>Q154*H154</f>
        <v>0.00015</v>
      </c>
      <c r="S154" s="245">
        <v>0</v>
      </c>
      <c r="T154" s="246">
        <f>S154*H154</f>
        <v>0</v>
      </c>
      <c r="AR154" s="24" t="s">
        <v>259</v>
      </c>
      <c r="AT154" s="24" t="s">
        <v>233</v>
      </c>
      <c r="AU154" s="24" t="s">
        <v>91</v>
      </c>
      <c r="AY154" s="24" t="s">
        <v>230</v>
      </c>
      <c r="BE154" s="247">
        <f>IF(N154="základní",J154,0)</f>
        <v>0</v>
      </c>
      <c r="BF154" s="247">
        <f>IF(N154="snížená",J154,0)</f>
        <v>0</v>
      </c>
      <c r="BG154" s="247">
        <f>IF(N154="zákl. přenesená",J154,0)</f>
        <v>0</v>
      </c>
      <c r="BH154" s="247">
        <f>IF(N154="sníž. přenesená",J154,0)</f>
        <v>0</v>
      </c>
      <c r="BI154" s="247">
        <f>IF(N154="nulová",J154,0)</f>
        <v>0</v>
      </c>
      <c r="BJ154" s="24" t="s">
        <v>85</v>
      </c>
      <c r="BK154" s="247">
        <f>ROUND(I154*H154,2)</f>
        <v>0</v>
      </c>
      <c r="BL154" s="24" t="s">
        <v>259</v>
      </c>
      <c r="BM154" s="24" t="s">
        <v>2842</v>
      </c>
    </row>
    <row r="155" spans="2:63" s="11" customFormat="1" ht="37.4" customHeight="1">
      <c r="B155" s="220"/>
      <c r="C155" s="221"/>
      <c r="D155" s="222" t="s">
        <v>77</v>
      </c>
      <c r="E155" s="223" t="s">
        <v>772</v>
      </c>
      <c r="F155" s="223" t="s">
        <v>773</v>
      </c>
      <c r="G155" s="221"/>
      <c r="H155" s="221"/>
      <c r="I155" s="224"/>
      <c r="J155" s="225">
        <f>BK155</f>
        <v>0</v>
      </c>
      <c r="K155" s="221"/>
      <c r="L155" s="226"/>
      <c r="M155" s="227"/>
      <c r="N155" s="228"/>
      <c r="O155" s="228"/>
      <c r="P155" s="229">
        <f>P156+P158+P160+P162</f>
        <v>0</v>
      </c>
      <c r="Q155" s="228"/>
      <c r="R155" s="229">
        <f>R156+R158+R160+R162</f>
        <v>0</v>
      </c>
      <c r="S155" s="228"/>
      <c r="T155" s="230">
        <f>T156+T158+T160+T162</f>
        <v>0</v>
      </c>
      <c r="AR155" s="231" t="s">
        <v>255</v>
      </c>
      <c r="AT155" s="232" t="s">
        <v>77</v>
      </c>
      <c r="AU155" s="232" t="s">
        <v>78</v>
      </c>
      <c r="AY155" s="231" t="s">
        <v>230</v>
      </c>
      <c r="BK155" s="233">
        <f>BK156+BK158+BK160+BK162</f>
        <v>0</v>
      </c>
    </row>
    <row r="156" spans="2:63" s="11" customFormat="1" ht="19.9" customHeight="1">
      <c r="B156" s="220"/>
      <c r="C156" s="221"/>
      <c r="D156" s="222" t="s">
        <v>77</v>
      </c>
      <c r="E156" s="234" t="s">
        <v>774</v>
      </c>
      <c r="F156" s="234" t="s">
        <v>775</v>
      </c>
      <c r="G156" s="221"/>
      <c r="H156" s="221"/>
      <c r="I156" s="224"/>
      <c r="J156" s="235">
        <f>BK156</f>
        <v>0</v>
      </c>
      <c r="K156" s="221"/>
      <c r="L156" s="226"/>
      <c r="M156" s="227"/>
      <c r="N156" s="228"/>
      <c r="O156" s="228"/>
      <c r="P156" s="229">
        <f>P157</f>
        <v>0</v>
      </c>
      <c r="Q156" s="228"/>
      <c r="R156" s="229">
        <f>R157</f>
        <v>0</v>
      </c>
      <c r="S156" s="228"/>
      <c r="T156" s="230">
        <f>T157</f>
        <v>0</v>
      </c>
      <c r="AR156" s="231" t="s">
        <v>255</v>
      </c>
      <c r="AT156" s="232" t="s">
        <v>77</v>
      </c>
      <c r="AU156" s="232" t="s">
        <v>85</v>
      </c>
      <c r="AY156" s="231" t="s">
        <v>230</v>
      </c>
      <c r="BK156" s="233">
        <f>BK157</f>
        <v>0</v>
      </c>
    </row>
    <row r="157" spans="2:65" s="1" customFormat="1" ht="16.5" customHeight="1">
      <c r="B157" s="47"/>
      <c r="C157" s="236" t="s">
        <v>473</v>
      </c>
      <c r="D157" s="236" t="s">
        <v>233</v>
      </c>
      <c r="E157" s="237" t="s">
        <v>777</v>
      </c>
      <c r="F157" s="238" t="s">
        <v>778</v>
      </c>
      <c r="G157" s="239" t="s">
        <v>292</v>
      </c>
      <c r="H157" s="240">
        <v>1</v>
      </c>
      <c r="I157" s="241"/>
      <c r="J157" s="242">
        <f>ROUND(I157*H157,2)</f>
        <v>0</v>
      </c>
      <c r="K157" s="238" t="s">
        <v>34</v>
      </c>
      <c r="L157" s="73"/>
      <c r="M157" s="243" t="s">
        <v>34</v>
      </c>
      <c r="N157" s="244" t="s">
        <v>49</v>
      </c>
      <c r="O157" s="48"/>
      <c r="P157" s="245">
        <f>O157*H157</f>
        <v>0</v>
      </c>
      <c r="Q157" s="245">
        <v>0</v>
      </c>
      <c r="R157" s="245">
        <f>Q157*H157</f>
        <v>0</v>
      </c>
      <c r="S157" s="245">
        <v>0</v>
      </c>
      <c r="T157" s="246">
        <f>S157*H157</f>
        <v>0</v>
      </c>
      <c r="AR157" s="24" t="s">
        <v>779</v>
      </c>
      <c r="AT157" s="24" t="s">
        <v>233</v>
      </c>
      <c r="AU157" s="24" t="s">
        <v>91</v>
      </c>
      <c r="AY157" s="24" t="s">
        <v>230</v>
      </c>
      <c r="BE157" s="247">
        <f>IF(N157="základní",J157,0)</f>
        <v>0</v>
      </c>
      <c r="BF157" s="247">
        <f>IF(N157="snížená",J157,0)</f>
        <v>0</v>
      </c>
      <c r="BG157" s="247">
        <f>IF(N157="zákl. přenesená",J157,0)</f>
        <v>0</v>
      </c>
      <c r="BH157" s="247">
        <f>IF(N157="sníž. přenesená",J157,0)</f>
        <v>0</v>
      </c>
      <c r="BI157" s="247">
        <f>IF(N157="nulová",J157,0)</f>
        <v>0</v>
      </c>
      <c r="BJ157" s="24" t="s">
        <v>85</v>
      </c>
      <c r="BK157" s="247">
        <f>ROUND(I157*H157,2)</f>
        <v>0</v>
      </c>
      <c r="BL157" s="24" t="s">
        <v>779</v>
      </c>
      <c r="BM157" s="24" t="s">
        <v>2843</v>
      </c>
    </row>
    <row r="158" spans="2:63" s="11" customFormat="1" ht="29.85" customHeight="1">
      <c r="B158" s="220"/>
      <c r="C158" s="221"/>
      <c r="D158" s="222" t="s">
        <v>77</v>
      </c>
      <c r="E158" s="234" t="s">
        <v>781</v>
      </c>
      <c r="F158" s="234" t="s">
        <v>782</v>
      </c>
      <c r="G158" s="221"/>
      <c r="H158" s="221"/>
      <c r="I158" s="224"/>
      <c r="J158" s="235">
        <f>BK158</f>
        <v>0</v>
      </c>
      <c r="K158" s="221"/>
      <c r="L158" s="226"/>
      <c r="M158" s="227"/>
      <c r="N158" s="228"/>
      <c r="O158" s="228"/>
      <c r="P158" s="229">
        <f>P159</f>
        <v>0</v>
      </c>
      <c r="Q158" s="228"/>
      <c r="R158" s="229">
        <f>R159</f>
        <v>0</v>
      </c>
      <c r="S158" s="228"/>
      <c r="T158" s="230">
        <f>T159</f>
        <v>0</v>
      </c>
      <c r="AR158" s="231" t="s">
        <v>255</v>
      </c>
      <c r="AT158" s="232" t="s">
        <v>77</v>
      </c>
      <c r="AU158" s="232" t="s">
        <v>85</v>
      </c>
      <c r="AY158" s="231" t="s">
        <v>230</v>
      </c>
      <c r="BK158" s="233">
        <f>BK159</f>
        <v>0</v>
      </c>
    </row>
    <row r="159" spans="2:65" s="1" customFormat="1" ht="16.5" customHeight="1">
      <c r="B159" s="47"/>
      <c r="C159" s="236" t="s">
        <v>478</v>
      </c>
      <c r="D159" s="236" t="s">
        <v>233</v>
      </c>
      <c r="E159" s="237" t="s">
        <v>784</v>
      </c>
      <c r="F159" s="238" t="s">
        <v>785</v>
      </c>
      <c r="G159" s="239" t="s">
        <v>292</v>
      </c>
      <c r="H159" s="240">
        <v>1</v>
      </c>
      <c r="I159" s="241"/>
      <c r="J159" s="242">
        <f>ROUND(I159*H159,2)</f>
        <v>0</v>
      </c>
      <c r="K159" s="238" t="s">
        <v>34</v>
      </c>
      <c r="L159" s="73"/>
      <c r="M159" s="243" t="s">
        <v>34</v>
      </c>
      <c r="N159" s="244" t="s">
        <v>49</v>
      </c>
      <c r="O159" s="48"/>
      <c r="P159" s="245">
        <f>O159*H159</f>
        <v>0</v>
      </c>
      <c r="Q159" s="245">
        <v>0</v>
      </c>
      <c r="R159" s="245">
        <f>Q159*H159</f>
        <v>0</v>
      </c>
      <c r="S159" s="245">
        <v>0</v>
      </c>
      <c r="T159" s="246">
        <f>S159*H159</f>
        <v>0</v>
      </c>
      <c r="AR159" s="24" t="s">
        <v>779</v>
      </c>
      <c r="AT159" s="24" t="s">
        <v>233</v>
      </c>
      <c r="AU159" s="24" t="s">
        <v>91</v>
      </c>
      <c r="AY159" s="24" t="s">
        <v>230</v>
      </c>
      <c r="BE159" s="247">
        <f>IF(N159="základní",J159,0)</f>
        <v>0</v>
      </c>
      <c r="BF159" s="247">
        <f>IF(N159="snížená",J159,0)</f>
        <v>0</v>
      </c>
      <c r="BG159" s="247">
        <f>IF(N159="zákl. přenesená",J159,0)</f>
        <v>0</v>
      </c>
      <c r="BH159" s="247">
        <f>IF(N159="sníž. přenesená",J159,0)</f>
        <v>0</v>
      </c>
      <c r="BI159" s="247">
        <f>IF(N159="nulová",J159,0)</f>
        <v>0</v>
      </c>
      <c r="BJ159" s="24" t="s">
        <v>85</v>
      </c>
      <c r="BK159" s="247">
        <f>ROUND(I159*H159,2)</f>
        <v>0</v>
      </c>
      <c r="BL159" s="24" t="s">
        <v>779</v>
      </c>
      <c r="BM159" s="24" t="s">
        <v>2844</v>
      </c>
    </row>
    <row r="160" spans="2:63" s="11" customFormat="1" ht="29.85" customHeight="1">
      <c r="B160" s="220"/>
      <c r="C160" s="221"/>
      <c r="D160" s="222" t="s">
        <v>77</v>
      </c>
      <c r="E160" s="234" t="s">
        <v>787</v>
      </c>
      <c r="F160" s="234" t="s">
        <v>788</v>
      </c>
      <c r="G160" s="221"/>
      <c r="H160" s="221"/>
      <c r="I160" s="224"/>
      <c r="J160" s="235">
        <f>BK160</f>
        <v>0</v>
      </c>
      <c r="K160" s="221"/>
      <c r="L160" s="226"/>
      <c r="M160" s="227"/>
      <c r="N160" s="228"/>
      <c r="O160" s="228"/>
      <c r="P160" s="229">
        <f>P161</f>
        <v>0</v>
      </c>
      <c r="Q160" s="228"/>
      <c r="R160" s="229">
        <f>R161</f>
        <v>0</v>
      </c>
      <c r="S160" s="228"/>
      <c r="T160" s="230">
        <f>T161</f>
        <v>0</v>
      </c>
      <c r="AR160" s="231" t="s">
        <v>255</v>
      </c>
      <c r="AT160" s="232" t="s">
        <v>77</v>
      </c>
      <c r="AU160" s="232" t="s">
        <v>85</v>
      </c>
      <c r="AY160" s="231" t="s">
        <v>230</v>
      </c>
      <c r="BK160" s="233">
        <f>BK161</f>
        <v>0</v>
      </c>
    </row>
    <row r="161" spans="2:65" s="1" customFormat="1" ht="16.5" customHeight="1">
      <c r="B161" s="47"/>
      <c r="C161" s="236" t="s">
        <v>482</v>
      </c>
      <c r="D161" s="236" t="s">
        <v>233</v>
      </c>
      <c r="E161" s="237" t="s">
        <v>790</v>
      </c>
      <c r="F161" s="238" t="s">
        <v>791</v>
      </c>
      <c r="G161" s="239" t="s">
        <v>292</v>
      </c>
      <c r="H161" s="240">
        <v>1</v>
      </c>
      <c r="I161" s="241"/>
      <c r="J161" s="242">
        <f>ROUND(I161*H161,2)</f>
        <v>0</v>
      </c>
      <c r="K161" s="238" t="s">
        <v>34</v>
      </c>
      <c r="L161" s="73"/>
      <c r="M161" s="243" t="s">
        <v>34</v>
      </c>
      <c r="N161" s="244" t="s">
        <v>49</v>
      </c>
      <c r="O161" s="48"/>
      <c r="P161" s="245">
        <f>O161*H161</f>
        <v>0</v>
      </c>
      <c r="Q161" s="245">
        <v>0</v>
      </c>
      <c r="R161" s="245">
        <f>Q161*H161</f>
        <v>0</v>
      </c>
      <c r="S161" s="245">
        <v>0</v>
      </c>
      <c r="T161" s="246">
        <f>S161*H161</f>
        <v>0</v>
      </c>
      <c r="AR161" s="24" t="s">
        <v>779</v>
      </c>
      <c r="AT161" s="24" t="s">
        <v>233</v>
      </c>
      <c r="AU161" s="24" t="s">
        <v>91</v>
      </c>
      <c r="AY161" s="24" t="s">
        <v>230</v>
      </c>
      <c r="BE161" s="247">
        <f>IF(N161="základní",J161,0)</f>
        <v>0</v>
      </c>
      <c r="BF161" s="247">
        <f>IF(N161="snížená",J161,0)</f>
        <v>0</v>
      </c>
      <c r="BG161" s="247">
        <f>IF(N161="zákl. přenesená",J161,0)</f>
        <v>0</v>
      </c>
      <c r="BH161" s="247">
        <f>IF(N161="sníž. přenesená",J161,0)</f>
        <v>0</v>
      </c>
      <c r="BI161" s="247">
        <f>IF(N161="nulová",J161,0)</f>
        <v>0</v>
      </c>
      <c r="BJ161" s="24" t="s">
        <v>85</v>
      </c>
      <c r="BK161" s="247">
        <f>ROUND(I161*H161,2)</f>
        <v>0</v>
      </c>
      <c r="BL161" s="24" t="s">
        <v>779</v>
      </c>
      <c r="BM161" s="24" t="s">
        <v>2845</v>
      </c>
    </row>
    <row r="162" spans="2:63" s="11" customFormat="1" ht="29.85" customHeight="1">
      <c r="B162" s="220"/>
      <c r="C162" s="221"/>
      <c r="D162" s="222" t="s">
        <v>77</v>
      </c>
      <c r="E162" s="234" t="s">
        <v>793</v>
      </c>
      <c r="F162" s="234" t="s">
        <v>794</v>
      </c>
      <c r="G162" s="221"/>
      <c r="H162" s="221"/>
      <c r="I162" s="224"/>
      <c r="J162" s="235">
        <f>BK162</f>
        <v>0</v>
      </c>
      <c r="K162" s="221"/>
      <c r="L162" s="226"/>
      <c r="M162" s="227"/>
      <c r="N162" s="228"/>
      <c r="O162" s="228"/>
      <c r="P162" s="229">
        <f>P163</f>
        <v>0</v>
      </c>
      <c r="Q162" s="228"/>
      <c r="R162" s="229">
        <f>R163</f>
        <v>0</v>
      </c>
      <c r="S162" s="228"/>
      <c r="T162" s="230">
        <f>T163</f>
        <v>0</v>
      </c>
      <c r="AR162" s="231" t="s">
        <v>255</v>
      </c>
      <c r="AT162" s="232" t="s">
        <v>77</v>
      </c>
      <c r="AU162" s="232" t="s">
        <v>85</v>
      </c>
      <c r="AY162" s="231" t="s">
        <v>230</v>
      </c>
      <c r="BK162" s="233">
        <f>BK163</f>
        <v>0</v>
      </c>
    </row>
    <row r="163" spans="2:65" s="1" customFormat="1" ht="16.5" customHeight="1">
      <c r="B163" s="47"/>
      <c r="C163" s="236" t="s">
        <v>486</v>
      </c>
      <c r="D163" s="236" t="s">
        <v>233</v>
      </c>
      <c r="E163" s="237" t="s">
        <v>796</v>
      </c>
      <c r="F163" s="238" t="s">
        <v>797</v>
      </c>
      <c r="G163" s="239" t="s">
        <v>292</v>
      </c>
      <c r="H163" s="240">
        <v>1</v>
      </c>
      <c r="I163" s="241"/>
      <c r="J163" s="242">
        <f>ROUND(I163*H163,2)</f>
        <v>0</v>
      </c>
      <c r="K163" s="238" t="s">
        <v>34</v>
      </c>
      <c r="L163" s="73"/>
      <c r="M163" s="243" t="s">
        <v>34</v>
      </c>
      <c r="N163" s="294" t="s">
        <v>49</v>
      </c>
      <c r="O163" s="295"/>
      <c r="P163" s="296">
        <f>O163*H163</f>
        <v>0</v>
      </c>
      <c r="Q163" s="296">
        <v>0</v>
      </c>
      <c r="R163" s="296">
        <f>Q163*H163</f>
        <v>0</v>
      </c>
      <c r="S163" s="296">
        <v>0</v>
      </c>
      <c r="T163" s="297">
        <f>S163*H163</f>
        <v>0</v>
      </c>
      <c r="AR163" s="24" t="s">
        <v>779</v>
      </c>
      <c r="AT163" s="24" t="s">
        <v>233</v>
      </c>
      <c r="AU163" s="24" t="s">
        <v>91</v>
      </c>
      <c r="AY163" s="24" t="s">
        <v>230</v>
      </c>
      <c r="BE163" s="247">
        <f>IF(N163="základní",J163,0)</f>
        <v>0</v>
      </c>
      <c r="BF163" s="247">
        <f>IF(N163="snížená",J163,0)</f>
        <v>0</v>
      </c>
      <c r="BG163" s="247">
        <f>IF(N163="zákl. přenesená",J163,0)</f>
        <v>0</v>
      </c>
      <c r="BH163" s="247">
        <f>IF(N163="sníž. přenesená",J163,0)</f>
        <v>0</v>
      </c>
      <c r="BI163" s="247">
        <f>IF(N163="nulová",J163,0)</f>
        <v>0</v>
      </c>
      <c r="BJ163" s="24" t="s">
        <v>85</v>
      </c>
      <c r="BK163" s="247">
        <f>ROUND(I163*H163,2)</f>
        <v>0</v>
      </c>
      <c r="BL163" s="24" t="s">
        <v>779</v>
      </c>
      <c r="BM163" s="24" t="s">
        <v>2846</v>
      </c>
    </row>
    <row r="164" spans="2:12" s="1" customFormat="1" ht="6.95" customHeight="1">
      <c r="B164" s="68"/>
      <c r="C164" s="69"/>
      <c r="D164" s="69"/>
      <c r="E164" s="69"/>
      <c r="F164" s="69"/>
      <c r="G164" s="69"/>
      <c r="H164" s="69"/>
      <c r="I164" s="179"/>
      <c r="J164" s="69"/>
      <c r="K164" s="69"/>
      <c r="L164" s="73"/>
    </row>
  </sheetData>
  <sheetProtection password="CC35" sheet="1" objects="1" scenarios="1" formatColumns="0" formatRows="0" autoFilter="0"/>
  <autoFilter ref="C93:K163"/>
  <mergeCells count="13">
    <mergeCell ref="E7:H7"/>
    <mergeCell ref="E9:H9"/>
    <mergeCell ref="E11:H11"/>
    <mergeCell ref="E26:H26"/>
    <mergeCell ref="E47:H47"/>
    <mergeCell ref="E49:H49"/>
    <mergeCell ref="E51:H51"/>
    <mergeCell ref="J55:J56"/>
    <mergeCell ref="E82:H82"/>
    <mergeCell ref="E84:H84"/>
    <mergeCell ref="E86:H86"/>
    <mergeCell ref="G1:H1"/>
    <mergeCell ref="L2:V2"/>
  </mergeCells>
  <hyperlinks>
    <hyperlink ref="F1:G1" location="C2" display="1) Krycí list soupisu"/>
    <hyperlink ref="G1:H1" location="C58"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1:BR9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177</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2733</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2847</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ROUND(J84,2)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ROUND(SUM(BE84:BE97),2)</f>
        <v>0</v>
      </c>
      <c r="G32" s="48"/>
      <c r="H32" s="48"/>
      <c r="I32" s="171">
        <v>0.21</v>
      </c>
      <c r="J32" s="170">
        <f>ROUND(ROUND((SUM(BE84:BE97)),2)*I32,2)</f>
        <v>0</v>
      </c>
      <c r="K32" s="52"/>
    </row>
    <row r="33" spans="2:11" s="1" customFormat="1" ht="14.4" customHeight="1">
      <c r="B33" s="47"/>
      <c r="C33" s="48"/>
      <c r="D33" s="48"/>
      <c r="E33" s="56" t="s">
        <v>50</v>
      </c>
      <c r="F33" s="170">
        <f>ROUND(SUM(BF84:BF97),2)</f>
        <v>0</v>
      </c>
      <c r="G33" s="48"/>
      <c r="H33" s="48"/>
      <c r="I33" s="171">
        <v>0.15</v>
      </c>
      <c r="J33" s="170">
        <f>ROUND(ROUND((SUM(BF84:BF97)),2)*I33,2)</f>
        <v>0</v>
      </c>
      <c r="K33" s="52"/>
    </row>
    <row r="34" spans="2:11" s="1" customFormat="1" ht="14.4" customHeight="1" hidden="1">
      <c r="B34" s="47"/>
      <c r="C34" s="48"/>
      <c r="D34" s="48"/>
      <c r="E34" s="56" t="s">
        <v>51</v>
      </c>
      <c r="F34" s="170">
        <f>ROUND(SUM(BG84:BG97),2)</f>
        <v>0</v>
      </c>
      <c r="G34" s="48"/>
      <c r="H34" s="48"/>
      <c r="I34" s="171">
        <v>0.21</v>
      </c>
      <c r="J34" s="170">
        <v>0</v>
      </c>
      <c r="K34" s="52"/>
    </row>
    <row r="35" spans="2:11" s="1" customFormat="1" ht="14.4" customHeight="1" hidden="1">
      <c r="B35" s="47"/>
      <c r="C35" s="48"/>
      <c r="D35" s="48"/>
      <c r="E35" s="56" t="s">
        <v>52</v>
      </c>
      <c r="F35" s="170">
        <f>ROUND(SUM(BH84:BH97),2)</f>
        <v>0</v>
      </c>
      <c r="G35" s="48"/>
      <c r="H35" s="48"/>
      <c r="I35" s="171">
        <v>0.15</v>
      </c>
      <c r="J35" s="170">
        <v>0</v>
      </c>
      <c r="K35" s="52"/>
    </row>
    <row r="36" spans="2:11" s="1" customFormat="1" ht="14.4" customHeight="1" hidden="1">
      <c r="B36" s="47"/>
      <c r="C36" s="48"/>
      <c r="D36" s="48"/>
      <c r="E36" s="56" t="s">
        <v>53</v>
      </c>
      <c r="F36" s="170">
        <f>ROUND(SUM(BI84:BI97),2)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2733</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A3 - OBJEKT E - PŘEDÁVACÍ STANICE SILNOPROUD</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J84</f>
        <v>0</v>
      </c>
      <c r="K60" s="52"/>
      <c r="AU60" s="24" t="s">
        <v>198</v>
      </c>
    </row>
    <row r="61" spans="2:11" s="8" customFormat="1" ht="24.95" customHeight="1">
      <c r="B61" s="190"/>
      <c r="C61" s="191"/>
      <c r="D61" s="192" t="s">
        <v>1235</v>
      </c>
      <c r="E61" s="193"/>
      <c r="F61" s="193"/>
      <c r="G61" s="193"/>
      <c r="H61" s="193"/>
      <c r="I61" s="194"/>
      <c r="J61" s="195">
        <f>J85</f>
        <v>0</v>
      </c>
      <c r="K61" s="196"/>
    </row>
    <row r="62" spans="2:11" s="9" customFormat="1" ht="19.9" customHeight="1">
      <c r="B62" s="197"/>
      <c r="C62" s="198"/>
      <c r="D62" s="199" t="s">
        <v>2469</v>
      </c>
      <c r="E62" s="200"/>
      <c r="F62" s="200"/>
      <c r="G62" s="200"/>
      <c r="H62" s="200"/>
      <c r="I62" s="201"/>
      <c r="J62" s="202">
        <f>J86</f>
        <v>0</v>
      </c>
      <c r="K62" s="203"/>
    </row>
    <row r="63" spans="2:11" s="1" customFormat="1" ht="21.8" customHeight="1">
      <c r="B63" s="47"/>
      <c r="C63" s="48"/>
      <c r="D63" s="48"/>
      <c r="E63" s="48"/>
      <c r="F63" s="48"/>
      <c r="G63" s="48"/>
      <c r="H63" s="48"/>
      <c r="I63" s="157"/>
      <c r="J63" s="48"/>
      <c r="K63" s="52"/>
    </row>
    <row r="64" spans="2:11" s="1" customFormat="1" ht="6.95" customHeight="1">
      <c r="B64" s="68"/>
      <c r="C64" s="69"/>
      <c r="D64" s="69"/>
      <c r="E64" s="69"/>
      <c r="F64" s="69"/>
      <c r="G64" s="69"/>
      <c r="H64" s="69"/>
      <c r="I64" s="179"/>
      <c r="J64" s="69"/>
      <c r="K64" s="70"/>
    </row>
    <row r="68" spans="2:12" s="1" customFormat="1" ht="6.95" customHeight="1">
      <c r="B68" s="71"/>
      <c r="C68" s="72"/>
      <c r="D68" s="72"/>
      <c r="E68" s="72"/>
      <c r="F68" s="72"/>
      <c r="G68" s="72"/>
      <c r="H68" s="72"/>
      <c r="I68" s="182"/>
      <c r="J68" s="72"/>
      <c r="K68" s="72"/>
      <c r="L68" s="73"/>
    </row>
    <row r="69" spans="2:12" s="1" customFormat="1" ht="36.95" customHeight="1">
      <c r="B69" s="47"/>
      <c r="C69" s="74" t="s">
        <v>214</v>
      </c>
      <c r="D69" s="75"/>
      <c r="E69" s="75"/>
      <c r="F69" s="75"/>
      <c r="G69" s="75"/>
      <c r="H69" s="75"/>
      <c r="I69" s="204"/>
      <c r="J69" s="75"/>
      <c r="K69" s="75"/>
      <c r="L69" s="73"/>
    </row>
    <row r="70" spans="2:12" s="1" customFormat="1" ht="6.95" customHeight="1">
      <c r="B70" s="47"/>
      <c r="C70" s="75"/>
      <c r="D70" s="75"/>
      <c r="E70" s="75"/>
      <c r="F70" s="75"/>
      <c r="G70" s="75"/>
      <c r="H70" s="75"/>
      <c r="I70" s="204"/>
      <c r="J70" s="75"/>
      <c r="K70" s="75"/>
      <c r="L70" s="73"/>
    </row>
    <row r="71" spans="2:12" s="1" customFormat="1" ht="14.4" customHeight="1">
      <c r="B71" s="47"/>
      <c r="C71" s="77" t="s">
        <v>18</v>
      </c>
      <c r="D71" s="75"/>
      <c r="E71" s="75"/>
      <c r="F71" s="75"/>
      <c r="G71" s="75"/>
      <c r="H71" s="75"/>
      <c r="I71" s="204"/>
      <c r="J71" s="75"/>
      <c r="K71" s="75"/>
      <c r="L71" s="73"/>
    </row>
    <row r="72" spans="2:12" s="1" customFormat="1" ht="16.5" customHeight="1">
      <c r="B72" s="47"/>
      <c r="C72" s="75"/>
      <c r="D72" s="75"/>
      <c r="E72" s="205" t="str">
        <f>E7</f>
        <v>REKONSTRUKCE PLYNOVÉ KOTELNY JAROV I.- OBJEKTY A-E</v>
      </c>
      <c r="F72" s="77"/>
      <c r="G72" s="77"/>
      <c r="H72" s="77"/>
      <c r="I72" s="204"/>
      <c r="J72" s="75"/>
      <c r="K72" s="75"/>
      <c r="L72" s="73"/>
    </row>
    <row r="73" spans="2:12" ht="13.5">
      <c r="B73" s="28"/>
      <c r="C73" s="77" t="s">
        <v>190</v>
      </c>
      <c r="D73" s="206"/>
      <c r="E73" s="206"/>
      <c r="F73" s="206"/>
      <c r="G73" s="206"/>
      <c r="H73" s="206"/>
      <c r="I73" s="149"/>
      <c r="J73" s="206"/>
      <c r="K73" s="206"/>
      <c r="L73" s="207"/>
    </row>
    <row r="74" spans="2:12" s="1" customFormat="1" ht="16.5" customHeight="1">
      <c r="B74" s="47"/>
      <c r="C74" s="75"/>
      <c r="D74" s="75"/>
      <c r="E74" s="205" t="s">
        <v>2733</v>
      </c>
      <c r="F74" s="75"/>
      <c r="G74" s="75"/>
      <c r="H74" s="75"/>
      <c r="I74" s="204"/>
      <c r="J74" s="75"/>
      <c r="K74" s="75"/>
      <c r="L74" s="73"/>
    </row>
    <row r="75" spans="2:12" s="1" customFormat="1" ht="14.4" customHeight="1">
      <c r="B75" s="47"/>
      <c r="C75" s="77" t="s">
        <v>192</v>
      </c>
      <c r="D75" s="75"/>
      <c r="E75" s="75"/>
      <c r="F75" s="75"/>
      <c r="G75" s="75"/>
      <c r="H75" s="75"/>
      <c r="I75" s="204"/>
      <c r="J75" s="75"/>
      <c r="K75" s="75"/>
      <c r="L75" s="73"/>
    </row>
    <row r="76" spans="2:12" s="1" customFormat="1" ht="17.25" customHeight="1">
      <c r="B76" s="47"/>
      <c r="C76" s="75"/>
      <c r="D76" s="75"/>
      <c r="E76" s="83" t="str">
        <f>E11</f>
        <v>A3 - OBJEKT E - PŘEDÁVACÍ STANICE SILNOPROUD</v>
      </c>
      <c r="F76" s="75"/>
      <c r="G76" s="75"/>
      <c r="H76" s="75"/>
      <c r="I76" s="204"/>
      <c r="J76" s="75"/>
      <c r="K76" s="75"/>
      <c r="L76" s="73"/>
    </row>
    <row r="77" spans="2:12" s="1" customFormat="1" ht="6.95" customHeight="1">
      <c r="B77" s="47"/>
      <c r="C77" s="75"/>
      <c r="D77" s="75"/>
      <c r="E77" s="75"/>
      <c r="F77" s="75"/>
      <c r="G77" s="75"/>
      <c r="H77" s="75"/>
      <c r="I77" s="204"/>
      <c r="J77" s="75"/>
      <c r="K77" s="75"/>
      <c r="L77" s="73"/>
    </row>
    <row r="78" spans="2:12" s="1" customFormat="1" ht="18" customHeight="1">
      <c r="B78" s="47"/>
      <c r="C78" s="77" t="s">
        <v>24</v>
      </c>
      <c r="D78" s="75"/>
      <c r="E78" s="75"/>
      <c r="F78" s="208" t="str">
        <f>F14</f>
        <v xml:space="preserve"> 130 00 Praha 3</v>
      </c>
      <c r="G78" s="75"/>
      <c r="H78" s="75"/>
      <c r="I78" s="209" t="s">
        <v>26</v>
      </c>
      <c r="J78" s="86" t="str">
        <f>IF(J14="","",J14)</f>
        <v>24. 9. 2018</v>
      </c>
      <c r="K78" s="75"/>
      <c r="L78" s="73"/>
    </row>
    <row r="79" spans="2:12" s="1" customFormat="1" ht="6.95" customHeight="1">
      <c r="B79" s="47"/>
      <c r="C79" s="75"/>
      <c r="D79" s="75"/>
      <c r="E79" s="75"/>
      <c r="F79" s="75"/>
      <c r="G79" s="75"/>
      <c r="H79" s="75"/>
      <c r="I79" s="204"/>
      <c r="J79" s="75"/>
      <c r="K79" s="75"/>
      <c r="L79" s="73"/>
    </row>
    <row r="80" spans="2:12" s="1" customFormat="1" ht="13.5">
      <c r="B80" s="47"/>
      <c r="C80" s="77" t="s">
        <v>32</v>
      </c>
      <c r="D80" s="75"/>
      <c r="E80" s="75"/>
      <c r="F80" s="208" t="str">
        <f>E17</f>
        <v>VYSOKÁ ŠKOLA EKONOMICKÁ V PRAZE</v>
      </c>
      <c r="G80" s="75"/>
      <c r="H80" s="75"/>
      <c r="I80" s="209" t="s">
        <v>39</v>
      </c>
      <c r="J80" s="208" t="str">
        <f>E23</f>
        <v>ING.VÁCLAV PILÁT</v>
      </c>
      <c r="K80" s="75"/>
      <c r="L80" s="73"/>
    </row>
    <row r="81" spans="2:12" s="1" customFormat="1" ht="14.4" customHeight="1">
      <c r="B81" s="47"/>
      <c r="C81" s="77" t="s">
        <v>37</v>
      </c>
      <c r="D81" s="75"/>
      <c r="E81" s="75"/>
      <c r="F81" s="208" t="str">
        <f>IF(E20="","",E20)</f>
        <v/>
      </c>
      <c r="G81" s="75"/>
      <c r="H81" s="75"/>
      <c r="I81" s="204"/>
      <c r="J81" s="75"/>
      <c r="K81" s="75"/>
      <c r="L81" s="73"/>
    </row>
    <row r="82" spans="2:12" s="1" customFormat="1" ht="10.3" customHeight="1">
      <c r="B82" s="47"/>
      <c r="C82" s="75"/>
      <c r="D82" s="75"/>
      <c r="E82" s="75"/>
      <c r="F82" s="75"/>
      <c r="G82" s="75"/>
      <c r="H82" s="75"/>
      <c r="I82" s="204"/>
      <c r="J82" s="75"/>
      <c r="K82" s="75"/>
      <c r="L82" s="73"/>
    </row>
    <row r="83" spans="2:20" s="10" customFormat="1" ht="29.25" customHeight="1">
      <c r="B83" s="210"/>
      <c r="C83" s="211" t="s">
        <v>215</v>
      </c>
      <c r="D83" s="212" t="s">
        <v>63</v>
      </c>
      <c r="E83" s="212" t="s">
        <v>59</v>
      </c>
      <c r="F83" s="212" t="s">
        <v>216</v>
      </c>
      <c r="G83" s="212" t="s">
        <v>217</v>
      </c>
      <c r="H83" s="212" t="s">
        <v>218</v>
      </c>
      <c r="I83" s="213" t="s">
        <v>219</v>
      </c>
      <c r="J83" s="212" t="s">
        <v>196</v>
      </c>
      <c r="K83" s="214" t="s">
        <v>220</v>
      </c>
      <c r="L83" s="215"/>
      <c r="M83" s="103" t="s">
        <v>221</v>
      </c>
      <c r="N83" s="104" t="s">
        <v>48</v>
      </c>
      <c r="O83" s="104" t="s">
        <v>222</v>
      </c>
      <c r="P83" s="104" t="s">
        <v>223</v>
      </c>
      <c r="Q83" s="104" t="s">
        <v>224</v>
      </c>
      <c r="R83" s="104" t="s">
        <v>225</v>
      </c>
      <c r="S83" s="104" t="s">
        <v>226</v>
      </c>
      <c r="T83" s="105" t="s">
        <v>227</v>
      </c>
    </row>
    <row r="84" spans="2:63" s="1" customFormat="1" ht="29.25" customHeight="1">
      <c r="B84" s="47"/>
      <c r="C84" s="109" t="s">
        <v>197</v>
      </c>
      <c r="D84" s="75"/>
      <c r="E84" s="75"/>
      <c r="F84" s="75"/>
      <c r="G84" s="75"/>
      <c r="H84" s="75"/>
      <c r="I84" s="204"/>
      <c r="J84" s="216">
        <f>BK84</f>
        <v>0</v>
      </c>
      <c r="K84" s="75"/>
      <c r="L84" s="73"/>
      <c r="M84" s="106"/>
      <c r="N84" s="107"/>
      <c r="O84" s="107"/>
      <c r="P84" s="217">
        <f>P85</f>
        <v>0</v>
      </c>
      <c r="Q84" s="107"/>
      <c r="R84" s="217">
        <f>R85</f>
        <v>0</v>
      </c>
      <c r="S84" s="107"/>
      <c r="T84" s="218">
        <f>T85</f>
        <v>0</v>
      </c>
      <c r="AT84" s="24" t="s">
        <v>77</v>
      </c>
      <c r="AU84" s="24" t="s">
        <v>198</v>
      </c>
      <c r="BK84" s="219">
        <f>BK85</f>
        <v>0</v>
      </c>
    </row>
    <row r="85" spans="2:63" s="11" customFormat="1" ht="37.4" customHeight="1">
      <c r="B85" s="220"/>
      <c r="C85" s="221"/>
      <c r="D85" s="222" t="s">
        <v>77</v>
      </c>
      <c r="E85" s="223" t="s">
        <v>1236</v>
      </c>
      <c r="F85" s="223" t="s">
        <v>1237</v>
      </c>
      <c r="G85" s="221"/>
      <c r="H85" s="221"/>
      <c r="I85" s="224"/>
      <c r="J85" s="225">
        <f>BK85</f>
        <v>0</v>
      </c>
      <c r="K85" s="221"/>
      <c r="L85" s="226"/>
      <c r="M85" s="227"/>
      <c r="N85" s="228"/>
      <c r="O85" s="228"/>
      <c r="P85" s="229">
        <f>P86</f>
        <v>0</v>
      </c>
      <c r="Q85" s="228"/>
      <c r="R85" s="229">
        <f>R86</f>
        <v>0</v>
      </c>
      <c r="S85" s="228"/>
      <c r="T85" s="230">
        <f>T86</f>
        <v>0</v>
      </c>
      <c r="AR85" s="231" t="s">
        <v>91</v>
      </c>
      <c r="AT85" s="232" t="s">
        <v>77</v>
      </c>
      <c r="AU85" s="232" t="s">
        <v>78</v>
      </c>
      <c r="AY85" s="231" t="s">
        <v>230</v>
      </c>
      <c r="BK85" s="233">
        <f>BK86</f>
        <v>0</v>
      </c>
    </row>
    <row r="86" spans="2:63" s="11" customFormat="1" ht="19.9" customHeight="1">
      <c r="B86" s="220"/>
      <c r="C86" s="221"/>
      <c r="D86" s="222" t="s">
        <v>77</v>
      </c>
      <c r="E86" s="234" t="s">
        <v>2100</v>
      </c>
      <c r="F86" s="234" t="s">
        <v>2470</v>
      </c>
      <c r="G86" s="221"/>
      <c r="H86" s="221"/>
      <c r="I86" s="224"/>
      <c r="J86" s="235">
        <f>BK86</f>
        <v>0</v>
      </c>
      <c r="K86" s="221"/>
      <c r="L86" s="226"/>
      <c r="M86" s="227"/>
      <c r="N86" s="228"/>
      <c r="O86" s="228"/>
      <c r="P86" s="229">
        <f>SUM(P87:P97)</f>
        <v>0</v>
      </c>
      <c r="Q86" s="228"/>
      <c r="R86" s="229">
        <f>SUM(R87:R97)</f>
        <v>0</v>
      </c>
      <c r="S86" s="228"/>
      <c r="T86" s="230">
        <f>SUM(T87:T97)</f>
        <v>0</v>
      </c>
      <c r="AR86" s="231" t="s">
        <v>91</v>
      </c>
      <c r="AT86" s="232" t="s">
        <v>77</v>
      </c>
      <c r="AU86" s="232" t="s">
        <v>85</v>
      </c>
      <c r="AY86" s="231" t="s">
        <v>230</v>
      </c>
      <c r="BK86" s="233">
        <f>SUM(BK87:BK97)</f>
        <v>0</v>
      </c>
    </row>
    <row r="87" spans="2:65" s="1" customFormat="1" ht="25.5" customHeight="1">
      <c r="B87" s="47"/>
      <c r="C87" s="236" t="s">
        <v>85</v>
      </c>
      <c r="D87" s="236" t="s">
        <v>233</v>
      </c>
      <c r="E87" s="237" t="s">
        <v>2655</v>
      </c>
      <c r="F87" s="238" t="s">
        <v>1239</v>
      </c>
      <c r="G87" s="239" t="s">
        <v>258</v>
      </c>
      <c r="H87" s="240">
        <v>80</v>
      </c>
      <c r="I87" s="241"/>
      <c r="J87" s="242">
        <f>ROUND(I87*H87,2)</f>
        <v>0</v>
      </c>
      <c r="K87" s="238" t="s">
        <v>34</v>
      </c>
      <c r="L87" s="73"/>
      <c r="M87" s="243" t="s">
        <v>34</v>
      </c>
      <c r="N87" s="244" t="s">
        <v>49</v>
      </c>
      <c r="O87" s="48"/>
      <c r="P87" s="245">
        <f>O87*H87</f>
        <v>0</v>
      </c>
      <c r="Q87" s="245">
        <v>0</v>
      </c>
      <c r="R87" s="245">
        <f>Q87*H87</f>
        <v>0</v>
      </c>
      <c r="S87" s="245">
        <v>0</v>
      </c>
      <c r="T87" s="246">
        <f>S87*H87</f>
        <v>0</v>
      </c>
      <c r="AR87" s="24" t="s">
        <v>259</v>
      </c>
      <c r="AT87" s="24" t="s">
        <v>233</v>
      </c>
      <c r="AU87" s="24" t="s">
        <v>91</v>
      </c>
      <c r="AY87" s="24" t="s">
        <v>230</v>
      </c>
      <c r="BE87" s="247">
        <f>IF(N87="základní",J87,0)</f>
        <v>0</v>
      </c>
      <c r="BF87" s="247">
        <f>IF(N87="snížená",J87,0)</f>
        <v>0</v>
      </c>
      <c r="BG87" s="247">
        <f>IF(N87="zákl. přenesená",J87,0)</f>
        <v>0</v>
      </c>
      <c r="BH87" s="247">
        <f>IF(N87="sníž. přenesená",J87,0)</f>
        <v>0</v>
      </c>
      <c r="BI87" s="247">
        <f>IF(N87="nulová",J87,0)</f>
        <v>0</v>
      </c>
      <c r="BJ87" s="24" t="s">
        <v>85</v>
      </c>
      <c r="BK87" s="247">
        <f>ROUND(I87*H87,2)</f>
        <v>0</v>
      </c>
      <c r="BL87" s="24" t="s">
        <v>259</v>
      </c>
      <c r="BM87" s="24" t="s">
        <v>2848</v>
      </c>
    </row>
    <row r="88" spans="2:65" s="1" customFormat="1" ht="25.5" customHeight="1">
      <c r="B88" s="47"/>
      <c r="C88" s="236" t="s">
        <v>91</v>
      </c>
      <c r="D88" s="236" t="s">
        <v>233</v>
      </c>
      <c r="E88" s="237" t="s">
        <v>2657</v>
      </c>
      <c r="F88" s="238" t="s">
        <v>1242</v>
      </c>
      <c r="G88" s="239" t="s">
        <v>258</v>
      </c>
      <c r="H88" s="240">
        <v>80</v>
      </c>
      <c r="I88" s="241"/>
      <c r="J88" s="242">
        <f>ROUND(I88*H88,2)</f>
        <v>0</v>
      </c>
      <c r="K88" s="238" t="s">
        <v>34</v>
      </c>
      <c r="L88" s="73"/>
      <c r="M88" s="243" t="s">
        <v>34</v>
      </c>
      <c r="N88" s="244" t="s">
        <v>49</v>
      </c>
      <c r="O88" s="48"/>
      <c r="P88" s="245">
        <f>O88*H88</f>
        <v>0</v>
      </c>
      <c r="Q88" s="245">
        <v>0</v>
      </c>
      <c r="R88" s="245">
        <f>Q88*H88</f>
        <v>0</v>
      </c>
      <c r="S88" s="245">
        <v>0</v>
      </c>
      <c r="T88" s="246">
        <f>S88*H88</f>
        <v>0</v>
      </c>
      <c r="AR88" s="24" t="s">
        <v>259</v>
      </c>
      <c r="AT88" s="24" t="s">
        <v>233</v>
      </c>
      <c r="AU88" s="24" t="s">
        <v>91</v>
      </c>
      <c r="AY88" s="24" t="s">
        <v>230</v>
      </c>
      <c r="BE88" s="247">
        <f>IF(N88="základní",J88,0)</f>
        <v>0</v>
      </c>
      <c r="BF88" s="247">
        <f>IF(N88="snížená",J88,0)</f>
        <v>0</v>
      </c>
      <c r="BG88" s="247">
        <f>IF(N88="zákl. přenesená",J88,0)</f>
        <v>0</v>
      </c>
      <c r="BH88" s="247">
        <f>IF(N88="sníž. přenesená",J88,0)</f>
        <v>0</v>
      </c>
      <c r="BI88" s="247">
        <f>IF(N88="nulová",J88,0)</f>
        <v>0</v>
      </c>
      <c r="BJ88" s="24" t="s">
        <v>85</v>
      </c>
      <c r="BK88" s="247">
        <f>ROUND(I88*H88,2)</f>
        <v>0</v>
      </c>
      <c r="BL88" s="24" t="s">
        <v>259</v>
      </c>
      <c r="BM88" s="24" t="s">
        <v>2849</v>
      </c>
    </row>
    <row r="89" spans="2:65" s="1" customFormat="1" ht="16.5" customHeight="1">
      <c r="B89" s="47"/>
      <c r="C89" s="236" t="s">
        <v>242</v>
      </c>
      <c r="D89" s="236" t="s">
        <v>233</v>
      </c>
      <c r="E89" s="237" t="s">
        <v>1335</v>
      </c>
      <c r="F89" s="238" t="s">
        <v>1336</v>
      </c>
      <c r="G89" s="239" t="s">
        <v>1267</v>
      </c>
      <c r="H89" s="240">
        <v>30</v>
      </c>
      <c r="I89" s="241"/>
      <c r="J89" s="242">
        <f>ROUND(I89*H89,2)</f>
        <v>0</v>
      </c>
      <c r="K89" s="238" t="s">
        <v>34</v>
      </c>
      <c r="L89" s="73"/>
      <c r="M89" s="243" t="s">
        <v>34</v>
      </c>
      <c r="N89" s="244" t="s">
        <v>49</v>
      </c>
      <c r="O89" s="48"/>
      <c r="P89" s="245">
        <f>O89*H89</f>
        <v>0</v>
      </c>
      <c r="Q89" s="245">
        <v>0</v>
      </c>
      <c r="R89" s="245">
        <f>Q89*H89</f>
        <v>0</v>
      </c>
      <c r="S89" s="245">
        <v>0</v>
      </c>
      <c r="T89" s="246">
        <f>S89*H89</f>
        <v>0</v>
      </c>
      <c r="AR89" s="24" t="s">
        <v>259</v>
      </c>
      <c r="AT89" s="24" t="s">
        <v>233</v>
      </c>
      <c r="AU89" s="24" t="s">
        <v>91</v>
      </c>
      <c r="AY89" s="24" t="s">
        <v>230</v>
      </c>
      <c r="BE89" s="247">
        <f>IF(N89="základní",J89,0)</f>
        <v>0</v>
      </c>
      <c r="BF89" s="247">
        <f>IF(N89="snížená",J89,0)</f>
        <v>0</v>
      </c>
      <c r="BG89" s="247">
        <f>IF(N89="zákl. přenesená",J89,0)</f>
        <v>0</v>
      </c>
      <c r="BH89" s="247">
        <f>IF(N89="sníž. přenesená",J89,0)</f>
        <v>0</v>
      </c>
      <c r="BI89" s="247">
        <f>IF(N89="nulová",J89,0)</f>
        <v>0</v>
      </c>
      <c r="BJ89" s="24" t="s">
        <v>85</v>
      </c>
      <c r="BK89" s="247">
        <f>ROUND(I89*H89,2)</f>
        <v>0</v>
      </c>
      <c r="BL89" s="24" t="s">
        <v>259</v>
      </c>
      <c r="BM89" s="24" t="s">
        <v>2850</v>
      </c>
    </row>
    <row r="90" spans="2:65" s="1" customFormat="1" ht="16.5" customHeight="1">
      <c r="B90" s="47"/>
      <c r="C90" s="236" t="s">
        <v>237</v>
      </c>
      <c r="D90" s="236" t="s">
        <v>233</v>
      </c>
      <c r="E90" s="237" t="s">
        <v>1338</v>
      </c>
      <c r="F90" s="238" t="s">
        <v>1339</v>
      </c>
      <c r="G90" s="239" t="s">
        <v>1267</v>
      </c>
      <c r="H90" s="240">
        <v>90</v>
      </c>
      <c r="I90" s="241"/>
      <c r="J90" s="242">
        <f>ROUND(I90*H90,2)</f>
        <v>0</v>
      </c>
      <c r="K90" s="238" t="s">
        <v>34</v>
      </c>
      <c r="L90" s="73"/>
      <c r="M90" s="243" t="s">
        <v>34</v>
      </c>
      <c r="N90" s="244" t="s">
        <v>49</v>
      </c>
      <c r="O90" s="48"/>
      <c r="P90" s="245">
        <f>O90*H90</f>
        <v>0</v>
      </c>
      <c r="Q90" s="245">
        <v>0</v>
      </c>
      <c r="R90" s="245">
        <f>Q90*H90</f>
        <v>0</v>
      </c>
      <c r="S90" s="245">
        <v>0</v>
      </c>
      <c r="T90" s="246">
        <f>S90*H90</f>
        <v>0</v>
      </c>
      <c r="AR90" s="24" t="s">
        <v>259</v>
      </c>
      <c r="AT90" s="24" t="s">
        <v>233</v>
      </c>
      <c r="AU90" s="24" t="s">
        <v>91</v>
      </c>
      <c r="AY90" s="24" t="s">
        <v>230</v>
      </c>
      <c r="BE90" s="247">
        <f>IF(N90="základní",J90,0)</f>
        <v>0</v>
      </c>
      <c r="BF90" s="247">
        <f>IF(N90="snížená",J90,0)</f>
        <v>0</v>
      </c>
      <c r="BG90" s="247">
        <f>IF(N90="zákl. přenesená",J90,0)</f>
        <v>0</v>
      </c>
      <c r="BH90" s="247">
        <f>IF(N90="sníž. přenesená",J90,0)</f>
        <v>0</v>
      </c>
      <c r="BI90" s="247">
        <f>IF(N90="nulová",J90,0)</f>
        <v>0</v>
      </c>
      <c r="BJ90" s="24" t="s">
        <v>85</v>
      </c>
      <c r="BK90" s="247">
        <f>ROUND(I90*H90,2)</f>
        <v>0</v>
      </c>
      <c r="BL90" s="24" t="s">
        <v>259</v>
      </c>
      <c r="BM90" s="24" t="s">
        <v>2851</v>
      </c>
    </row>
    <row r="91" spans="2:65" s="1" customFormat="1" ht="16.5" customHeight="1">
      <c r="B91" s="47"/>
      <c r="C91" s="236" t="s">
        <v>255</v>
      </c>
      <c r="D91" s="236" t="s">
        <v>233</v>
      </c>
      <c r="E91" s="237" t="s">
        <v>1350</v>
      </c>
      <c r="F91" s="238" t="s">
        <v>1351</v>
      </c>
      <c r="G91" s="239" t="s">
        <v>1267</v>
      </c>
      <c r="H91" s="240">
        <v>4</v>
      </c>
      <c r="I91" s="241"/>
      <c r="J91" s="242">
        <f>ROUND(I91*H91,2)</f>
        <v>0</v>
      </c>
      <c r="K91" s="238" t="s">
        <v>34</v>
      </c>
      <c r="L91" s="73"/>
      <c r="M91" s="243" t="s">
        <v>34</v>
      </c>
      <c r="N91" s="244" t="s">
        <v>49</v>
      </c>
      <c r="O91" s="48"/>
      <c r="P91" s="245">
        <f>O91*H91</f>
        <v>0</v>
      </c>
      <c r="Q91" s="245">
        <v>0</v>
      </c>
      <c r="R91" s="245">
        <f>Q91*H91</f>
        <v>0</v>
      </c>
      <c r="S91" s="245">
        <v>0</v>
      </c>
      <c r="T91" s="246">
        <f>S91*H91</f>
        <v>0</v>
      </c>
      <c r="AR91" s="24" t="s">
        <v>259</v>
      </c>
      <c r="AT91" s="24" t="s">
        <v>233</v>
      </c>
      <c r="AU91" s="24" t="s">
        <v>91</v>
      </c>
      <c r="AY91" s="24" t="s">
        <v>230</v>
      </c>
      <c r="BE91" s="247">
        <f>IF(N91="základní",J91,0)</f>
        <v>0</v>
      </c>
      <c r="BF91" s="247">
        <f>IF(N91="snížená",J91,0)</f>
        <v>0</v>
      </c>
      <c r="BG91" s="247">
        <f>IF(N91="zákl. přenesená",J91,0)</f>
        <v>0</v>
      </c>
      <c r="BH91" s="247">
        <f>IF(N91="sníž. přenesená",J91,0)</f>
        <v>0</v>
      </c>
      <c r="BI91" s="247">
        <f>IF(N91="nulová",J91,0)</f>
        <v>0</v>
      </c>
      <c r="BJ91" s="24" t="s">
        <v>85</v>
      </c>
      <c r="BK91" s="247">
        <f>ROUND(I91*H91,2)</f>
        <v>0</v>
      </c>
      <c r="BL91" s="24" t="s">
        <v>259</v>
      </c>
      <c r="BM91" s="24" t="s">
        <v>2852</v>
      </c>
    </row>
    <row r="92" spans="2:65" s="1" customFormat="1" ht="16.5" customHeight="1">
      <c r="B92" s="47"/>
      <c r="C92" s="236" t="s">
        <v>266</v>
      </c>
      <c r="D92" s="236" t="s">
        <v>233</v>
      </c>
      <c r="E92" s="237" t="s">
        <v>1311</v>
      </c>
      <c r="F92" s="238" t="s">
        <v>1312</v>
      </c>
      <c r="G92" s="239" t="s">
        <v>1267</v>
      </c>
      <c r="H92" s="240">
        <v>24</v>
      </c>
      <c r="I92" s="241"/>
      <c r="J92" s="242">
        <f>ROUND(I92*H92,2)</f>
        <v>0</v>
      </c>
      <c r="K92" s="238" t="s">
        <v>34</v>
      </c>
      <c r="L92" s="73"/>
      <c r="M92" s="243" t="s">
        <v>34</v>
      </c>
      <c r="N92" s="244" t="s">
        <v>49</v>
      </c>
      <c r="O92" s="48"/>
      <c r="P92" s="245">
        <f>O92*H92</f>
        <v>0</v>
      </c>
      <c r="Q92" s="245">
        <v>0</v>
      </c>
      <c r="R92" s="245">
        <f>Q92*H92</f>
        <v>0</v>
      </c>
      <c r="S92" s="245">
        <v>0</v>
      </c>
      <c r="T92" s="246">
        <f>S92*H92</f>
        <v>0</v>
      </c>
      <c r="AR92" s="24" t="s">
        <v>259</v>
      </c>
      <c r="AT92" s="24" t="s">
        <v>233</v>
      </c>
      <c r="AU92" s="24" t="s">
        <v>91</v>
      </c>
      <c r="AY92" s="24" t="s">
        <v>230</v>
      </c>
      <c r="BE92" s="247">
        <f>IF(N92="základní",J92,0)</f>
        <v>0</v>
      </c>
      <c r="BF92" s="247">
        <f>IF(N92="snížená",J92,0)</f>
        <v>0</v>
      </c>
      <c r="BG92" s="247">
        <f>IF(N92="zákl. přenesená",J92,0)</f>
        <v>0</v>
      </c>
      <c r="BH92" s="247">
        <f>IF(N92="sníž. přenesená",J92,0)</f>
        <v>0</v>
      </c>
      <c r="BI92" s="247">
        <f>IF(N92="nulová",J92,0)</f>
        <v>0</v>
      </c>
      <c r="BJ92" s="24" t="s">
        <v>85</v>
      </c>
      <c r="BK92" s="247">
        <f>ROUND(I92*H92,2)</f>
        <v>0</v>
      </c>
      <c r="BL92" s="24" t="s">
        <v>259</v>
      </c>
      <c r="BM92" s="24" t="s">
        <v>2853</v>
      </c>
    </row>
    <row r="93" spans="2:65" s="1" customFormat="1" ht="16.5" customHeight="1">
      <c r="B93" s="47"/>
      <c r="C93" s="236" t="s">
        <v>278</v>
      </c>
      <c r="D93" s="236" t="s">
        <v>233</v>
      </c>
      <c r="E93" s="237" t="s">
        <v>1323</v>
      </c>
      <c r="F93" s="238" t="s">
        <v>1324</v>
      </c>
      <c r="G93" s="239" t="s">
        <v>1267</v>
      </c>
      <c r="H93" s="240">
        <v>300</v>
      </c>
      <c r="I93" s="241"/>
      <c r="J93" s="242">
        <f>ROUND(I93*H93,2)</f>
        <v>0</v>
      </c>
      <c r="K93" s="238" t="s">
        <v>34</v>
      </c>
      <c r="L93" s="73"/>
      <c r="M93" s="243" t="s">
        <v>34</v>
      </c>
      <c r="N93" s="244" t="s">
        <v>49</v>
      </c>
      <c r="O93" s="48"/>
      <c r="P93" s="245">
        <f>O93*H93</f>
        <v>0</v>
      </c>
      <c r="Q93" s="245">
        <v>0</v>
      </c>
      <c r="R93" s="245">
        <f>Q93*H93</f>
        <v>0</v>
      </c>
      <c r="S93" s="245">
        <v>0</v>
      </c>
      <c r="T93" s="246">
        <f>S93*H93</f>
        <v>0</v>
      </c>
      <c r="AR93" s="24" t="s">
        <v>259</v>
      </c>
      <c r="AT93" s="24" t="s">
        <v>233</v>
      </c>
      <c r="AU93" s="24" t="s">
        <v>91</v>
      </c>
      <c r="AY93" s="24" t="s">
        <v>230</v>
      </c>
      <c r="BE93" s="247">
        <f>IF(N93="základní",J93,0)</f>
        <v>0</v>
      </c>
      <c r="BF93" s="247">
        <f>IF(N93="snížená",J93,0)</f>
        <v>0</v>
      </c>
      <c r="BG93" s="247">
        <f>IF(N93="zákl. přenesená",J93,0)</f>
        <v>0</v>
      </c>
      <c r="BH93" s="247">
        <f>IF(N93="sníž. přenesená",J93,0)</f>
        <v>0</v>
      </c>
      <c r="BI93" s="247">
        <f>IF(N93="nulová",J93,0)</f>
        <v>0</v>
      </c>
      <c r="BJ93" s="24" t="s">
        <v>85</v>
      </c>
      <c r="BK93" s="247">
        <f>ROUND(I93*H93,2)</f>
        <v>0</v>
      </c>
      <c r="BL93" s="24" t="s">
        <v>259</v>
      </c>
      <c r="BM93" s="24" t="s">
        <v>2854</v>
      </c>
    </row>
    <row r="94" spans="2:65" s="1" customFormat="1" ht="16.5" customHeight="1">
      <c r="B94" s="47"/>
      <c r="C94" s="236" t="s">
        <v>285</v>
      </c>
      <c r="D94" s="236" t="s">
        <v>233</v>
      </c>
      <c r="E94" s="237" t="s">
        <v>1326</v>
      </c>
      <c r="F94" s="238" t="s">
        <v>1327</v>
      </c>
      <c r="G94" s="239" t="s">
        <v>258</v>
      </c>
      <c r="H94" s="240">
        <v>125</v>
      </c>
      <c r="I94" s="241"/>
      <c r="J94" s="242">
        <f>ROUND(I94*H94,2)</f>
        <v>0</v>
      </c>
      <c r="K94" s="238" t="s">
        <v>34</v>
      </c>
      <c r="L94" s="73"/>
      <c r="M94" s="243" t="s">
        <v>34</v>
      </c>
      <c r="N94" s="244" t="s">
        <v>49</v>
      </c>
      <c r="O94" s="48"/>
      <c r="P94" s="245">
        <f>O94*H94</f>
        <v>0</v>
      </c>
      <c r="Q94" s="245">
        <v>0</v>
      </c>
      <c r="R94" s="245">
        <f>Q94*H94</f>
        <v>0</v>
      </c>
      <c r="S94" s="245">
        <v>0</v>
      </c>
      <c r="T94" s="246">
        <f>S94*H94</f>
        <v>0</v>
      </c>
      <c r="AR94" s="24" t="s">
        <v>259</v>
      </c>
      <c r="AT94" s="24" t="s">
        <v>233</v>
      </c>
      <c r="AU94" s="24" t="s">
        <v>91</v>
      </c>
      <c r="AY94" s="24" t="s">
        <v>230</v>
      </c>
      <c r="BE94" s="247">
        <f>IF(N94="základní",J94,0)</f>
        <v>0</v>
      </c>
      <c r="BF94" s="247">
        <f>IF(N94="snížená",J94,0)</f>
        <v>0</v>
      </c>
      <c r="BG94" s="247">
        <f>IF(N94="zákl. přenesená",J94,0)</f>
        <v>0</v>
      </c>
      <c r="BH94" s="247">
        <f>IF(N94="sníž. přenesená",J94,0)</f>
        <v>0</v>
      </c>
      <c r="BI94" s="247">
        <f>IF(N94="nulová",J94,0)</f>
        <v>0</v>
      </c>
      <c r="BJ94" s="24" t="s">
        <v>85</v>
      </c>
      <c r="BK94" s="247">
        <f>ROUND(I94*H94,2)</f>
        <v>0</v>
      </c>
      <c r="BL94" s="24" t="s">
        <v>259</v>
      </c>
      <c r="BM94" s="24" t="s">
        <v>2855</v>
      </c>
    </row>
    <row r="95" spans="2:65" s="1" customFormat="1" ht="16.5" customHeight="1">
      <c r="B95" s="47"/>
      <c r="C95" s="236" t="s">
        <v>289</v>
      </c>
      <c r="D95" s="236" t="s">
        <v>233</v>
      </c>
      <c r="E95" s="237" t="s">
        <v>2108</v>
      </c>
      <c r="F95" s="238" t="s">
        <v>2109</v>
      </c>
      <c r="G95" s="239" t="s">
        <v>292</v>
      </c>
      <c r="H95" s="240">
        <v>1</v>
      </c>
      <c r="I95" s="241"/>
      <c r="J95" s="242">
        <f>ROUND(I95*H95,2)</f>
        <v>0</v>
      </c>
      <c r="K95" s="238" t="s">
        <v>34</v>
      </c>
      <c r="L95" s="73"/>
      <c r="M95" s="243" t="s">
        <v>34</v>
      </c>
      <c r="N95" s="244" t="s">
        <v>49</v>
      </c>
      <c r="O95" s="48"/>
      <c r="P95" s="245">
        <f>O95*H95</f>
        <v>0</v>
      </c>
      <c r="Q95" s="245">
        <v>0</v>
      </c>
      <c r="R95" s="245">
        <f>Q95*H95</f>
        <v>0</v>
      </c>
      <c r="S95" s="245">
        <v>0</v>
      </c>
      <c r="T95" s="246">
        <f>S95*H95</f>
        <v>0</v>
      </c>
      <c r="AR95" s="24" t="s">
        <v>259</v>
      </c>
      <c r="AT95" s="24" t="s">
        <v>233</v>
      </c>
      <c r="AU95" s="24" t="s">
        <v>91</v>
      </c>
      <c r="AY95" s="24" t="s">
        <v>230</v>
      </c>
      <c r="BE95" s="247">
        <f>IF(N95="základní",J95,0)</f>
        <v>0</v>
      </c>
      <c r="BF95" s="247">
        <f>IF(N95="snížená",J95,0)</f>
        <v>0</v>
      </c>
      <c r="BG95" s="247">
        <f>IF(N95="zákl. přenesená",J95,0)</f>
        <v>0</v>
      </c>
      <c r="BH95" s="247">
        <f>IF(N95="sníž. přenesená",J95,0)</f>
        <v>0</v>
      </c>
      <c r="BI95" s="247">
        <f>IF(N95="nulová",J95,0)</f>
        <v>0</v>
      </c>
      <c r="BJ95" s="24" t="s">
        <v>85</v>
      </c>
      <c r="BK95" s="247">
        <f>ROUND(I95*H95,2)</f>
        <v>0</v>
      </c>
      <c r="BL95" s="24" t="s">
        <v>259</v>
      </c>
      <c r="BM95" s="24" t="s">
        <v>2856</v>
      </c>
    </row>
    <row r="96" spans="2:65" s="1" customFormat="1" ht="16.5" customHeight="1">
      <c r="B96" s="47"/>
      <c r="C96" s="236" t="s">
        <v>295</v>
      </c>
      <c r="D96" s="236" t="s">
        <v>233</v>
      </c>
      <c r="E96" s="237" t="s">
        <v>2111</v>
      </c>
      <c r="F96" s="238" t="s">
        <v>2112</v>
      </c>
      <c r="G96" s="239" t="s">
        <v>281</v>
      </c>
      <c r="H96" s="240">
        <v>1</v>
      </c>
      <c r="I96" s="241"/>
      <c r="J96" s="242">
        <f>ROUND(I96*H96,2)</f>
        <v>0</v>
      </c>
      <c r="K96" s="238" t="s">
        <v>34</v>
      </c>
      <c r="L96" s="73"/>
      <c r="M96" s="243" t="s">
        <v>34</v>
      </c>
      <c r="N96" s="244" t="s">
        <v>49</v>
      </c>
      <c r="O96" s="48"/>
      <c r="P96" s="245">
        <f>O96*H96</f>
        <v>0</v>
      </c>
      <c r="Q96" s="245">
        <v>0</v>
      </c>
      <c r="R96" s="245">
        <f>Q96*H96</f>
        <v>0</v>
      </c>
      <c r="S96" s="245">
        <v>0</v>
      </c>
      <c r="T96" s="246">
        <f>S96*H96</f>
        <v>0</v>
      </c>
      <c r="AR96" s="24" t="s">
        <v>259</v>
      </c>
      <c r="AT96" s="24" t="s">
        <v>233</v>
      </c>
      <c r="AU96" s="24" t="s">
        <v>91</v>
      </c>
      <c r="AY96" s="24" t="s">
        <v>230</v>
      </c>
      <c r="BE96" s="247">
        <f>IF(N96="základní",J96,0)</f>
        <v>0</v>
      </c>
      <c r="BF96" s="247">
        <f>IF(N96="snížená",J96,0)</f>
        <v>0</v>
      </c>
      <c r="BG96" s="247">
        <f>IF(N96="zákl. přenesená",J96,0)</f>
        <v>0</v>
      </c>
      <c r="BH96" s="247">
        <f>IF(N96="sníž. přenesená",J96,0)</f>
        <v>0</v>
      </c>
      <c r="BI96" s="247">
        <f>IF(N96="nulová",J96,0)</f>
        <v>0</v>
      </c>
      <c r="BJ96" s="24" t="s">
        <v>85</v>
      </c>
      <c r="BK96" s="247">
        <f>ROUND(I96*H96,2)</f>
        <v>0</v>
      </c>
      <c r="BL96" s="24" t="s">
        <v>259</v>
      </c>
      <c r="BM96" s="24" t="s">
        <v>2857</v>
      </c>
    </row>
    <row r="97" spans="2:65" s="1" customFormat="1" ht="16.5" customHeight="1">
      <c r="B97" s="47"/>
      <c r="C97" s="236" t="s">
        <v>301</v>
      </c>
      <c r="D97" s="236" t="s">
        <v>233</v>
      </c>
      <c r="E97" s="237" t="s">
        <v>1383</v>
      </c>
      <c r="F97" s="238" t="s">
        <v>1384</v>
      </c>
      <c r="G97" s="239" t="s">
        <v>304</v>
      </c>
      <c r="H97" s="293"/>
      <c r="I97" s="241"/>
      <c r="J97" s="242">
        <f>ROUND(I97*H97,2)</f>
        <v>0</v>
      </c>
      <c r="K97" s="238" t="s">
        <v>34</v>
      </c>
      <c r="L97" s="73"/>
      <c r="M97" s="243" t="s">
        <v>34</v>
      </c>
      <c r="N97" s="294" t="s">
        <v>49</v>
      </c>
      <c r="O97" s="295"/>
      <c r="P97" s="296">
        <f>O97*H97</f>
        <v>0</v>
      </c>
      <c r="Q97" s="296">
        <v>0</v>
      </c>
      <c r="R97" s="296">
        <f>Q97*H97</f>
        <v>0</v>
      </c>
      <c r="S97" s="296">
        <v>0</v>
      </c>
      <c r="T97" s="297">
        <f>S97*H97</f>
        <v>0</v>
      </c>
      <c r="AR97" s="24" t="s">
        <v>259</v>
      </c>
      <c r="AT97" s="24" t="s">
        <v>233</v>
      </c>
      <c r="AU97" s="24" t="s">
        <v>91</v>
      </c>
      <c r="AY97" s="24" t="s">
        <v>230</v>
      </c>
      <c r="BE97" s="247">
        <f>IF(N97="základní",J97,0)</f>
        <v>0</v>
      </c>
      <c r="BF97" s="247">
        <f>IF(N97="snížená",J97,0)</f>
        <v>0</v>
      </c>
      <c r="BG97" s="247">
        <f>IF(N97="zákl. přenesená",J97,0)</f>
        <v>0</v>
      </c>
      <c r="BH97" s="247">
        <f>IF(N97="sníž. přenesená",J97,0)</f>
        <v>0</v>
      </c>
      <c r="BI97" s="247">
        <f>IF(N97="nulová",J97,0)</f>
        <v>0</v>
      </c>
      <c r="BJ97" s="24" t="s">
        <v>85</v>
      </c>
      <c r="BK97" s="247">
        <f>ROUND(I97*H97,2)</f>
        <v>0</v>
      </c>
      <c r="BL97" s="24" t="s">
        <v>259</v>
      </c>
      <c r="BM97" s="24" t="s">
        <v>2858</v>
      </c>
    </row>
    <row r="98" spans="2:12" s="1" customFormat="1" ht="6.95" customHeight="1">
      <c r="B98" s="68"/>
      <c r="C98" s="69"/>
      <c r="D98" s="69"/>
      <c r="E98" s="69"/>
      <c r="F98" s="69"/>
      <c r="G98" s="69"/>
      <c r="H98" s="69"/>
      <c r="I98" s="179"/>
      <c r="J98" s="69"/>
      <c r="K98" s="69"/>
      <c r="L98" s="73"/>
    </row>
  </sheetData>
  <sheetProtection password="CC35" sheet="1" objects="1" scenarios="1" formatColumns="0" formatRows="0" autoFilter="0"/>
  <autoFilter ref="C83:K97"/>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1:BR9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179</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2733</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2859</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ROUND(J84,2)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ROUND(SUM(BE84:BE90),2)</f>
        <v>0</v>
      </c>
      <c r="G32" s="48"/>
      <c r="H32" s="48"/>
      <c r="I32" s="171">
        <v>0.21</v>
      </c>
      <c r="J32" s="170">
        <f>ROUND(ROUND((SUM(BE84:BE90)),2)*I32,2)</f>
        <v>0</v>
      </c>
      <c r="K32" s="52"/>
    </row>
    <row r="33" spans="2:11" s="1" customFormat="1" ht="14.4" customHeight="1">
      <c r="B33" s="47"/>
      <c r="C33" s="48"/>
      <c r="D33" s="48"/>
      <c r="E33" s="56" t="s">
        <v>50</v>
      </c>
      <c r="F33" s="170">
        <f>ROUND(SUM(BF84:BF90),2)</f>
        <v>0</v>
      </c>
      <c r="G33" s="48"/>
      <c r="H33" s="48"/>
      <c r="I33" s="171">
        <v>0.15</v>
      </c>
      <c r="J33" s="170">
        <f>ROUND(ROUND((SUM(BF84:BF90)),2)*I33,2)</f>
        <v>0</v>
      </c>
      <c r="K33" s="52"/>
    </row>
    <row r="34" spans="2:11" s="1" customFormat="1" ht="14.4" customHeight="1" hidden="1">
      <c r="B34" s="47"/>
      <c r="C34" s="48"/>
      <c r="D34" s="48"/>
      <c r="E34" s="56" t="s">
        <v>51</v>
      </c>
      <c r="F34" s="170">
        <f>ROUND(SUM(BG84:BG90),2)</f>
        <v>0</v>
      </c>
      <c r="G34" s="48"/>
      <c r="H34" s="48"/>
      <c r="I34" s="171">
        <v>0.21</v>
      </c>
      <c r="J34" s="170">
        <v>0</v>
      </c>
      <c r="K34" s="52"/>
    </row>
    <row r="35" spans="2:11" s="1" customFormat="1" ht="14.4" customHeight="1" hidden="1">
      <c r="B35" s="47"/>
      <c r="C35" s="48"/>
      <c r="D35" s="48"/>
      <c r="E35" s="56" t="s">
        <v>52</v>
      </c>
      <c r="F35" s="170">
        <f>ROUND(SUM(BH84:BH90),2)</f>
        <v>0</v>
      </c>
      <c r="G35" s="48"/>
      <c r="H35" s="48"/>
      <c r="I35" s="171">
        <v>0.15</v>
      </c>
      <c r="J35" s="170">
        <v>0</v>
      </c>
      <c r="K35" s="52"/>
    </row>
    <row r="36" spans="2:11" s="1" customFormat="1" ht="14.4" customHeight="1" hidden="1">
      <c r="B36" s="47"/>
      <c r="C36" s="48"/>
      <c r="D36" s="48"/>
      <c r="E36" s="56" t="s">
        <v>53</v>
      </c>
      <c r="F36" s="170">
        <f>ROUND(SUM(BI84:BI90),2)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2733</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A4 - OBJEKT E - PŘEDÁVACÍ STANICE MaR</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J84</f>
        <v>0</v>
      </c>
      <c r="K60" s="52"/>
      <c r="AU60" s="24" t="s">
        <v>198</v>
      </c>
    </row>
    <row r="61" spans="2:11" s="8" customFormat="1" ht="24.95" customHeight="1">
      <c r="B61" s="190"/>
      <c r="C61" s="191"/>
      <c r="D61" s="192" t="s">
        <v>1444</v>
      </c>
      <c r="E61" s="193"/>
      <c r="F61" s="193"/>
      <c r="G61" s="193"/>
      <c r="H61" s="193"/>
      <c r="I61" s="194"/>
      <c r="J61" s="195">
        <f>J85</f>
        <v>0</v>
      </c>
      <c r="K61" s="196"/>
    </row>
    <row r="62" spans="2:11" s="9" customFormat="1" ht="19.9" customHeight="1">
      <c r="B62" s="197"/>
      <c r="C62" s="198"/>
      <c r="D62" s="199" t="s">
        <v>2485</v>
      </c>
      <c r="E62" s="200"/>
      <c r="F62" s="200"/>
      <c r="G62" s="200"/>
      <c r="H62" s="200"/>
      <c r="I62" s="201"/>
      <c r="J62" s="202">
        <f>J86</f>
        <v>0</v>
      </c>
      <c r="K62" s="203"/>
    </row>
    <row r="63" spans="2:11" s="1" customFormat="1" ht="21.8" customHeight="1">
      <c r="B63" s="47"/>
      <c r="C63" s="48"/>
      <c r="D63" s="48"/>
      <c r="E63" s="48"/>
      <c r="F63" s="48"/>
      <c r="G63" s="48"/>
      <c r="H63" s="48"/>
      <c r="I63" s="157"/>
      <c r="J63" s="48"/>
      <c r="K63" s="52"/>
    </row>
    <row r="64" spans="2:11" s="1" customFormat="1" ht="6.95" customHeight="1">
      <c r="B64" s="68"/>
      <c r="C64" s="69"/>
      <c r="D64" s="69"/>
      <c r="E64" s="69"/>
      <c r="F64" s="69"/>
      <c r="G64" s="69"/>
      <c r="H64" s="69"/>
      <c r="I64" s="179"/>
      <c r="J64" s="69"/>
      <c r="K64" s="70"/>
    </row>
    <row r="68" spans="2:12" s="1" customFormat="1" ht="6.95" customHeight="1">
      <c r="B68" s="71"/>
      <c r="C68" s="72"/>
      <c r="D68" s="72"/>
      <c r="E68" s="72"/>
      <c r="F68" s="72"/>
      <c r="G68" s="72"/>
      <c r="H68" s="72"/>
      <c r="I68" s="182"/>
      <c r="J68" s="72"/>
      <c r="K68" s="72"/>
      <c r="L68" s="73"/>
    </row>
    <row r="69" spans="2:12" s="1" customFormat="1" ht="36.95" customHeight="1">
      <c r="B69" s="47"/>
      <c r="C69" s="74" t="s">
        <v>214</v>
      </c>
      <c r="D69" s="75"/>
      <c r="E69" s="75"/>
      <c r="F69" s="75"/>
      <c r="G69" s="75"/>
      <c r="H69" s="75"/>
      <c r="I69" s="204"/>
      <c r="J69" s="75"/>
      <c r="K69" s="75"/>
      <c r="L69" s="73"/>
    </row>
    <row r="70" spans="2:12" s="1" customFormat="1" ht="6.95" customHeight="1">
      <c r="B70" s="47"/>
      <c r="C70" s="75"/>
      <c r="D70" s="75"/>
      <c r="E70" s="75"/>
      <c r="F70" s="75"/>
      <c r="G70" s="75"/>
      <c r="H70" s="75"/>
      <c r="I70" s="204"/>
      <c r="J70" s="75"/>
      <c r="K70" s="75"/>
      <c r="L70" s="73"/>
    </row>
    <row r="71" spans="2:12" s="1" customFormat="1" ht="14.4" customHeight="1">
      <c r="B71" s="47"/>
      <c r="C71" s="77" t="s">
        <v>18</v>
      </c>
      <c r="D71" s="75"/>
      <c r="E71" s="75"/>
      <c r="F71" s="75"/>
      <c r="G71" s="75"/>
      <c r="H71" s="75"/>
      <c r="I71" s="204"/>
      <c r="J71" s="75"/>
      <c r="K71" s="75"/>
      <c r="L71" s="73"/>
    </row>
    <row r="72" spans="2:12" s="1" customFormat="1" ht="16.5" customHeight="1">
      <c r="B72" s="47"/>
      <c r="C72" s="75"/>
      <c r="D72" s="75"/>
      <c r="E72" s="205" t="str">
        <f>E7</f>
        <v>REKONSTRUKCE PLYNOVÉ KOTELNY JAROV I.- OBJEKTY A-E</v>
      </c>
      <c r="F72" s="77"/>
      <c r="G72" s="77"/>
      <c r="H72" s="77"/>
      <c r="I72" s="204"/>
      <c r="J72" s="75"/>
      <c r="K72" s="75"/>
      <c r="L72" s="73"/>
    </row>
    <row r="73" spans="2:12" ht="13.5">
      <c r="B73" s="28"/>
      <c r="C73" s="77" t="s">
        <v>190</v>
      </c>
      <c r="D73" s="206"/>
      <c r="E73" s="206"/>
      <c r="F73" s="206"/>
      <c r="G73" s="206"/>
      <c r="H73" s="206"/>
      <c r="I73" s="149"/>
      <c r="J73" s="206"/>
      <c r="K73" s="206"/>
      <c r="L73" s="207"/>
    </row>
    <row r="74" spans="2:12" s="1" customFormat="1" ht="16.5" customHeight="1">
      <c r="B74" s="47"/>
      <c r="C74" s="75"/>
      <c r="D74" s="75"/>
      <c r="E74" s="205" t="s">
        <v>2733</v>
      </c>
      <c r="F74" s="75"/>
      <c r="G74" s="75"/>
      <c r="H74" s="75"/>
      <c r="I74" s="204"/>
      <c r="J74" s="75"/>
      <c r="K74" s="75"/>
      <c r="L74" s="73"/>
    </row>
    <row r="75" spans="2:12" s="1" customFormat="1" ht="14.4" customHeight="1">
      <c r="B75" s="47"/>
      <c r="C75" s="77" t="s">
        <v>192</v>
      </c>
      <c r="D75" s="75"/>
      <c r="E75" s="75"/>
      <c r="F75" s="75"/>
      <c r="G75" s="75"/>
      <c r="H75" s="75"/>
      <c r="I75" s="204"/>
      <c r="J75" s="75"/>
      <c r="K75" s="75"/>
      <c r="L75" s="73"/>
    </row>
    <row r="76" spans="2:12" s="1" customFormat="1" ht="17.25" customHeight="1">
      <c r="B76" s="47"/>
      <c r="C76" s="75"/>
      <c r="D76" s="75"/>
      <c r="E76" s="83" t="str">
        <f>E11</f>
        <v>A4 - OBJEKT E - PŘEDÁVACÍ STANICE MaR</v>
      </c>
      <c r="F76" s="75"/>
      <c r="G76" s="75"/>
      <c r="H76" s="75"/>
      <c r="I76" s="204"/>
      <c r="J76" s="75"/>
      <c r="K76" s="75"/>
      <c r="L76" s="73"/>
    </row>
    <row r="77" spans="2:12" s="1" customFormat="1" ht="6.95" customHeight="1">
      <c r="B77" s="47"/>
      <c r="C77" s="75"/>
      <c r="D77" s="75"/>
      <c r="E77" s="75"/>
      <c r="F77" s="75"/>
      <c r="G77" s="75"/>
      <c r="H77" s="75"/>
      <c r="I77" s="204"/>
      <c r="J77" s="75"/>
      <c r="K77" s="75"/>
      <c r="L77" s="73"/>
    </row>
    <row r="78" spans="2:12" s="1" customFormat="1" ht="18" customHeight="1">
      <c r="B78" s="47"/>
      <c r="C78" s="77" t="s">
        <v>24</v>
      </c>
      <c r="D78" s="75"/>
      <c r="E78" s="75"/>
      <c r="F78" s="208" t="str">
        <f>F14</f>
        <v xml:space="preserve"> 130 00 Praha 3</v>
      </c>
      <c r="G78" s="75"/>
      <c r="H78" s="75"/>
      <c r="I78" s="209" t="s">
        <v>26</v>
      </c>
      <c r="J78" s="86" t="str">
        <f>IF(J14="","",J14)</f>
        <v>24. 9. 2018</v>
      </c>
      <c r="K78" s="75"/>
      <c r="L78" s="73"/>
    </row>
    <row r="79" spans="2:12" s="1" customFormat="1" ht="6.95" customHeight="1">
      <c r="B79" s="47"/>
      <c r="C79" s="75"/>
      <c r="D79" s="75"/>
      <c r="E79" s="75"/>
      <c r="F79" s="75"/>
      <c r="G79" s="75"/>
      <c r="H79" s="75"/>
      <c r="I79" s="204"/>
      <c r="J79" s="75"/>
      <c r="K79" s="75"/>
      <c r="L79" s="73"/>
    </row>
    <row r="80" spans="2:12" s="1" customFormat="1" ht="13.5">
      <c r="B80" s="47"/>
      <c r="C80" s="77" t="s">
        <v>32</v>
      </c>
      <c r="D80" s="75"/>
      <c r="E80" s="75"/>
      <c r="F80" s="208" t="str">
        <f>E17</f>
        <v>VYSOKÁ ŠKOLA EKONOMICKÁ V PRAZE</v>
      </c>
      <c r="G80" s="75"/>
      <c r="H80" s="75"/>
      <c r="I80" s="209" t="s">
        <v>39</v>
      </c>
      <c r="J80" s="208" t="str">
        <f>E23</f>
        <v>ING.VÁCLAV PILÁT</v>
      </c>
      <c r="K80" s="75"/>
      <c r="L80" s="73"/>
    </row>
    <row r="81" spans="2:12" s="1" customFormat="1" ht="14.4" customHeight="1">
      <c r="B81" s="47"/>
      <c r="C81" s="77" t="s">
        <v>37</v>
      </c>
      <c r="D81" s="75"/>
      <c r="E81" s="75"/>
      <c r="F81" s="208" t="str">
        <f>IF(E20="","",E20)</f>
        <v/>
      </c>
      <c r="G81" s="75"/>
      <c r="H81" s="75"/>
      <c r="I81" s="204"/>
      <c r="J81" s="75"/>
      <c r="K81" s="75"/>
      <c r="L81" s="73"/>
    </row>
    <row r="82" spans="2:12" s="1" customFormat="1" ht="10.3" customHeight="1">
      <c r="B82" s="47"/>
      <c r="C82" s="75"/>
      <c r="D82" s="75"/>
      <c r="E82" s="75"/>
      <c r="F82" s="75"/>
      <c r="G82" s="75"/>
      <c r="H82" s="75"/>
      <c r="I82" s="204"/>
      <c r="J82" s="75"/>
      <c r="K82" s="75"/>
      <c r="L82" s="73"/>
    </row>
    <row r="83" spans="2:20" s="10" customFormat="1" ht="29.25" customHeight="1">
      <c r="B83" s="210"/>
      <c r="C83" s="211" t="s">
        <v>215</v>
      </c>
      <c r="D83" s="212" t="s">
        <v>63</v>
      </c>
      <c r="E83" s="212" t="s">
        <v>59</v>
      </c>
      <c r="F83" s="212" t="s">
        <v>216</v>
      </c>
      <c r="G83" s="212" t="s">
        <v>217</v>
      </c>
      <c r="H83" s="212" t="s">
        <v>218</v>
      </c>
      <c r="I83" s="213" t="s">
        <v>219</v>
      </c>
      <c r="J83" s="212" t="s">
        <v>196</v>
      </c>
      <c r="K83" s="214" t="s">
        <v>220</v>
      </c>
      <c r="L83" s="215"/>
      <c r="M83" s="103" t="s">
        <v>221</v>
      </c>
      <c r="N83" s="104" t="s">
        <v>48</v>
      </c>
      <c r="O83" s="104" t="s">
        <v>222</v>
      </c>
      <c r="P83" s="104" t="s">
        <v>223</v>
      </c>
      <c r="Q83" s="104" t="s">
        <v>224</v>
      </c>
      <c r="R83" s="104" t="s">
        <v>225</v>
      </c>
      <c r="S83" s="104" t="s">
        <v>226</v>
      </c>
      <c r="T83" s="105" t="s">
        <v>227</v>
      </c>
    </row>
    <row r="84" spans="2:63" s="1" customFormat="1" ht="29.25" customHeight="1">
      <c r="B84" s="47"/>
      <c r="C84" s="109" t="s">
        <v>197</v>
      </c>
      <c r="D84" s="75"/>
      <c r="E84" s="75"/>
      <c r="F84" s="75"/>
      <c r="G84" s="75"/>
      <c r="H84" s="75"/>
      <c r="I84" s="204"/>
      <c r="J84" s="216">
        <f>BK84</f>
        <v>0</v>
      </c>
      <c r="K84" s="75"/>
      <c r="L84" s="73"/>
      <c r="M84" s="106"/>
      <c r="N84" s="107"/>
      <c r="O84" s="107"/>
      <c r="P84" s="217">
        <f>P85</f>
        <v>0</v>
      </c>
      <c r="Q84" s="107"/>
      <c r="R84" s="217">
        <f>R85</f>
        <v>0</v>
      </c>
      <c r="S84" s="107"/>
      <c r="T84" s="218">
        <f>T85</f>
        <v>0</v>
      </c>
      <c r="AT84" s="24" t="s">
        <v>77</v>
      </c>
      <c r="AU84" s="24" t="s">
        <v>198</v>
      </c>
      <c r="BK84" s="219">
        <f>BK85</f>
        <v>0</v>
      </c>
    </row>
    <row r="85" spans="2:63" s="11" customFormat="1" ht="37.4" customHeight="1">
      <c r="B85" s="220"/>
      <c r="C85" s="221"/>
      <c r="D85" s="222" t="s">
        <v>77</v>
      </c>
      <c r="E85" s="223" t="s">
        <v>1236</v>
      </c>
      <c r="F85" s="223" t="s">
        <v>1445</v>
      </c>
      <c r="G85" s="221"/>
      <c r="H85" s="221"/>
      <c r="I85" s="224"/>
      <c r="J85" s="225">
        <f>BK85</f>
        <v>0</v>
      </c>
      <c r="K85" s="221"/>
      <c r="L85" s="226"/>
      <c r="M85" s="227"/>
      <c r="N85" s="228"/>
      <c r="O85" s="228"/>
      <c r="P85" s="229">
        <f>P86</f>
        <v>0</v>
      </c>
      <c r="Q85" s="228"/>
      <c r="R85" s="229">
        <f>R86</f>
        <v>0</v>
      </c>
      <c r="S85" s="228"/>
      <c r="T85" s="230">
        <f>T86</f>
        <v>0</v>
      </c>
      <c r="AR85" s="231" t="s">
        <v>91</v>
      </c>
      <c r="AT85" s="232" t="s">
        <v>77</v>
      </c>
      <c r="AU85" s="232" t="s">
        <v>78</v>
      </c>
      <c r="AY85" s="231" t="s">
        <v>230</v>
      </c>
      <c r="BK85" s="233">
        <f>BK86</f>
        <v>0</v>
      </c>
    </row>
    <row r="86" spans="2:63" s="11" customFormat="1" ht="19.9" customHeight="1">
      <c r="B86" s="220"/>
      <c r="C86" s="221"/>
      <c r="D86" s="222" t="s">
        <v>77</v>
      </c>
      <c r="E86" s="234" t="s">
        <v>2117</v>
      </c>
      <c r="F86" s="234" t="s">
        <v>2486</v>
      </c>
      <c r="G86" s="221"/>
      <c r="H86" s="221"/>
      <c r="I86" s="224"/>
      <c r="J86" s="235">
        <f>BK86</f>
        <v>0</v>
      </c>
      <c r="K86" s="221"/>
      <c r="L86" s="226"/>
      <c r="M86" s="227"/>
      <c r="N86" s="228"/>
      <c r="O86" s="228"/>
      <c r="P86" s="229">
        <f>SUM(P87:P90)</f>
        <v>0</v>
      </c>
      <c r="Q86" s="228"/>
      <c r="R86" s="229">
        <f>SUM(R87:R90)</f>
        <v>0</v>
      </c>
      <c r="S86" s="228"/>
      <c r="T86" s="230">
        <f>SUM(T87:T90)</f>
        <v>0</v>
      </c>
      <c r="AR86" s="231" t="s">
        <v>91</v>
      </c>
      <c r="AT86" s="232" t="s">
        <v>77</v>
      </c>
      <c r="AU86" s="232" t="s">
        <v>85</v>
      </c>
      <c r="AY86" s="231" t="s">
        <v>230</v>
      </c>
      <c r="BK86" s="233">
        <f>SUM(BK87:BK90)</f>
        <v>0</v>
      </c>
    </row>
    <row r="87" spans="2:65" s="1" customFormat="1" ht="16.5" customHeight="1">
      <c r="B87" s="47"/>
      <c r="C87" s="236" t="s">
        <v>85</v>
      </c>
      <c r="D87" s="236" t="s">
        <v>233</v>
      </c>
      <c r="E87" s="237" t="s">
        <v>2677</v>
      </c>
      <c r="F87" s="238" t="s">
        <v>1515</v>
      </c>
      <c r="G87" s="239" t="s">
        <v>1267</v>
      </c>
      <c r="H87" s="240">
        <v>1</v>
      </c>
      <c r="I87" s="241"/>
      <c r="J87" s="242">
        <f>ROUND(I87*H87,2)</f>
        <v>0</v>
      </c>
      <c r="K87" s="238" t="s">
        <v>34</v>
      </c>
      <c r="L87" s="73"/>
      <c r="M87" s="243" t="s">
        <v>34</v>
      </c>
      <c r="N87" s="244" t="s">
        <v>49</v>
      </c>
      <c r="O87" s="48"/>
      <c r="P87" s="245">
        <f>O87*H87</f>
        <v>0</v>
      </c>
      <c r="Q87" s="245">
        <v>0</v>
      </c>
      <c r="R87" s="245">
        <f>Q87*H87</f>
        <v>0</v>
      </c>
      <c r="S87" s="245">
        <v>0</v>
      </c>
      <c r="T87" s="246">
        <f>S87*H87</f>
        <v>0</v>
      </c>
      <c r="AR87" s="24" t="s">
        <v>259</v>
      </c>
      <c r="AT87" s="24" t="s">
        <v>233</v>
      </c>
      <c r="AU87" s="24" t="s">
        <v>91</v>
      </c>
      <c r="AY87" s="24" t="s">
        <v>230</v>
      </c>
      <c r="BE87" s="247">
        <f>IF(N87="základní",J87,0)</f>
        <v>0</v>
      </c>
      <c r="BF87" s="247">
        <f>IF(N87="snížená",J87,0)</f>
        <v>0</v>
      </c>
      <c r="BG87" s="247">
        <f>IF(N87="zákl. přenesená",J87,0)</f>
        <v>0</v>
      </c>
      <c r="BH87" s="247">
        <f>IF(N87="sníž. přenesená",J87,0)</f>
        <v>0</v>
      </c>
      <c r="BI87" s="247">
        <f>IF(N87="nulová",J87,0)</f>
        <v>0</v>
      </c>
      <c r="BJ87" s="24" t="s">
        <v>85</v>
      </c>
      <c r="BK87" s="247">
        <f>ROUND(I87*H87,2)</f>
        <v>0</v>
      </c>
      <c r="BL87" s="24" t="s">
        <v>259</v>
      </c>
      <c r="BM87" s="24" t="s">
        <v>2860</v>
      </c>
    </row>
    <row r="88" spans="2:65" s="1" customFormat="1" ht="25.5" customHeight="1">
      <c r="B88" s="47"/>
      <c r="C88" s="236" t="s">
        <v>91</v>
      </c>
      <c r="D88" s="236" t="s">
        <v>233</v>
      </c>
      <c r="E88" s="237" t="s">
        <v>2679</v>
      </c>
      <c r="F88" s="238" t="s">
        <v>1448</v>
      </c>
      <c r="G88" s="239" t="s">
        <v>258</v>
      </c>
      <c r="H88" s="240">
        <v>80</v>
      </c>
      <c r="I88" s="241"/>
      <c r="J88" s="242">
        <f>ROUND(I88*H88,2)</f>
        <v>0</v>
      </c>
      <c r="K88" s="238" t="s">
        <v>34</v>
      </c>
      <c r="L88" s="73"/>
      <c r="M88" s="243" t="s">
        <v>34</v>
      </c>
      <c r="N88" s="244" t="s">
        <v>49</v>
      </c>
      <c r="O88" s="48"/>
      <c r="P88" s="245">
        <f>O88*H88</f>
        <v>0</v>
      </c>
      <c r="Q88" s="245">
        <v>0</v>
      </c>
      <c r="R88" s="245">
        <f>Q88*H88</f>
        <v>0</v>
      </c>
      <c r="S88" s="245">
        <v>0</v>
      </c>
      <c r="T88" s="246">
        <f>S88*H88</f>
        <v>0</v>
      </c>
      <c r="AR88" s="24" t="s">
        <v>259</v>
      </c>
      <c r="AT88" s="24" t="s">
        <v>233</v>
      </c>
      <c r="AU88" s="24" t="s">
        <v>91</v>
      </c>
      <c r="AY88" s="24" t="s">
        <v>230</v>
      </c>
      <c r="BE88" s="247">
        <f>IF(N88="základní",J88,0)</f>
        <v>0</v>
      </c>
      <c r="BF88" s="247">
        <f>IF(N88="snížená",J88,0)</f>
        <v>0</v>
      </c>
      <c r="BG88" s="247">
        <f>IF(N88="zákl. přenesená",J88,0)</f>
        <v>0</v>
      </c>
      <c r="BH88" s="247">
        <f>IF(N88="sníž. přenesená",J88,0)</f>
        <v>0</v>
      </c>
      <c r="BI88" s="247">
        <f>IF(N88="nulová",J88,0)</f>
        <v>0</v>
      </c>
      <c r="BJ88" s="24" t="s">
        <v>85</v>
      </c>
      <c r="BK88" s="247">
        <f>ROUND(I88*H88,2)</f>
        <v>0</v>
      </c>
      <c r="BL88" s="24" t="s">
        <v>259</v>
      </c>
      <c r="BM88" s="24" t="s">
        <v>2861</v>
      </c>
    </row>
    <row r="89" spans="2:65" s="1" customFormat="1" ht="25.5" customHeight="1">
      <c r="B89" s="47"/>
      <c r="C89" s="236" t="s">
        <v>242</v>
      </c>
      <c r="D89" s="236" t="s">
        <v>233</v>
      </c>
      <c r="E89" s="237" t="s">
        <v>2686</v>
      </c>
      <c r="F89" s="238" t="s">
        <v>1448</v>
      </c>
      <c r="G89" s="239" t="s">
        <v>258</v>
      </c>
      <c r="H89" s="240">
        <v>80</v>
      </c>
      <c r="I89" s="241"/>
      <c r="J89" s="242">
        <f>ROUND(I89*H89,2)</f>
        <v>0</v>
      </c>
      <c r="K89" s="238" t="s">
        <v>34</v>
      </c>
      <c r="L89" s="73"/>
      <c r="M89" s="243" t="s">
        <v>34</v>
      </c>
      <c r="N89" s="244" t="s">
        <v>49</v>
      </c>
      <c r="O89" s="48"/>
      <c r="P89" s="245">
        <f>O89*H89</f>
        <v>0</v>
      </c>
      <c r="Q89" s="245">
        <v>0</v>
      </c>
      <c r="R89" s="245">
        <f>Q89*H89</f>
        <v>0</v>
      </c>
      <c r="S89" s="245">
        <v>0</v>
      </c>
      <c r="T89" s="246">
        <f>S89*H89</f>
        <v>0</v>
      </c>
      <c r="AR89" s="24" t="s">
        <v>259</v>
      </c>
      <c r="AT89" s="24" t="s">
        <v>233</v>
      </c>
      <c r="AU89" s="24" t="s">
        <v>91</v>
      </c>
      <c r="AY89" s="24" t="s">
        <v>230</v>
      </c>
      <c r="BE89" s="247">
        <f>IF(N89="základní",J89,0)</f>
        <v>0</v>
      </c>
      <c r="BF89" s="247">
        <f>IF(N89="snížená",J89,0)</f>
        <v>0</v>
      </c>
      <c r="BG89" s="247">
        <f>IF(N89="zákl. přenesená",J89,0)</f>
        <v>0</v>
      </c>
      <c r="BH89" s="247">
        <f>IF(N89="sníž. přenesená",J89,0)</f>
        <v>0</v>
      </c>
      <c r="BI89" s="247">
        <f>IF(N89="nulová",J89,0)</f>
        <v>0</v>
      </c>
      <c r="BJ89" s="24" t="s">
        <v>85</v>
      </c>
      <c r="BK89" s="247">
        <f>ROUND(I89*H89,2)</f>
        <v>0</v>
      </c>
      <c r="BL89" s="24" t="s">
        <v>259</v>
      </c>
      <c r="BM89" s="24" t="s">
        <v>2862</v>
      </c>
    </row>
    <row r="90" spans="2:65" s="1" customFormat="1" ht="16.5" customHeight="1">
      <c r="B90" s="47"/>
      <c r="C90" s="236" t="s">
        <v>237</v>
      </c>
      <c r="D90" s="236" t="s">
        <v>233</v>
      </c>
      <c r="E90" s="237" t="s">
        <v>1541</v>
      </c>
      <c r="F90" s="238" t="s">
        <v>1542</v>
      </c>
      <c r="G90" s="239" t="s">
        <v>304</v>
      </c>
      <c r="H90" s="293"/>
      <c r="I90" s="241"/>
      <c r="J90" s="242">
        <f>ROUND(I90*H90,2)</f>
        <v>0</v>
      </c>
      <c r="K90" s="238" t="s">
        <v>34</v>
      </c>
      <c r="L90" s="73"/>
      <c r="M90" s="243" t="s">
        <v>34</v>
      </c>
      <c r="N90" s="294" t="s">
        <v>49</v>
      </c>
      <c r="O90" s="295"/>
      <c r="P90" s="296">
        <f>O90*H90</f>
        <v>0</v>
      </c>
      <c r="Q90" s="296">
        <v>0</v>
      </c>
      <c r="R90" s="296">
        <f>Q90*H90</f>
        <v>0</v>
      </c>
      <c r="S90" s="296">
        <v>0</v>
      </c>
      <c r="T90" s="297">
        <f>S90*H90</f>
        <v>0</v>
      </c>
      <c r="AR90" s="24" t="s">
        <v>259</v>
      </c>
      <c r="AT90" s="24" t="s">
        <v>233</v>
      </c>
      <c r="AU90" s="24" t="s">
        <v>91</v>
      </c>
      <c r="AY90" s="24" t="s">
        <v>230</v>
      </c>
      <c r="BE90" s="247">
        <f>IF(N90="základní",J90,0)</f>
        <v>0</v>
      </c>
      <c r="BF90" s="247">
        <f>IF(N90="snížená",J90,0)</f>
        <v>0</v>
      </c>
      <c r="BG90" s="247">
        <f>IF(N90="zákl. přenesená",J90,0)</f>
        <v>0</v>
      </c>
      <c r="BH90" s="247">
        <f>IF(N90="sníž. přenesená",J90,0)</f>
        <v>0</v>
      </c>
      <c r="BI90" s="247">
        <f>IF(N90="nulová",J90,0)</f>
        <v>0</v>
      </c>
      <c r="BJ90" s="24" t="s">
        <v>85</v>
      </c>
      <c r="BK90" s="247">
        <f>ROUND(I90*H90,2)</f>
        <v>0</v>
      </c>
      <c r="BL90" s="24" t="s">
        <v>259</v>
      </c>
      <c r="BM90" s="24" t="s">
        <v>2863</v>
      </c>
    </row>
    <row r="91" spans="2:12" s="1" customFormat="1" ht="6.95" customHeight="1">
      <c r="B91" s="68"/>
      <c r="C91" s="69"/>
      <c r="D91" s="69"/>
      <c r="E91" s="69"/>
      <c r="F91" s="69"/>
      <c r="G91" s="69"/>
      <c r="H91" s="69"/>
      <c r="I91" s="179"/>
      <c r="J91" s="69"/>
      <c r="K91" s="69"/>
      <c r="L91" s="73"/>
    </row>
  </sheetData>
  <sheetProtection password="CC35" sheet="1" objects="1" scenarios="1" formatColumns="0" formatRows="0" autoFilter="0"/>
  <autoFilter ref="C83:K90"/>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1:BR11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181</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2733</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2864</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ROUND(J90,2)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ROUND(SUM(BE90:BE112),2)</f>
        <v>0</v>
      </c>
      <c r="G32" s="48"/>
      <c r="H32" s="48"/>
      <c r="I32" s="171">
        <v>0.21</v>
      </c>
      <c r="J32" s="170">
        <f>ROUND(ROUND((SUM(BE90:BE112)),2)*I32,2)</f>
        <v>0</v>
      </c>
      <c r="K32" s="52"/>
    </row>
    <row r="33" spans="2:11" s="1" customFormat="1" ht="14.4" customHeight="1">
      <c r="B33" s="47"/>
      <c r="C33" s="48"/>
      <c r="D33" s="48"/>
      <c r="E33" s="56" t="s">
        <v>50</v>
      </c>
      <c r="F33" s="170">
        <f>ROUND(SUM(BF90:BF112),2)</f>
        <v>0</v>
      </c>
      <c r="G33" s="48"/>
      <c r="H33" s="48"/>
      <c r="I33" s="171">
        <v>0.15</v>
      </c>
      <c r="J33" s="170">
        <f>ROUND(ROUND((SUM(BF90:BF112)),2)*I33,2)</f>
        <v>0</v>
      </c>
      <c r="K33" s="52"/>
    </row>
    <row r="34" spans="2:11" s="1" customFormat="1" ht="14.4" customHeight="1" hidden="1">
      <c r="B34" s="47"/>
      <c r="C34" s="48"/>
      <c r="D34" s="48"/>
      <c r="E34" s="56" t="s">
        <v>51</v>
      </c>
      <c r="F34" s="170">
        <f>ROUND(SUM(BG90:BG112),2)</f>
        <v>0</v>
      </c>
      <c r="G34" s="48"/>
      <c r="H34" s="48"/>
      <c r="I34" s="171">
        <v>0.21</v>
      </c>
      <c r="J34" s="170">
        <v>0</v>
      </c>
      <c r="K34" s="52"/>
    </row>
    <row r="35" spans="2:11" s="1" customFormat="1" ht="14.4" customHeight="1" hidden="1">
      <c r="B35" s="47"/>
      <c r="C35" s="48"/>
      <c r="D35" s="48"/>
      <c r="E35" s="56" t="s">
        <v>52</v>
      </c>
      <c r="F35" s="170">
        <f>ROUND(SUM(BH90:BH112),2)</f>
        <v>0</v>
      </c>
      <c r="G35" s="48"/>
      <c r="H35" s="48"/>
      <c r="I35" s="171">
        <v>0.15</v>
      </c>
      <c r="J35" s="170">
        <v>0</v>
      </c>
      <c r="K35" s="52"/>
    </row>
    <row r="36" spans="2:11" s="1" customFormat="1" ht="14.4" customHeight="1" hidden="1">
      <c r="B36" s="47"/>
      <c r="C36" s="48"/>
      <c r="D36" s="48"/>
      <c r="E36" s="56" t="s">
        <v>53</v>
      </c>
      <c r="F36" s="170">
        <f>ROUND(SUM(BI90:BI112),2)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2733</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A5 - OBJEKT E - PŘEDÁVACÍ STANICE STAVEBNÍ ČÁST</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J90</f>
        <v>0</v>
      </c>
      <c r="K60" s="52"/>
      <c r="AU60" s="24" t="s">
        <v>198</v>
      </c>
    </row>
    <row r="61" spans="2:11" s="8" customFormat="1" ht="24.95" customHeight="1">
      <c r="B61" s="190"/>
      <c r="C61" s="191"/>
      <c r="D61" s="192" t="s">
        <v>1619</v>
      </c>
      <c r="E61" s="193"/>
      <c r="F61" s="193"/>
      <c r="G61" s="193"/>
      <c r="H61" s="193"/>
      <c r="I61" s="194"/>
      <c r="J61" s="195">
        <f>J91</f>
        <v>0</v>
      </c>
      <c r="K61" s="196"/>
    </row>
    <row r="62" spans="2:11" s="8" customFormat="1" ht="24.95" customHeight="1">
      <c r="B62" s="190"/>
      <c r="C62" s="191"/>
      <c r="D62" s="192" t="s">
        <v>1620</v>
      </c>
      <c r="E62" s="193"/>
      <c r="F62" s="193"/>
      <c r="G62" s="193"/>
      <c r="H62" s="193"/>
      <c r="I62" s="194"/>
      <c r="J62" s="195">
        <f>J93</f>
        <v>0</v>
      </c>
      <c r="K62" s="196"/>
    </row>
    <row r="63" spans="2:11" s="8" customFormat="1" ht="24.95" customHeight="1">
      <c r="B63" s="190"/>
      <c r="C63" s="191"/>
      <c r="D63" s="192" t="s">
        <v>1623</v>
      </c>
      <c r="E63" s="193"/>
      <c r="F63" s="193"/>
      <c r="G63" s="193"/>
      <c r="H63" s="193"/>
      <c r="I63" s="194"/>
      <c r="J63" s="195">
        <f>J95</f>
        <v>0</v>
      </c>
      <c r="K63" s="196"/>
    </row>
    <row r="64" spans="2:11" s="8" customFormat="1" ht="24.95" customHeight="1">
      <c r="B64" s="190"/>
      <c r="C64" s="191"/>
      <c r="D64" s="192" t="s">
        <v>1625</v>
      </c>
      <c r="E64" s="193"/>
      <c r="F64" s="193"/>
      <c r="G64" s="193"/>
      <c r="H64" s="193"/>
      <c r="I64" s="194"/>
      <c r="J64" s="195">
        <f>J98</f>
        <v>0</v>
      </c>
      <c r="K64" s="196"/>
    </row>
    <row r="65" spans="2:11" s="8" customFormat="1" ht="24.95" customHeight="1">
      <c r="B65" s="190"/>
      <c r="C65" s="191"/>
      <c r="D65" s="192" t="s">
        <v>1626</v>
      </c>
      <c r="E65" s="193"/>
      <c r="F65" s="193"/>
      <c r="G65" s="193"/>
      <c r="H65" s="193"/>
      <c r="I65" s="194"/>
      <c r="J65" s="195">
        <f>J100</f>
        <v>0</v>
      </c>
      <c r="K65" s="196"/>
    </row>
    <row r="66" spans="2:11" s="8" customFormat="1" ht="24.95" customHeight="1">
      <c r="B66" s="190"/>
      <c r="C66" s="191"/>
      <c r="D66" s="192" t="s">
        <v>1629</v>
      </c>
      <c r="E66" s="193"/>
      <c r="F66" s="193"/>
      <c r="G66" s="193"/>
      <c r="H66" s="193"/>
      <c r="I66" s="194"/>
      <c r="J66" s="195">
        <f>J102</f>
        <v>0</v>
      </c>
      <c r="K66" s="196"/>
    </row>
    <row r="67" spans="2:11" s="8" customFormat="1" ht="24.95" customHeight="1">
      <c r="B67" s="190"/>
      <c r="C67" s="191"/>
      <c r="D67" s="192" t="s">
        <v>1630</v>
      </c>
      <c r="E67" s="193"/>
      <c r="F67" s="193"/>
      <c r="G67" s="193"/>
      <c r="H67" s="193"/>
      <c r="I67" s="194"/>
      <c r="J67" s="195">
        <f>J105</f>
        <v>0</v>
      </c>
      <c r="K67" s="196"/>
    </row>
    <row r="68" spans="2:11" s="8" customFormat="1" ht="24.95" customHeight="1">
      <c r="B68" s="190"/>
      <c r="C68" s="191"/>
      <c r="D68" s="192" t="s">
        <v>1631</v>
      </c>
      <c r="E68" s="193"/>
      <c r="F68" s="193"/>
      <c r="G68" s="193"/>
      <c r="H68" s="193"/>
      <c r="I68" s="194"/>
      <c r="J68" s="195">
        <f>J107</f>
        <v>0</v>
      </c>
      <c r="K68" s="196"/>
    </row>
    <row r="69" spans="2:11" s="1" customFormat="1" ht="21.8" customHeight="1">
      <c r="B69" s="47"/>
      <c r="C69" s="48"/>
      <c r="D69" s="48"/>
      <c r="E69" s="48"/>
      <c r="F69" s="48"/>
      <c r="G69" s="48"/>
      <c r="H69" s="48"/>
      <c r="I69" s="157"/>
      <c r="J69" s="48"/>
      <c r="K69" s="52"/>
    </row>
    <row r="70" spans="2:11" s="1" customFormat="1" ht="6.95" customHeight="1">
      <c r="B70" s="68"/>
      <c r="C70" s="69"/>
      <c r="D70" s="69"/>
      <c r="E70" s="69"/>
      <c r="F70" s="69"/>
      <c r="G70" s="69"/>
      <c r="H70" s="69"/>
      <c r="I70" s="179"/>
      <c r="J70" s="69"/>
      <c r="K70" s="70"/>
    </row>
    <row r="74" spans="2:12" s="1" customFormat="1" ht="6.95" customHeight="1">
      <c r="B74" s="71"/>
      <c r="C74" s="72"/>
      <c r="D74" s="72"/>
      <c r="E74" s="72"/>
      <c r="F74" s="72"/>
      <c r="G74" s="72"/>
      <c r="H74" s="72"/>
      <c r="I74" s="182"/>
      <c r="J74" s="72"/>
      <c r="K74" s="72"/>
      <c r="L74" s="73"/>
    </row>
    <row r="75" spans="2:12" s="1" customFormat="1" ht="36.95" customHeight="1">
      <c r="B75" s="47"/>
      <c r="C75" s="74" t="s">
        <v>214</v>
      </c>
      <c r="D75" s="75"/>
      <c r="E75" s="75"/>
      <c r="F75" s="75"/>
      <c r="G75" s="75"/>
      <c r="H75" s="75"/>
      <c r="I75" s="204"/>
      <c r="J75" s="75"/>
      <c r="K75" s="75"/>
      <c r="L75" s="73"/>
    </row>
    <row r="76" spans="2:12" s="1" customFormat="1" ht="6.95" customHeight="1">
      <c r="B76" s="47"/>
      <c r="C76" s="75"/>
      <c r="D76" s="75"/>
      <c r="E76" s="75"/>
      <c r="F76" s="75"/>
      <c r="G76" s="75"/>
      <c r="H76" s="75"/>
      <c r="I76" s="204"/>
      <c r="J76" s="75"/>
      <c r="K76" s="75"/>
      <c r="L76" s="73"/>
    </row>
    <row r="77" spans="2:12" s="1" customFormat="1" ht="14.4" customHeight="1">
      <c r="B77" s="47"/>
      <c r="C77" s="77" t="s">
        <v>18</v>
      </c>
      <c r="D77" s="75"/>
      <c r="E77" s="75"/>
      <c r="F77" s="75"/>
      <c r="G77" s="75"/>
      <c r="H77" s="75"/>
      <c r="I77" s="204"/>
      <c r="J77" s="75"/>
      <c r="K77" s="75"/>
      <c r="L77" s="73"/>
    </row>
    <row r="78" spans="2:12" s="1" customFormat="1" ht="16.5" customHeight="1">
      <c r="B78" s="47"/>
      <c r="C78" s="75"/>
      <c r="D78" s="75"/>
      <c r="E78" s="205" t="str">
        <f>E7</f>
        <v>REKONSTRUKCE PLYNOVÉ KOTELNY JAROV I.- OBJEKTY A-E</v>
      </c>
      <c r="F78" s="77"/>
      <c r="G78" s="77"/>
      <c r="H78" s="77"/>
      <c r="I78" s="204"/>
      <c r="J78" s="75"/>
      <c r="K78" s="75"/>
      <c r="L78" s="73"/>
    </row>
    <row r="79" spans="2:12" ht="13.5">
      <c r="B79" s="28"/>
      <c r="C79" s="77" t="s">
        <v>190</v>
      </c>
      <c r="D79" s="206"/>
      <c r="E79" s="206"/>
      <c r="F79" s="206"/>
      <c r="G79" s="206"/>
      <c r="H79" s="206"/>
      <c r="I79" s="149"/>
      <c r="J79" s="206"/>
      <c r="K79" s="206"/>
      <c r="L79" s="207"/>
    </row>
    <row r="80" spans="2:12" s="1" customFormat="1" ht="16.5" customHeight="1">
      <c r="B80" s="47"/>
      <c r="C80" s="75"/>
      <c r="D80" s="75"/>
      <c r="E80" s="205" t="s">
        <v>2733</v>
      </c>
      <c r="F80" s="75"/>
      <c r="G80" s="75"/>
      <c r="H80" s="75"/>
      <c r="I80" s="204"/>
      <c r="J80" s="75"/>
      <c r="K80" s="75"/>
      <c r="L80" s="73"/>
    </row>
    <row r="81" spans="2:12" s="1" customFormat="1" ht="14.4" customHeight="1">
      <c r="B81" s="47"/>
      <c r="C81" s="77" t="s">
        <v>192</v>
      </c>
      <c r="D81" s="75"/>
      <c r="E81" s="75"/>
      <c r="F81" s="75"/>
      <c r="G81" s="75"/>
      <c r="H81" s="75"/>
      <c r="I81" s="204"/>
      <c r="J81" s="75"/>
      <c r="K81" s="75"/>
      <c r="L81" s="73"/>
    </row>
    <row r="82" spans="2:12" s="1" customFormat="1" ht="17.25" customHeight="1">
      <c r="B82" s="47"/>
      <c r="C82" s="75"/>
      <c r="D82" s="75"/>
      <c r="E82" s="83" t="str">
        <f>E11</f>
        <v>A5 - OBJEKT E - PŘEDÁVACÍ STANICE STAVEBNÍ ČÁST</v>
      </c>
      <c r="F82" s="75"/>
      <c r="G82" s="75"/>
      <c r="H82" s="75"/>
      <c r="I82" s="204"/>
      <c r="J82" s="75"/>
      <c r="K82" s="75"/>
      <c r="L82" s="73"/>
    </row>
    <row r="83" spans="2:12" s="1" customFormat="1" ht="6.95" customHeight="1">
      <c r="B83" s="47"/>
      <c r="C83" s="75"/>
      <c r="D83" s="75"/>
      <c r="E83" s="75"/>
      <c r="F83" s="75"/>
      <c r="G83" s="75"/>
      <c r="H83" s="75"/>
      <c r="I83" s="204"/>
      <c r="J83" s="75"/>
      <c r="K83" s="75"/>
      <c r="L83" s="73"/>
    </row>
    <row r="84" spans="2:12" s="1" customFormat="1" ht="18" customHeight="1">
      <c r="B84" s="47"/>
      <c r="C84" s="77" t="s">
        <v>24</v>
      </c>
      <c r="D84" s="75"/>
      <c r="E84" s="75"/>
      <c r="F84" s="208" t="str">
        <f>F14</f>
        <v xml:space="preserve"> 130 00 Praha 3</v>
      </c>
      <c r="G84" s="75"/>
      <c r="H84" s="75"/>
      <c r="I84" s="209" t="s">
        <v>26</v>
      </c>
      <c r="J84" s="86" t="str">
        <f>IF(J14="","",J14)</f>
        <v>24. 9. 2018</v>
      </c>
      <c r="K84" s="75"/>
      <c r="L84" s="73"/>
    </row>
    <row r="85" spans="2:12" s="1" customFormat="1" ht="6.95" customHeight="1">
      <c r="B85" s="47"/>
      <c r="C85" s="75"/>
      <c r="D85" s="75"/>
      <c r="E85" s="75"/>
      <c r="F85" s="75"/>
      <c r="G85" s="75"/>
      <c r="H85" s="75"/>
      <c r="I85" s="204"/>
      <c r="J85" s="75"/>
      <c r="K85" s="75"/>
      <c r="L85" s="73"/>
    </row>
    <row r="86" spans="2:12" s="1" customFormat="1" ht="13.5">
      <c r="B86" s="47"/>
      <c r="C86" s="77" t="s">
        <v>32</v>
      </c>
      <c r="D86" s="75"/>
      <c r="E86" s="75"/>
      <c r="F86" s="208" t="str">
        <f>E17</f>
        <v>VYSOKÁ ŠKOLA EKONOMICKÁ V PRAZE</v>
      </c>
      <c r="G86" s="75"/>
      <c r="H86" s="75"/>
      <c r="I86" s="209" t="s">
        <v>39</v>
      </c>
      <c r="J86" s="208" t="str">
        <f>E23</f>
        <v>ING.VÁCLAV PILÁT</v>
      </c>
      <c r="K86" s="75"/>
      <c r="L86" s="73"/>
    </row>
    <row r="87" spans="2:12" s="1" customFormat="1" ht="14.4" customHeight="1">
      <c r="B87" s="47"/>
      <c r="C87" s="77" t="s">
        <v>37</v>
      </c>
      <c r="D87" s="75"/>
      <c r="E87" s="75"/>
      <c r="F87" s="208" t="str">
        <f>IF(E20="","",E20)</f>
        <v/>
      </c>
      <c r="G87" s="75"/>
      <c r="H87" s="75"/>
      <c r="I87" s="204"/>
      <c r="J87" s="75"/>
      <c r="K87" s="75"/>
      <c r="L87" s="73"/>
    </row>
    <row r="88" spans="2:12" s="1" customFormat="1" ht="10.3" customHeight="1">
      <c r="B88" s="47"/>
      <c r="C88" s="75"/>
      <c r="D88" s="75"/>
      <c r="E88" s="75"/>
      <c r="F88" s="75"/>
      <c r="G88" s="75"/>
      <c r="H88" s="75"/>
      <c r="I88" s="204"/>
      <c r="J88" s="75"/>
      <c r="K88" s="75"/>
      <c r="L88" s="73"/>
    </row>
    <row r="89" spans="2:20" s="10" customFormat="1" ht="29.25" customHeight="1">
      <c r="B89" s="210"/>
      <c r="C89" s="211" t="s">
        <v>215</v>
      </c>
      <c r="D89" s="212" t="s">
        <v>63</v>
      </c>
      <c r="E89" s="212" t="s">
        <v>59</v>
      </c>
      <c r="F89" s="212" t="s">
        <v>216</v>
      </c>
      <c r="G89" s="212" t="s">
        <v>217</v>
      </c>
      <c r="H89" s="212" t="s">
        <v>218</v>
      </c>
      <c r="I89" s="213" t="s">
        <v>219</v>
      </c>
      <c r="J89" s="212" t="s">
        <v>196</v>
      </c>
      <c r="K89" s="214" t="s">
        <v>220</v>
      </c>
      <c r="L89" s="215"/>
      <c r="M89" s="103" t="s">
        <v>221</v>
      </c>
      <c r="N89" s="104" t="s">
        <v>48</v>
      </c>
      <c r="O89" s="104" t="s">
        <v>222</v>
      </c>
      <c r="P89" s="104" t="s">
        <v>223</v>
      </c>
      <c r="Q89" s="104" t="s">
        <v>224</v>
      </c>
      <c r="R89" s="104" t="s">
        <v>225</v>
      </c>
      <c r="S89" s="104" t="s">
        <v>226</v>
      </c>
      <c r="T89" s="105" t="s">
        <v>227</v>
      </c>
    </row>
    <row r="90" spans="2:63" s="1" customFormat="1" ht="29.25" customHeight="1">
      <c r="B90" s="47"/>
      <c r="C90" s="109" t="s">
        <v>197</v>
      </c>
      <c r="D90" s="75"/>
      <c r="E90" s="75"/>
      <c r="F90" s="75"/>
      <c r="G90" s="75"/>
      <c r="H90" s="75"/>
      <c r="I90" s="204"/>
      <c r="J90" s="216">
        <f>BK90</f>
        <v>0</v>
      </c>
      <c r="K90" s="75"/>
      <c r="L90" s="73"/>
      <c r="M90" s="106"/>
      <c r="N90" s="107"/>
      <c r="O90" s="107"/>
      <c r="P90" s="217">
        <f>P91+P93+P95+P98+P100+P102+P105+P107</f>
        <v>0</v>
      </c>
      <c r="Q90" s="107"/>
      <c r="R90" s="217">
        <f>R91+R93+R95+R98+R100+R102+R105+R107</f>
        <v>0</v>
      </c>
      <c r="S90" s="107"/>
      <c r="T90" s="218">
        <f>T91+T93+T95+T98+T100+T102+T105+T107</f>
        <v>0</v>
      </c>
      <c r="AT90" s="24" t="s">
        <v>77</v>
      </c>
      <c r="AU90" s="24" t="s">
        <v>198</v>
      </c>
      <c r="BK90" s="219">
        <f>BK91+BK93+BK95+BK98+BK100+BK102+BK105+BK107</f>
        <v>0</v>
      </c>
    </row>
    <row r="91" spans="2:63" s="11" customFormat="1" ht="37.4" customHeight="1">
      <c r="B91" s="220"/>
      <c r="C91" s="221"/>
      <c r="D91" s="222" t="s">
        <v>77</v>
      </c>
      <c r="E91" s="223" t="s">
        <v>519</v>
      </c>
      <c r="F91" s="223" t="s">
        <v>1648</v>
      </c>
      <c r="G91" s="221"/>
      <c r="H91" s="221"/>
      <c r="I91" s="224"/>
      <c r="J91" s="225">
        <f>BK91</f>
        <v>0</v>
      </c>
      <c r="K91" s="221"/>
      <c r="L91" s="226"/>
      <c r="M91" s="227"/>
      <c r="N91" s="228"/>
      <c r="O91" s="228"/>
      <c r="P91" s="229">
        <f>P92</f>
        <v>0</v>
      </c>
      <c r="Q91" s="228"/>
      <c r="R91" s="229">
        <f>R92</f>
        <v>0</v>
      </c>
      <c r="S91" s="228"/>
      <c r="T91" s="230">
        <f>T92</f>
        <v>0</v>
      </c>
      <c r="AR91" s="231" t="s">
        <v>85</v>
      </c>
      <c r="AT91" s="232" t="s">
        <v>77</v>
      </c>
      <c r="AU91" s="232" t="s">
        <v>78</v>
      </c>
      <c r="AY91" s="231" t="s">
        <v>230</v>
      </c>
      <c r="BK91" s="233">
        <f>BK92</f>
        <v>0</v>
      </c>
    </row>
    <row r="92" spans="2:65" s="1" customFormat="1" ht="25.5" customHeight="1">
      <c r="B92" s="47"/>
      <c r="C92" s="236" t="s">
        <v>85</v>
      </c>
      <c r="D92" s="236" t="s">
        <v>233</v>
      </c>
      <c r="E92" s="237" t="s">
        <v>1653</v>
      </c>
      <c r="F92" s="238" t="s">
        <v>1654</v>
      </c>
      <c r="G92" s="239" t="s">
        <v>1594</v>
      </c>
      <c r="H92" s="240">
        <v>45.6</v>
      </c>
      <c r="I92" s="241"/>
      <c r="J92" s="242">
        <f>ROUND(I92*H92,2)</f>
        <v>0</v>
      </c>
      <c r="K92" s="238" t="s">
        <v>34</v>
      </c>
      <c r="L92" s="73"/>
      <c r="M92" s="243" t="s">
        <v>34</v>
      </c>
      <c r="N92" s="244" t="s">
        <v>49</v>
      </c>
      <c r="O92" s="48"/>
      <c r="P92" s="245">
        <f>O92*H92</f>
        <v>0</v>
      </c>
      <c r="Q92" s="245">
        <v>0</v>
      </c>
      <c r="R92" s="245">
        <f>Q92*H92</f>
        <v>0</v>
      </c>
      <c r="S92" s="245">
        <v>0</v>
      </c>
      <c r="T92" s="246">
        <f>S92*H92</f>
        <v>0</v>
      </c>
      <c r="AR92" s="24" t="s">
        <v>237</v>
      </c>
      <c r="AT92" s="24" t="s">
        <v>233</v>
      </c>
      <c r="AU92" s="24" t="s">
        <v>85</v>
      </c>
      <c r="AY92" s="24" t="s">
        <v>230</v>
      </c>
      <c r="BE92" s="247">
        <f>IF(N92="základní",J92,0)</f>
        <v>0</v>
      </c>
      <c r="BF92" s="247">
        <f>IF(N92="snížená",J92,0)</f>
        <v>0</v>
      </c>
      <c r="BG92" s="247">
        <f>IF(N92="zákl. přenesená",J92,0)</f>
        <v>0</v>
      </c>
      <c r="BH92" s="247">
        <f>IF(N92="sníž. přenesená",J92,0)</f>
        <v>0</v>
      </c>
      <c r="BI92" s="247">
        <f>IF(N92="nulová",J92,0)</f>
        <v>0</v>
      </c>
      <c r="BJ92" s="24" t="s">
        <v>85</v>
      </c>
      <c r="BK92" s="247">
        <f>ROUND(I92*H92,2)</f>
        <v>0</v>
      </c>
      <c r="BL92" s="24" t="s">
        <v>237</v>
      </c>
      <c r="BM92" s="24" t="s">
        <v>2865</v>
      </c>
    </row>
    <row r="93" spans="2:63" s="11" customFormat="1" ht="37.4" customHeight="1">
      <c r="B93" s="220"/>
      <c r="C93" s="221"/>
      <c r="D93" s="222" t="s">
        <v>77</v>
      </c>
      <c r="E93" s="223" t="s">
        <v>528</v>
      </c>
      <c r="F93" s="223" t="s">
        <v>1663</v>
      </c>
      <c r="G93" s="221"/>
      <c r="H93" s="221"/>
      <c r="I93" s="224"/>
      <c r="J93" s="225">
        <f>BK93</f>
        <v>0</v>
      </c>
      <c r="K93" s="221"/>
      <c r="L93" s="226"/>
      <c r="M93" s="227"/>
      <c r="N93" s="228"/>
      <c r="O93" s="228"/>
      <c r="P93" s="229">
        <f>P94</f>
        <v>0</v>
      </c>
      <c r="Q93" s="228"/>
      <c r="R93" s="229">
        <f>R94</f>
        <v>0</v>
      </c>
      <c r="S93" s="228"/>
      <c r="T93" s="230">
        <f>T94</f>
        <v>0</v>
      </c>
      <c r="AR93" s="231" t="s">
        <v>85</v>
      </c>
      <c r="AT93" s="232" t="s">
        <v>77</v>
      </c>
      <c r="AU93" s="232" t="s">
        <v>78</v>
      </c>
      <c r="AY93" s="231" t="s">
        <v>230</v>
      </c>
      <c r="BK93" s="233">
        <f>BK94</f>
        <v>0</v>
      </c>
    </row>
    <row r="94" spans="2:65" s="1" customFormat="1" ht="16.5" customHeight="1">
      <c r="B94" s="47"/>
      <c r="C94" s="236" t="s">
        <v>91</v>
      </c>
      <c r="D94" s="236" t="s">
        <v>233</v>
      </c>
      <c r="E94" s="237" t="s">
        <v>2128</v>
      </c>
      <c r="F94" s="238" t="s">
        <v>2129</v>
      </c>
      <c r="G94" s="239" t="s">
        <v>1594</v>
      </c>
      <c r="H94" s="240">
        <v>13.5</v>
      </c>
      <c r="I94" s="241"/>
      <c r="J94" s="242">
        <f>ROUND(I94*H94,2)</f>
        <v>0</v>
      </c>
      <c r="K94" s="238" t="s">
        <v>34</v>
      </c>
      <c r="L94" s="73"/>
      <c r="M94" s="243" t="s">
        <v>34</v>
      </c>
      <c r="N94" s="244" t="s">
        <v>49</v>
      </c>
      <c r="O94" s="48"/>
      <c r="P94" s="245">
        <f>O94*H94</f>
        <v>0</v>
      </c>
      <c r="Q94" s="245">
        <v>0</v>
      </c>
      <c r="R94" s="245">
        <f>Q94*H94</f>
        <v>0</v>
      </c>
      <c r="S94" s="245">
        <v>0</v>
      </c>
      <c r="T94" s="246">
        <f>S94*H94</f>
        <v>0</v>
      </c>
      <c r="AR94" s="24" t="s">
        <v>237</v>
      </c>
      <c r="AT94" s="24" t="s">
        <v>233</v>
      </c>
      <c r="AU94" s="24" t="s">
        <v>85</v>
      </c>
      <c r="AY94" s="24" t="s">
        <v>230</v>
      </c>
      <c r="BE94" s="247">
        <f>IF(N94="základní",J94,0)</f>
        <v>0</v>
      </c>
      <c r="BF94" s="247">
        <f>IF(N94="snížená",J94,0)</f>
        <v>0</v>
      </c>
      <c r="BG94" s="247">
        <f>IF(N94="zákl. přenesená",J94,0)</f>
        <v>0</v>
      </c>
      <c r="BH94" s="247">
        <f>IF(N94="sníž. přenesená",J94,0)</f>
        <v>0</v>
      </c>
      <c r="BI94" s="247">
        <f>IF(N94="nulová",J94,0)</f>
        <v>0</v>
      </c>
      <c r="BJ94" s="24" t="s">
        <v>85</v>
      </c>
      <c r="BK94" s="247">
        <f>ROUND(I94*H94,2)</f>
        <v>0</v>
      </c>
      <c r="BL94" s="24" t="s">
        <v>237</v>
      </c>
      <c r="BM94" s="24" t="s">
        <v>2866</v>
      </c>
    </row>
    <row r="95" spans="2:63" s="11" customFormat="1" ht="37.4" customHeight="1">
      <c r="B95" s="220"/>
      <c r="C95" s="221"/>
      <c r="D95" s="222" t="s">
        <v>77</v>
      </c>
      <c r="E95" s="223" t="s">
        <v>659</v>
      </c>
      <c r="F95" s="223" t="s">
        <v>1692</v>
      </c>
      <c r="G95" s="221"/>
      <c r="H95" s="221"/>
      <c r="I95" s="224"/>
      <c r="J95" s="225">
        <f>BK95</f>
        <v>0</v>
      </c>
      <c r="K95" s="221"/>
      <c r="L95" s="226"/>
      <c r="M95" s="227"/>
      <c r="N95" s="228"/>
      <c r="O95" s="228"/>
      <c r="P95" s="229">
        <f>SUM(P96:P97)</f>
        <v>0</v>
      </c>
      <c r="Q95" s="228"/>
      <c r="R95" s="229">
        <f>SUM(R96:R97)</f>
        <v>0</v>
      </c>
      <c r="S95" s="228"/>
      <c r="T95" s="230">
        <f>SUM(T96:T97)</f>
        <v>0</v>
      </c>
      <c r="AR95" s="231" t="s">
        <v>85</v>
      </c>
      <c r="AT95" s="232" t="s">
        <v>77</v>
      </c>
      <c r="AU95" s="232" t="s">
        <v>78</v>
      </c>
      <c r="AY95" s="231" t="s">
        <v>230</v>
      </c>
      <c r="BK95" s="233">
        <f>SUM(BK96:BK97)</f>
        <v>0</v>
      </c>
    </row>
    <row r="96" spans="2:65" s="1" customFormat="1" ht="16.5" customHeight="1">
      <c r="B96" s="47"/>
      <c r="C96" s="236" t="s">
        <v>242</v>
      </c>
      <c r="D96" s="236" t="s">
        <v>233</v>
      </c>
      <c r="E96" s="237" t="s">
        <v>1693</v>
      </c>
      <c r="F96" s="238" t="s">
        <v>1694</v>
      </c>
      <c r="G96" s="239" t="s">
        <v>1594</v>
      </c>
      <c r="H96" s="240">
        <v>13.5</v>
      </c>
      <c r="I96" s="241"/>
      <c r="J96" s="242">
        <f>ROUND(I96*H96,2)</f>
        <v>0</v>
      </c>
      <c r="K96" s="238" t="s">
        <v>34</v>
      </c>
      <c r="L96" s="73"/>
      <c r="M96" s="243" t="s">
        <v>34</v>
      </c>
      <c r="N96" s="244" t="s">
        <v>49</v>
      </c>
      <c r="O96" s="48"/>
      <c r="P96" s="245">
        <f>O96*H96</f>
        <v>0</v>
      </c>
      <c r="Q96" s="245">
        <v>0</v>
      </c>
      <c r="R96" s="245">
        <f>Q96*H96</f>
        <v>0</v>
      </c>
      <c r="S96" s="245">
        <v>0</v>
      </c>
      <c r="T96" s="246">
        <f>S96*H96</f>
        <v>0</v>
      </c>
      <c r="AR96" s="24" t="s">
        <v>237</v>
      </c>
      <c r="AT96" s="24" t="s">
        <v>233</v>
      </c>
      <c r="AU96" s="24" t="s">
        <v>85</v>
      </c>
      <c r="AY96" s="24" t="s">
        <v>230</v>
      </c>
      <c r="BE96" s="247">
        <f>IF(N96="základní",J96,0)</f>
        <v>0</v>
      </c>
      <c r="BF96" s="247">
        <f>IF(N96="snížená",J96,0)</f>
        <v>0</v>
      </c>
      <c r="BG96" s="247">
        <f>IF(N96="zákl. přenesená",J96,0)</f>
        <v>0</v>
      </c>
      <c r="BH96" s="247">
        <f>IF(N96="sníž. přenesená",J96,0)</f>
        <v>0</v>
      </c>
      <c r="BI96" s="247">
        <f>IF(N96="nulová",J96,0)</f>
        <v>0</v>
      </c>
      <c r="BJ96" s="24" t="s">
        <v>85</v>
      </c>
      <c r="BK96" s="247">
        <f>ROUND(I96*H96,2)</f>
        <v>0</v>
      </c>
      <c r="BL96" s="24" t="s">
        <v>237</v>
      </c>
      <c r="BM96" s="24" t="s">
        <v>2867</v>
      </c>
    </row>
    <row r="97" spans="2:65" s="1" customFormat="1" ht="16.5" customHeight="1">
      <c r="B97" s="47"/>
      <c r="C97" s="236" t="s">
        <v>237</v>
      </c>
      <c r="D97" s="236" t="s">
        <v>233</v>
      </c>
      <c r="E97" s="237" t="s">
        <v>1697</v>
      </c>
      <c r="F97" s="238" t="s">
        <v>1698</v>
      </c>
      <c r="G97" s="239" t="s">
        <v>1594</v>
      </c>
      <c r="H97" s="240">
        <v>200</v>
      </c>
      <c r="I97" s="241"/>
      <c r="J97" s="242">
        <f>ROUND(I97*H97,2)</f>
        <v>0</v>
      </c>
      <c r="K97" s="238" t="s">
        <v>34</v>
      </c>
      <c r="L97" s="73"/>
      <c r="M97" s="243" t="s">
        <v>34</v>
      </c>
      <c r="N97" s="244" t="s">
        <v>49</v>
      </c>
      <c r="O97" s="48"/>
      <c r="P97" s="245">
        <f>O97*H97</f>
        <v>0</v>
      </c>
      <c r="Q97" s="245">
        <v>0</v>
      </c>
      <c r="R97" s="245">
        <f>Q97*H97</f>
        <v>0</v>
      </c>
      <c r="S97" s="245">
        <v>0</v>
      </c>
      <c r="T97" s="246">
        <f>S97*H97</f>
        <v>0</v>
      </c>
      <c r="AR97" s="24" t="s">
        <v>237</v>
      </c>
      <c r="AT97" s="24" t="s">
        <v>233</v>
      </c>
      <c r="AU97" s="24" t="s">
        <v>85</v>
      </c>
      <c r="AY97" s="24" t="s">
        <v>230</v>
      </c>
      <c r="BE97" s="247">
        <f>IF(N97="základní",J97,0)</f>
        <v>0</v>
      </c>
      <c r="BF97" s="247">
        <f>IF(N97="snížená",J97,0)</f>
        <v>0</v>
      </c>
      <c r="BG97" s="247">
        <f>IF(N97="zákl. přenesená",J97,0)</f>
        <v>0</v>
      </c>
      <c r="BH97" s="247">
        <f>IF(N97="sníž. přenesená",J97,0)</f>
        <v>0</v>
      </c>
      <c r="BI97" s="247">
        <f>IF(N97="nulová",J97,0)</f>
        <v>0</v>
      </c>
      <c r="BJ97" s="24" t="s">
        <v>85</v>
      </c>
      <c r="BK97" s="247">
        <f>ROUND(I97*H97,2)</f>
        <v>0</v>
      </c>
      <c r="BL97" s="24" t="s">
        <v>237</v>
      </c>
      <c r="BM97" s="24" t="s">
        <v>2868</v>
      </c>
    </row>
    <row r="98" spans="2:63" s="11" customFormat="1" ht="37.4" customHeight="1">
      <c r="B98" s="220"/>
      <c r="C98" s="221"/>
      <c r="D98" s="222" t="s">
        <v>77</v>
      </c>
      <c r="E98" s="223" t="s">
        <v>667</v>
      </c>
      <c r="F98" s="223" t="s">
        <v>1724</v>
      </c>
      <c r="G98" s="221"/>
      <c r="H98" s="221"/>
      <c r="I98" s="224"/>
      <c r="J98" s="225">
        <f>BK98</f>
        <v>0</v>
      </c>
      <c r="K98" s="221"/>
      <c r="L98" s="226"/>
      <c r="M98" s="227"/>
      <c r="N98" s="228"/>
      <c r="O98" s="228"/>
      <c r="P98" s="229">
        <f>P99</f>
        <v>0</v>
      </c>
      <c r="Q98" s="228"/>
      <c r="R98" s="229">
        <f>R99</f>
        <v>0</v>
      </c>
      <c r="S98" s="228"/>
      <c r="T98" s="230">
        <f>T99</f>
        <v>0</v>
      </c>
      <c r="AR98" s="231" t="s">
        <v>85</v>
      </c>
      <c r="AT98" s="232" t="s">
        <v>77</v>
      </c>
      <c r="AU98" s="232" t="s">
        <v>78</v>
      </c>
      <c r="AY98" s="231" t="s">
        <v>230</v>
      </c>
      <c r="BK98" s="233">
        <f>BK99</f>
        <v>0</v>
      </c>
    </row>
    <row r="99" spans="2:65" s="1" customFormat="1" ht="16.5" customHeight="1">
      <c r="B99" s="47"/>
      <c r="C99" s="236" t="s">
        <v>255</v>
      </c>
      <c r="D99" s="236" t="s">
        <v>233</v>
      </c>
      <c r="E99" s="237" t="s">
        <v>2133</v>
      </c>
      <c r="F99" s="238" t="s">
        <v>2134</v>
      </c>
      <c r="G99" s="239" t="s">
        <v>1594</v>
      </c>
      <c r="H99" s="240">
        <v>45.6</v>
      </c>
      <c r="I99" s="241"/>
      <c r="J99" s="242">
        <f>ROUND(I99*H99,2)</f>
        <v>0</v>
      </c>
      <c r="K99" s="238" t="s">
        <v>34</v>
      </c>
      <c r="L99" s="73"/>
      <c r="M99" s="243" t="s">
        <v>34</v>
      </c>
      <c r="N99" s="244" t="s">
        <v>49</v>
      </c>
      <c r="O99" s="48"/>
      <c r="P99" s="245">
        <f>O99*H99</f>
        <v>0</v>
      </c>
      <c r="Q99" s="245">
        <v>0</v>
      </c>
      <c r="R99" s="245">
        <f>Q99*H99</f>
        <v>0</v>
      </c>
      <c r="S99" s="245">
        <v>0</v>
      </c>
      <c r="T99" s="246">
        <f>S99*H99</f>
        <v>0</v>
      </c>
      <c r="AR99" s="24" t="s">
        <v>237</v>
      </c>
      <c r="AT99" s="24" t="s">
        <v>233</v>
      </c>
      <c r="AU99" s="24" t="s">
        <v>85</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237</v>
      </c>
      <c r="BM99" s="24" t="s">
        <v>2869</v>
      </c>
    </row>
    <row r="100" spans="2:63" s="11" customFormat="1" ht="37.4" customHeight="1">
      <c r="B100" s="220"/>
      <c r="C100" s="221"/>
      <c r="D100" s="222" t="s">
        <v>77</v>
      </c>
      <c r="E100" s="223" t="s">
        <v>675</v>
      </c>
      <c r="F100" s="223" t="s">
        <v>1734</v>
      </c>
      <c r="G100" s="221"/>
      <c r="H100" s="221"/>
      <c r="I100" s="224"/>
      <c r="J100" s="225">
        <f>BK100</f>
        <v>0</v>
      </c>
      <c r="K100" s="221"/>
      <c r="L100" s="226"/>
      <c r="M100" s="227"/>
      <c r="N100" s="228"/>
      <c r="O100" s="228"/>
      <c r="P100" s="229">
        <f>P101</f>
        <v>0</v>
      </c>
      <c r="Q100" s="228"/>
      <c r="R100" s="229">
        <f>R101</f>
        <v>0</v>
      </c>
      <c r="S100" s="228"/>
      <c r="T100" s="230">
        <f>T101</f>
        <v>0</v>
      </c>
      <c r="AR100" s="231" t="s">
        <v>85</v>
      </c>
      <c r="AT100" s="232" t="s">
        <v>77</v>
      </c>
      <c r="AU100" s="232" t="s">
        <v>78</v>
      </c>
      <c r="AY100" s="231" t="s">
        <v>230</v>
      </c>
      <c r="BK100" s="233">
        <f>BK101</f>
        <v>0</v>
      </c>
    </row>
    <row r="101" spans="2:65" s="1" customFormat="1" ht="16.5" customHeight="1">
      <c r="B101" s="47"/>
      <c r="C101" s="236" t="s">
        <v>266</v>
      </c>
      <c r="D101" s="236" t="s">
        <v>233</v>
      </c>
      <c r="E101" s="237" t="s">
        <v>1735</v>
      </c>
      <c r="F101" s="238" t="s">
        <v>1736</v>
      </c>
      <c r="G101" s="239" t="s">
        <v>236</v>
      </c>
      <c r="H101" s="240">
        <v>0.962</v>
      </c>
      <c r="I101" s="241"/>
      <c r="J101" s="242">
        <f>ROUND(I101*H101,2)</f>
        <v>0</v>
      </c>
      <c r="K101" s="238" t="s">
        <v>34</v>
      </c>
      <c r="L101" s="73"/>
      <c r="M101" s="243" t="s">
        <v>34</v>
      </c>
      <c r="N101" s="244" t="s">
        <v>49</v>
      </c>
      <c r="O101" s="48"/>
      <c r="P101" s="245">
        <f>O101*H101</f>
        <v>0</v>
      </c>
      <c r="Q101" s="245">
        <v>0</v>
      </c>
      <c r="R101" s="245">
        <f>Q101*H101</f>
        <v>0</v>
      </c>
      <c r="S101" s="245">
        <v>0</v>
      </c>
      <c r="T101" s="246">
        <f>S101*H101</f>
        <v>0</v>
      </c>
      <c r="AR101" s="24" t="s">
        <v>237</v>
      </c>
      <c r="AT101" s="24" t="s">
        <v>233</v>
      </c>
      <c r="AU101" s="24" t="s">
        <v>85</v>
      </c>
      <c r="AY101" s="24" t="s">
        <v>230</v>
      </c>
      <c r="BE101" s="247">
        <f>IF(N101="základní",J101,0)</f>
        <v>0</v>
      </c>
      <c r="BF101" s="247">
        <f>IF(N101="snížená",J101,0)</f>
        <v>0</v>
      </c>
      <c r="BG101" s="247">
        <f>IF(N101="zákl. přenesená",J101,0)</f>
        <v>0</v>
      </c>
      <c r="BH101" s="247">
        <f>IF(N101="sníž. přenesená",J101,0)</f>
        <v>0</v>
      </c>
      <c r="BI101" s="247">
        <f>IF(N101="nulová",J101,0)</f>
        <v>0</v>
      </c>
      <c r="BJ101" s="24" t="s">
        <v>85</v>
      </c>
      <c r="BK101" s="247">
        <f>ROUND(I101*H101,2)</f>
        <v>0</v>
      </c>
      <c r="BL101" s="24" t="s">
        <v>237</v>
      </c>
      <c r="BM101" s="24" t="s">
        <v>2870</v>
      </c>
    </row>
    <row r="102" spans="2:63" s="11" customFormat="1" ht="37.4" customHeight="1">
      <c r="B102" s="220"/>
      <c r="C102" s="221"/>
      <c r="D102" s="222" t="s">
        <v>77</v>
      </c>
      <c r="E102" s="223" t="s">
        <v>1798</v>
      </c>
      <c r="F102" s="223" t="s">
        <v>1799</v>
      </c>
      <c r="G102" s="221"/>
      <c r="H102" s="221"/>
      <c r="I102" s="224"/>
      <c r="J102" s="225">
        <f>BK102</f>
        <v>0</v>
      </c>
      <c r="K102" s="221"/>
      <c r="L102" s="226"/>
      <c r="M102" s="227"/>
      <c r="N102" s="228"/>
      <c r="O102" s="228"/>
      <c r="P102" s="229">
        <f>SUM(P103:P104)</f>
        <v>0</v>
      </c>
      <c r="Q102" s="228"/>
      <c r="R102" s="229">
        <f>SUM(R103:R104)</f>
        <v>0</v>
      </c>
      <c r="S102" s="228"/>
      <c r="T102" s="230">
        <f>SUM(T103:T104)</f>
        <v>0</v>
      </c>
      <c r="AR102" s="231" t="s">
        <v>91</v>
      </c>
      <c r="AT102" s="232" t="s">
        <v>77</v>
      </c>
      <c r="AU102" s="232" t="s">
        <v>78</v>
      </c>
      <c r="AY102" s="231" t="s">
        <v>230</v>
      </c>
      <c r="BK102" s="233">
        <f>SUM(BK103:BK104)</f>
        <v>0</v>
      </c>
    </row>
    <row r="103" spans="2:65" s="1" customFormat="1" ht="16.5" customHeight="1">
      <c r="B103" s="47"/>
      <c r="C103" s="236" t="s">
        <v>278</v>
      </c>
      <c r="D103" s="236" t="s">
        <v>233</v>
      </c>
      <c r="E103" s="237" t="s">
        <v>1800</v>
      </c>
      <c r="F103" s="238" t="s">
        <v>1801</v>
      </c>
      <c r="G103" s="239" t="s">
        <v>1594</v>
      </c>
      <c r="H103" s="240">
        <v>13.5</v>
      </c>
      <c r="I103" s="241"/>
      <c r="J103" s="242">
        <f>ROUND(I103*H103,2)</f>
        <v>0</v>
      </c>
      <c r="K103" s="238" t="s">
        <v>34</v>
      </c>
      <c r="L103" s="73"/>
      <c r="M103" s="243" t="s">
        <v>34</v>
      </c>
      <c r="N103" s="244" t="s">
        <v>49</v>
      </c>
      <c r="O103" s="48"/>
      <c r="P103" s="245">
        <f>O103*H103</f>
        <v>0</v>
      </c>
      <c r="Q103" s="245">
        <v>0</v>
      </c>
      <c r="R103" s="245">
        <f>Q103*H103</f>
        <v>0</v>
      </c>
      <c r="S103" s="245">
        <v>0</v>
      </c>
      <c r="T103" s="246">
        <f>S103*H103</f>
        <v>0</v>
      </c>
      <c r="AR103" s="24" t="s">
        <v>259</v>
      </c>
      <c r="AT103" s="24" t="s">
        <v>233</v>
      </c>
      <c r="AU103" s="24" t="s">
        <v>85</v>
      </c>
      <c r="AY103" s="24" t="s">
        <v>230</v>
      </c>
      <c r="BE103" s="247">
        <f>IF(N103="základní",J103,0)</f>
        <v>0</v>
      </c>
      <c r="BF103" s="247">
        <f>IF(N103="snížená",J103,0)</f>
        <v>0</v>
      </c>
      <c r="BG103" s="247">
        <f>IF(N103="zákl. přenesená",J103,0)</f>
        <v>0</v>
      </c>
      <c r="BH103" s="247">
        <f>IF(N103="sníž. přenesená",J103,0)</f>
        <v>0</v>
      </c>
      <c r="BI103" s="247">
        <f>IF(N103="nulová",J103,0)</f>
        <v>0</v>
      </c>
      <c r="BJ103" s="24" t="s">
        <v>85</v>
      </c>
      <c r="BK103" s="247">
        <f>ROUND(I103*H103,2)</f>
        <v>0</v>
      </c>
      <c r="BL103" s="24" t="s">
        <v>259</v>
      </c>
      <c r="BM103" s="24" t="s">
        <v>2871</v>
      </c>
    </row>
    <row r="104" spans="2:65" s="1" customFormat="1" ht="16.5" customHeight="1">
      <c r="B104" s="47"/>
      <c r="C104" s="236" t="s">
        <v>285</v>
      </c>
      <c r="D104" s="236" t="s">
        <v>233</v>
      </c>
      <c r="E104" s="237" t="s">
        <v>1803</v>
      </c>
      <c r="F104" s="238" t="s">
        <v>1804</v>
      </c>
      <c r="G104" s="239" t="s">
        <v>1594</v>
      </c>
      <c r="H104" s="240">
        <v>13.5</v>
      </c>
      <c r="I104" s="241"/>
      <c r="J104" s="242">
        <f>ROUND(I104*H104,2)</f>
        <v>0</v>
      </c>
      <c r="K104" s="238" t="s">
        <v>34</v>
      </c>
      <c r="L104" s="73"/>
      <c r="M104" s="243" t="s">
        <v>34</v>
      </c>
      <c r="N104" s="244" t="s">
        <v>49</v>
      </c>
      <c r="O104" s="48"/>
      <c r="P104" s="245">
        <f>O104*H104</f>
        <v>0</v>
      </c>
      <c r="Q104" s="245">
        <v>0</v>
      </c>
      <c r="R104" s="245">
        <f>Q104*H104</f>
        <v>0</v>
      </c>
      <c r="S104" s="245">
        <v>0</v>
      </c>
      <c r="T104" s="246">
        <f>S104*H104</f>
        <v>0</v>
      </c>
      <c r="AR104" s="24" t="s">
        <v>259</v>
      </c>
      <c r="AT104" s="24" t="s">
        <v>233</v>
      </c>
      <c r="AU104" s="24" t="s">
        <v>85</v>
      </c>
      <c r="AY104" s="24" t="s">
        <v>230</v>
      </c>
      <c r="BE104" s="247">
        <f>IF(N104="základní",J104,0)</f>
        <v>0</v>
      </c>
      <c r="BF104" s="247">
        <f>IF(N104="snížená",J104,0)</f>
        <v>0</v>
      </c>
      <c r="BG104" s="247">
        <f>IF(N104="zákl. přenesená",J104,0)</f>
        <v>0</v>
      </c>
      <c r="BH104" s="247">
        <f>IF(N104="sníž. přenesená",J104,0)</f>
        <v>0</v>
      </c>
      <c r="BI104" s="247">
        <f>IF(N104="nulová",J104,0)</f>
        <v>0</v>
      </c>
      <c r="BJ104" s="24" t="s">
        <v>85</v>
      </c>
      <c r="BK104" s="247">
        <f>ROUND(I104*H104,2)</f>
        <v>0</v>
      </c>
      <c r="BL104" s="24" t="s">
        <v>259</v>
      </c>
      <c r="BM104" s="24" t="s">
        <v>2872</v>
      </c>
    </row>
    <row r="105" spans="2:63" s="11" customFormat="1" ht="37.4" customHeight="1">
      <c r="B105" s="220"/>
      <c r="C105" s="221"/>
      <c r="D105" s="222" t="s">
        <v>77</v>
      </c>
      <c r="E105" s="223" t="s">
        <v>1806</v>
      </c>
      <c r="F105" s="223" t="s">
        <v>1807</v>
      </c>
      <c r="G105" s="221"/>
      <c r="H105" s="221"/>
      <c r="I105" s="224"/>
      <c r="J105" s="225">
        <f>BK105</f>
        <v>0</v>
      </c>
      <c r="K105" s="221"/>
      <c r="L105" s="226"/>
      <c r="M105" s="227"/>
      <c r="N105" s="228"/>
      <c r="O105" s="228"/>
      <c r="P105" s="229">
        <f>P106</f>
        <v>0</v>
      </c>
      <c r="Q105" s="228"/>
      <c r="R105" s="229">
        <f>R106</f>
        <v>0</v>
      </c>
      <c r="S105" s="228"/>
      <c r="T105" s="230">
        <f>T106</f>
        <v>0</v>
      </c>
      <c r="AR105" s="231" t="s">
        <v>91</v>
      </c>
      <c r="AT105" s="232" t="s">
        <v>77</v>
      </c>
      <c r="AU105" s="232" t="s">
        <v>78</v>
      </c>
      <c r="AY105" s="231" t="s">
        <v>230</v>
      </c>
      <c r="BK105" s="233">
        <f>BK106</f>
        <v>0</v>
      </c>
    </row>
    <row r="106" spans="2:65" s="1" customFormat="1" ht="16.5" customHeight="1">
      <c r="B106" s="47"/>
      <c r="C106" s="236" t="s">
        <v>289</v>
      </c>
      <c r="D106" s="236" t="s">
        <v>233</v>
      </c>
      <c r="E106" s="237" t="s">
        <v>1811</v>
      </c>
      <c r="F106" s="238" t="s">
        <v>1812</v>
      </c>
      <c r="G106" s="239" t="s">
        <v>1594</v>
      </c>
      <c r="H106" s="240">
        <v>45.6</v>
      </c>
      <c r="I106" s="241"/>
      <c r="J106" s="242">
        <f>ROUND(I106*H106,2)</f>
        <v>0</v>
      </c>
      <c r="K106" s="238" t="s">
        <v>34</v>
      </c>
      <c r="L106" s="73"/>
      <c r="M106" s="243" t="s">
        <v>34</v>
      </c>
      <c r="N106" s="244" t="s">
        <v>49</v>
      </c>
      <c r="O106" s="48"/>
      <c r="P106" s="245">
        <f>O106*H106</f>
        <v>0</v>
      </c>
      <c r="Q106" s="245">
        <v>0</v>
      </c>
      <c r="R106" s="245">
        <f>Q106*H106</f>
        <v>0</v>
      </c>
      <c r="S106" s="245">
        <v>0</v>
      </c>
      <c r="T106" s="246">
        <f>S106*H106</f>
        <v>0</v>
      </c>
      <c r="AR106" s="24" t="s">
        <v>259</v>
      </c>
      <c r="AT106" s="24" t="s">
        <v>233</v>
      </c>
      <c r="AU106" s="24" t="s">
        <v>85</v>
      </c>
      <c r="AY106" s="24" t="s">
        <v>230</v>
      </c>
      <c r="BE106" s="247">
        <f>IF(N106="základní",J106,0)</f>
        <v>0</v>
      </c>
      <c r="BF106" s="247">
        <f>IF(N106="snížená",J106,0)</f>
        <v>0</v>
      </c>
      <c r="BG106" s="247">
        <f>IF(N106="zákl. přenesená",J106,0)</f>
        <v>0</v>
      </c>
      <c r="BH106" s="247">
        <f>IF(N106="sníž. přenesená",J106,0)</f>
        <v>0</v>
      </c>
      <c r="BI106" s="247">
        <f>IF(N106="nulová",J106,0)</f>
        <v>0</v>
      </c>
      <c r="BJ106" s="24" t="s">
        <v>85</v>
      </c>
      <c r="BK106" s="247">
        <f>ROUND(I106*H106,2)</f>
        <v>0</v>
      </c>
      <c r="BL106" s="24" t="s">
        <v>259</v>
      </c>
      <c r="BM106" s="24" t="s">
        <v>2873</v>
      </c>
    </row>
    <row r="107" spans="2:63" s="11" customFormat="1" ht="37.4" customHeight="1">
      <c r="B107" s="220"/>
      <c r="C107" s="221"/>
      <c r="D107" s="222" t="s">
        <v>77</v>
      </c>
      <c r="E107" s="223" t="s">
        <v>1817</v>
      </c>
      <c r="F107" s="223" t="s">
        <v>1818</v>
      </c>
      <c r="G107" s="221"/>
      <c r="H107" s="221"/>
      <c r="I107" s="224"/>
      <c r="J107" s="225">
        <f>BK107</f>
        <v>0</v>
      </c>
      <c r="K107" s="221"/>
      <c r="L107" s="226"/>
      <c r="M107" s="227"/>
      <c r="N107" s="228"/>
      <c r="O107" s="228"/>
      <c r="P107" s="229">
        <f>SUM(P108:P112)</f>
        <v>0</v>
      </c>
      <c r="Q107" s="228"/>
      <c r="R107" s="229">
        <f>SUM(R108:R112)</f>
        <v>0</v>
      </c>
      <c r="S107" s="228"/>
      <c r="T107" s="230">
        <f>SUM(T108:T112)</f>
        <v>0</v>
      </c>
      <c r="AR107" s="231" t="s">
        <v>85</v>
      </c>
      <c r="AT107" s="232" t="s">
        <v>77</v>
      </c>
      <c r="AU107" s="232" t="s">
        <v>78</v>
      </c>
      <c r="AY107" s="231" t="s">
        <v>230</v>
      </c>
      <c r="BK107" s="233">
        <f>SUM(BK108:BK112)</f>
        <v>0</v>
      </c>
    </row>
    <row r="108" spans="2:65" s="1" customFormat="1" ht="16.5" customHeight="1">
      <c r="B108" s="47"/>
      <c r="C108" s="236" t="s">
        <v>295</v>
      </c>
      <c r="D108" s="236" t="s">
        <v>233</v>
      </c>
      <c r="E108" s="237" t="s">
        <v>1822</v>
      </c>
      <c r="F108" s="238" t="s">
        <v>1823</v>
      </c>
      <c r="G108" s="239" t="s">
        <v>236</v>
      </c>
      <c r="H108" s="240">
        <v>0.182</v>
      </c>
      <c r="I108" s="241"/>
      <c r="J108" s="242">
        <f>ROUND(I108*H108,2)</f>
        <v>0</v>
      </c>
      <c r="K108" s="238" t="s">
        <v>34</v>
      </c>
      <c r="L108" s="73"/>
      <c r="M108" s="243" t="s">
        <v>34</v>
      </c>
      <c r="N108" s="244" t="s">
        <v>49</v>
      </c>
      <c r="O108" s="48"/>
      <c r="P108" s="245">
        <f>O108*H108</f>
        <v>0</v>
      </c>
      <c r="Q108" s="245">
        <v>0</v>
      </c>
      <c r="R108" s="245">
        <f>Q108*H108</f>
        <v>0</v>
      </c>
      <c r="S108" s="245">
        <v>0</v>
      </c>
      <c r="T108" s="246">
        <f>S108*H108</f>
        <v>0</v>
      </c>
      <c r="AR108" s="24" t="s">
        <v>237</v>
      </c>
      <c r="AT108" s="24" t="s">
        <v>233</v>
      </c>
      <c r="AU108" s="24" t="s">
        <v>85</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237</v>
      </c>
      <c r="BM108" s="24" t="s">
        <v>2874</v>
      </c>
    </row>
    <row r="109" spans="2:65" s="1" customFormat="1" ht="16.5" customHeight="1">
      <c r="B109" s="47"/>
      <c r="C109" s="236" t="s">
        <v>301</v>
      </c>
      <c r="D109" s="236" t="s">
        <v>233</v>
      </c>
      <c r="E109" s="237" t="s">
        <v>1825</v>
      </c>
      <c r="F109" s="238" t="s">
        <v>1826</v>
      </c>
      <c r="G109" s="239" t="s">
        <v>236</v>
      </c>
      <c r="H109" s="240">
        <v>5.29</v>
      </c>
      <c r="I109" s="241"/>
      <c r="J109" s="242">
        <f>ROUND(I109*H109,2)</f>
        <v>0</v>
      </c>
      <c r="K109" s="238" t="s">
        <v>34</v>
      </c>
      <c r="L109" s="73"/>
      <c r="M109" s="243" t="s">
        <v>34</v>
      </c>
      <c r="N109" s="244" t="s">
        <v>49</v>
      </c>
      <c r="O109" s="48"/>
      <c r="P109" s="245">
        <f>O109*H109</f>
        <v>0</v>
      </c>
      <c r="Q109" s="245">
        <v>0</v>
      </c>
      <c r="R109" s="245">
        <f>Q109*H109</f>
        <v>0</v>
      </c>
      <c r="S109" s="245">
        <v>0</v>
      </c>
      <c r="T109" s="246">
        <f>S109*H109</f>
        <v>0</v>
      </c>
      <c r="AR109" s="24" t="s">
        <v>237</v>
      </c>
      <c r="AT109" s="24" t="s">
        <v>233</v>
      </c>
      <c r="AU109" s="24" t="s">
        <v>85</v>
      </c>
      <c r="AY109" s="24" t="s">
        <v>230</v>
      </c>
      <c r="BE109" s="247">
        <f>IF(N109="základní",J109,0)</f>
        <v>0</v>
      </c>
      <c r="BF109" s="247">
        <f>IF(N109="snížená",J109,0)</f>
        <v>0</v>
      </c>
      <c r="BG109" s="247">
        <f>IF(N109="zákl. přenesená",J109,0)</f>
        <v>0</v>
      </c>
      <c r="BH109" s="247">
        <f>IF(N109="sníž. přenesená",J109,0)</f>
        <v>0</v>
      </c>
      <c r="BI109" s="247">
        <f>IF(N109="nulová",J109,0)</f>
        <v>0</v>
      </c>
      <c r="BJ109" s="24" t="s">
        <v>85</v>
      </c>
      <c r="BK109" s="247">
        <f>ROUND(I109*H109,2)</f>
        <v>0</v>
      </c>
      <c r="BL109" s="24" t="s">
        <v>237</v>
      </c>
      <c r="BM109" s="24" t="s">
        <v>2875</v>
      </c>
    </row>
    <row r="110" spans="2:65" s="1" customFormat="1" ht="16.5" customHeight="1">
      <c r="B110" s="47"/>
      <c r="C110" s="236" t="s">
        <v>307</v>
      </c>
      <c r="D110" s="236" t="s">
        <v>233</v>
      </c>
      <c r="E110" s="237" t="s">
        <v>1828</v>
      </c>
      <c r="F110" s="238" t="s">
        <v>1829</v>
      </c>
      <c r="G110" s="239" t="s">
        <v>236</v>
      </c>
      <c r="H110" s="240">
        <v>0.182</v>
      </c>
      <c r="I110" s="241"/>
      <c r="J110" s="242">
        <f>ROUND(I110*H110,2)</f>
        <v>0</v>
      </c>
      <c r="K110" s="238" t="s">
        <v>34</v>
      </c>
      <c r="L110" s="73"/>
      <c r="M110" s="243" t="s">
        <v>34</v>
      </c>
      <c r="N110" s="244" t="s">
        <v>49</v>
      </c>
      <c r="O110" s="48"/>
      <c r="P110" s="245">
        <f>O110*H110</f>
        <v>0</v>
      </c>
      <c r="Q110" s="245">
        <v>0</v>
      </c>
      <c r="R110" s="245">
        <f>Q110*H110</f>
        <v>0</v>
      </c>
      <c r="S110" s="245">
        <v>0</v>
      </c>
      <c r="T110" s="246">
        <f>S110*H110</f>
        <v>0</v>
      </c>
      <c r="AR110" s="24" t="s">
        <v>237</v>
      </c>
      <c r="AT110" s="24" t="s">
        <v>233</v>
      </c>
      <c r="AU110" s="24" t="s">
        <v>85</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237</v>
      </c>
      <c r="BM110" s="24" t="s">
        <v>2876</v>
      </c>
    </row>
    <row r="111" spans="2:65" s="1" customFormat="1" ht="16.5" customHeight="1">
      <c r="B111" s="47"/>
      <c r="C111" s="236" t="s">
        <v>311</v>
      </c>
      <c r="D111" s="236" t="s">
        <v>233</v>
      </c>
      <c r="E111" s="237" t="s">
        <v>1831</v>
      </c>
      <c r="F111" s="238" t="s">
        <v>1832</v>
      </c>
      <c r="G111" s="239" t="s">
        <v>236</v>
      </c>
      <c r="H111" s="240">
        <v>1.459</v>
      </c>
      <c r="I111" s="241"/>
      <c r="J111" s="242">
        <f>ROUND(I111*H111,2)</f>
        <v>0</v>
      </c>
      <c r="K111" s="238" t="s">
        <v>34</v>
      </c>
      <c r="L111" s="73"/>
      <c r="M111" s="243" t="s">
        <v>34</v>
      </c>
      <c r="N111" s="244" t="s">
        <v>49</v>
      </c>
      <c r="O111" s="48"/>
      <c r="P111" s="245">
        <f>O111*H111</f>
        <v>0</v>
      </c>
      <c r="Q111" s="245">
        <v>0</v>
      </c>
      <c r="R111" s="245">
        <f>Q111*H111</f>
        <v>0</v>
      </c>
      <c r="S111" s="245">
        <v>0</v>
      </c>
      <c r="T111" s="246">
        <f>S111*H111</f>
        <v>0</v>
      </c>
      <c r="AR111" s="24" t="s">
        <v>237</v>
      </c>
      <c r="AT111" s="24" t="s">
        <v>233</v>
      </c>
      <c r="AU111" s="24" t="s">
        <v>85</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237</v>
      </c>
      <c r="BM111" s="24" t="s">
        <v>2877</v>
      </c>
    </row>
    <row r="112" spans="2:65" s="1" customFormat="1" ht="16.5" customHeight="1">
      <c r="B112" s="47"/>
      <c r="C112" s="236" t="s">
        <v>315</v>
      </c>
      <c r="D112" s="236" t="s">
        <v>233</v>
      </c>
      <c r="E112" s="237" t="s">
        <v>1834</v>
      </c>
      <c r="F112" s="238" t="s">
        <v>1835</v>
      </c>
      <c r="G112" s="239" t="s">
        <v>236</v>
      </c>
      <c r="H112" s="240">
        <v>0.182</v>
      </c>
      <c r="I112" s="241"/>
      <c r="J112" s="242">
        <f>ROUND(I112*H112,2)</f>
        <v>0</v>
      </c>
      <c r="K112" s="238" t="s">
        <v>34</v>
      </c>
      <c r="L112" s="73"/>
      <c r="M112" s="243" t="s">
        <v>34</v>
      </c>
      <c r="N112" s="294" t="s">
        <v>49</v>
      </c>
      <c r="O112" s="295"/>
      <c r="P112" s="296">
        <f>O112*H112</f>
        <v>0</v>
      </c>
      <c r="Q112" s="296">
        <v>0</v>
      </c>
      <c r="R112" s="296">
        <f>Q112*H112</f>
        <v>0</v>
      </c>
      <c r="S112" s="296">
        <v>0</v>
      </c>
      <c r="T112" s="297">
        <f>S112*H112</f>
        <v>0</v>
      </c>
      <c r="AR112" s="24" t="s">
        <v>237</v>
      </c>
      <c r="AT112" s="24" t="s">
        <v>233</v>
      </c>
      <c r="AU112" s="24" t="s">
        <v>85</v>
      </c>
      <c r="AY112" s="24" t="s">
        <v>230</v>
      </c>
      <c r="BE112" s="247">
        <f>IF(N112="základní",J112,0)</f>
        <v>0</v>
      </c>
      <c r="BF112" s="247">
        <f>IF(N112="snížená",J112,0)</f>
        <v>0</v>
      </c>
      <c r="BG112" s="247">
        <f>IF(N112="zákl. přenesená",J112,0)</f>
        <v>0</v>
      </c>
      <c r="BH112" s="247">
        <f>IF(N112="sníž. přenesená",J112,0)</f>
        <v>0</v>
      </c>
      <c r="BI112" s="247">
        <f>IF(N112="nulová",J112,0)</f>
        <v>0</v>
      </c>
      <c r="BJ112" s="24" t="s">
        <v>85</v>
      </c>
      <c r="BK112" s="247">
        <f>ROUND(I112*H112,2)</f>
        <v>0</v>
      </c>
      <c r="BL112" s="24" t="s">
        <v>237</v>
      </c>
      <c r="BM112" s="24" t="s">
        <v>2878</v>
      </c>
    </row>
    <row r="113" spans="2:12" s="1" customFormat="1" ht="6.95" customHeight="1">
      <c r="B113" s="68"/>
      <c r="C113" s="69"/>
      <c r="D113" s="69"/>
      <c r="E113" s="69"/>
      <c r="F113" s="69"/>
      <c r="G113" s="69"/>
      <c r="H113" s="69"/>
      <c r="I113" s="179"/>
      <c r="J113" s="69"/>
      <c r="K113" s="69"/>
      <c r="L113" s="73"/>
    </row>
  </sheetData>
  <sheetProtection password="CC35" sheet="1" objects="1" scenarios="1" formatColumns="0" formatRows="0" autoFilter="0"/>
  <autoFilter ref="C89:K112"/>
  <mergeCells count="13">
    <mergeCell ref="E7:H7"/>
    <mergeCell ref="E9:H9"/>
    <mergeCell ref="E11:H11"/>
    <mergeCell ref="E26:H26"/>
    <mergeCell ref="E47:H47"/>
    <mergeCell ref="E49:H49"/>
    <mergeCell ref="E51:H51"/>
    <mergeCell ref="J55:J56"/>
    <mergeCell ref="E78:H78"/>
    <mergeCell ref="E80:H80"/>
    <mergeCell ref="E82:H82"/>
    <mergeCell ref="G1:H1"/>
    <mergeCell ref="L2:V2"/>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A1:BR9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183</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2733</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2879</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ROUND(J85,2)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ROUND(SUM(BE85:BE98),2)</f>
        <v>0</v>
      </c>
      <c r="G32" s="48"/>
      <c r="H32" s="48"/>
      <c r="I32" s="171">
        <v>0.21</v>
      </c>
      <c r="J32" s="170">
        <f>ROUND(ROUND((SUM(BE85:BE98)),2)*I32,2)</f>
        <v>0</v>
      </c>
      <c r="K32" s="52"/>
    </row>
    <row r="33" spans="2:11" s="1" customFormat="1" ht="14.4" customHeight="1">
      <c r="B33" s="47"/>
      <c r="C33" s="48"/>
      <c r="D33" s="48"/>
      <c r="E33" s="56" t="s">
        <v>50</v>
      </c>
      <c r="F33" s="170">
        <f>ROUND(SUM(BF85:BF98),2)</f>
        <v>0</v>
      </c>
      <c r="G33" s="48"/>
      <c r="H33" s="48"/>
      <c r="I33" s="171">
        <v>0.15</v>
      </c>
      <c r="J33" s="170">
        <f>ROUND(ROUND((SUM(BF85:BF98)),2)*I33,2)</f>
        <v>0</v>
      </c>
      <c r="K33" s="52"/>
    </row>
    <row r="34" spans="2:11" s="1" customFormat="1" ht="14.4" customHeight="1" hidden="1">
      <c r="B34" s="47"/>
      <c r="C34" s="48"/>
      <c r="D34" s="48"/>
      <c r="E34" s="56" t="s">
        <v>51</v>
      </c>
      <c r="F34" s="170">
        <f>ROUND(SUM(BG85:BG98),2)</f>
        <v>0</v>
      </c>
      <c r="G34" s="48"/>
      <c r="H34" s="48"/>
      <c r="I34" s="171">
        <v>0.21</v>
      </c>
      <c r="J34" s="170">
        <v>0</v>
      </c>
      <c r="K34" s="52"/>
    </row>
    <row r="35" spans="2:11" s="1" customFormat="1" ht="14.4" customHeight="1" hidden="1">
      <c r="B35" s="47"/>
      <c r="C35" s="48"/>
      <c r="D35" s="48"/>
      <c r="E35" s="56" t="s">
        <v>52</v>
      </c>
      <c r="F35" s="170">
        <f>ROUND(SUM(BH85:BH98),2)</f>
        <v>0</v>
      </c>
      <c r="G35" s="48"/>
      <c r="H35" s="48"/>
      <c r="I35" s="171">
        <v>0.15</v>
      </c>
      <c r="J35" s="170">
        <v>0</v>
      </c>
      <c r="K35" s="52"/>
    </row>
    <row r="36" spans="2:11" s="1" customFormat="1" ht="14.4" customHeight="1" hidden="1">
      <c r="B36" s="47"/>
      <c r="C36" s="48"/>
      <c r="D36" s="48"/>
      <c r="E36" s="56" t="s">
        <v>53</v>
      </c>
      <c r="F36" s="170">
        <f>ROUND(SUM(BI85:BI98),2)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2733</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A6 - OBJEKT E - REGULACE ÚT STAVEBNÍ ČÁST</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J85</f>
        <v>0</v>
      </c>
      <c r="K60" s="52"/>
      <c r="AU60" s="24" t="s">
        <v>198</v>
      </c>
    </row>
    <row r="61" spans="2:11" s="8" customFormat="1" ht="24.95" customHeight="1">
      <c r="B61" s="190"/>
      <c r="C61" s="191"/>
      <c r="D61" s="192" t="s">
        <v>1622</v>
      </c>
      <c r="E61" s="193"/>
      <c r="F61" s="193"/>
      <c r="G61" s="193"/>
      <c r="H61" s="193"/>
      <c r="I61" s="194"/>
      <c r="J61" s="195">
        <f>J86</f>
        <v>0</v>
      </c>
      <c r="K61" s="196"/>
    </row>
    <row r="62" spans="2:11" s="8" customFormat="1" ht="24.95" customHeight="1">
      <c r="B62" s="190"/>
      <c r="C62" s="191"/>
      <c r="D62" s="192" t="s">
        <v>1623</v>
      </c>
      <c r="E62" s="193"/>
      <c r="F62" s="193"/>
      <c r="G62" s="193"/>
      <c r="H62" s="193"/>
      <c r="I62" s="194"/>
      <c r="J62" s="195">
        <f>J88</f>
        <v>0</v>
      </c>
      <c r="K62" s="196"/>
    </row>
    <row r="63" spans="2:11" s="8" customFormat="1" ht="24.95" customHeight="1">
      <c r="B63" s="190"/>
      <c r="C63" s="191"/>
      <c r="D63" s="192" t="s">
        <v>1628</v>
      </c>
      <c r="E63" s="193"/>
      <c r="F63" s="193"/>
      <c r="G63" s="193"/>
      <c r="H63" s="193"/>
      <c r="I63" s="194"/>
      <c r="J63" s="195">
        <f>J90</f>
        <v>0</v>
      </c>
      <c r="K63" s="196"/>
    </row>
    <row r="64" spans="2:11" s="1" customFormat="1" ht="21.8" customHeight="1">
      <c r="B64" s="47"/>
      <c r="C64" s="48"/>
      <c r="D64" s="48"/>
      <c r="E64" s="48"/>
      <c r="F64" s="48"/>
      <c r="G64" s="48"/>
      <c r="H64" s="48"/>
      <c r="I64" s="157"/>
      <c r="J64" s="48"/>
      <c r="K64" s="52"/>
    </row>
    <row r="65" spans="2:11" s="1" customFormat="1" ht="6.95" customHeight="1">
      <c r="B65" s="68"/>
      <c r="C65" s="69"/>
      <c r="D65" s="69"/>
      <c r="E65" s="69"/>
      <c r="F65" s="69"/>
      <c r="G65" s="69"/>
      <c r="H65" s="69"/>
      <c r="I65" s="179"/>
      <c r="J65" s="69"/>
      <c r="K65" s="70"/>
    </row>
    <row r="69" spans="2:12" s="1" customFormat="1" ht="6.95" customHeight="1">
      <c r="B69" s="71"/>
      <c r="C69" s="72"/>
      <c r="D69" s="72"/>
      <c r="E69" s="72"/>
      <c r="F69" s="72"/>
      <c r="G69" s="72"/>
      <c r="H69" s="72"/>
      <c r="I69" s="182"/>
      <c r="J69" s="72"/>
      <c r="K69" s="72"/>
      <c r="L69" s="73"/>
    </row>
    <row r="70" spans="2:12" s="1" customFormat="1" ht="36.95" customHeight="1">
      <c r="B70" s="47"/>
      <c r="C70" s="74" t="s">
        <v>214</v>
      </c>
      <c r="D70" s="75"/>
      <c r="E70" s="75"/>
      <c r="F70" s="75"/>
      <c r="G70" s="75"/>
      <c r="H70" s="75"/>
      <c r="I70" s="204"/>
      <c r="J70" s="75"/>
      <c r="K70" s="75"/>
      <c r="L70" s="73"/>
    </row>
    <row r="71" spans="2:12" s="1" customFormat="1" ht="6.95" customHeight="1">
      <c r="B71" s="47"/>
      <c r="C71" s="75"/>
      <c r="D71" s="75"/>
      <c r="E71" s="75"/>
      <c r="F71" s="75"/>
      <c r="G71" s="75"/>
      <c r="H71" s="75"/>
      <c r="I71" s="204"/>
      <c r="J71" s="75"/>
      <c r="K71" s="75"/>
      <c r="L71" s="73"/>
    </row>
    <row r="72" spans="2:12" s="1" customFormat="1" ht="14.4" customHeight="1">
      <c r="B72" s="47"/>
      <c r="C72" s="77" t="s">
        <v>18</v>
      </c>
      <c r="D72" s="75"/>
      <c r="E72" s="75"/>
      <c r="F72" s="75"/>
      <c r="G72" s="75"/>
      <c r="H72" s="75"/>
      <c r="I72" s="204"/>
      <c r="J72" s="75"/>
      <c r="K72" s="75"/>
      <c r="L72" s="73"/>
    </row>
    <row r="73" spans="2:12" s="1" customFormat="1" ht="16.5" customHeight="1">
      <c r="B73" s="47"/>
      <c r="C73" s="75"/>
      <c r="D73" s="75"/>
      <c r="E73" s="205" t="str">
        <f>E7</f>
        <v>REKONSTRUKCE PLYNOVÉ KOTELNY JAROV I.- OBJEKTY A-E</v>
      </c>
      <c r="F73" s="77"/>
      <c r="G73" s="77"/>
      <c r="H73" s="77"/>
      <c r="I73" s="204"/>
      <c r="J73" s="75"/>
      <c r="K73" s="75"/>
      <c r="L73" s="73"/>
    </row>
    <row r="74" spans="2:12" ht="13.5">
      <c r="B74" s="28"/>
      <c r="C74" s="77" t="s">
        <v>190</v>
      </c>
      <c r="D74" s="206"/>
      <c r="E74" s="206"/>
      <c r="F74" s="206"/>
      <c r="G74" s="206"/>
      <c r="H74" s="206"/>
      <c r="I74" s="149"/>
      <c r="J74" s="206"/>
      <c r="K74" s="206"/>
      <c r="L74" s="207"/>
    </row>
    <row r="75" spans="2:12" s="1" customFormat="1" ht="16.5" customHeight="1">
      <c r="B75" s="47"/>
      <c r="C75" s="75"/>
      <c r="D75" s="75"/>
      <c r="E75" s="205" t="s">
        <v>2733</v>
      </c>
      <c r="F75" s="75"/>
      <c r="G75" s="75"/>
      <c r="H75" s="75"/>
      <c r="I75" s="204"/>
      <c r="J75" s="75"/>
      <c r="K75" s="75"/>
      <c r="L75" s="73"/>
    </row>
    <row r="76" spans="2:12" s="1" customFormat="1" ht="14.4" customHeight="1">
      <c r="B76" s="47"/>
      <c r="C76" s="77" t="s">
        <v>192</v>
      </c>
      <c r="D76" s="75"/>
      <c r="E76" s="75"/>
      <c r="F76" s="75"/>
      <c r="G76" s="75"/>
      <c r="H76" s="75"/>
      <c r="I76" s="204"/>
      <c r="J76" s="75"/>
      <c r="K76" s="75"/>
      <c r="L76" s="73"/>
    </row>
    <row r="77" spans="2:12" s="1" customFormat="1" ht="17.25" customHeight="1">
      <c r="B77" s="47"/>
      <c r="C77" s="75"/>
      <c r="D77" s="75"/>
      <c r="E77" s="83" t="str">
        <f>E11</f>
        <v>A6 - OBJEKT E - REGULACE ÚT STAVEBNÍ ČÁST</v>
      </c>
      <c r="F77" s="75"/>
      <c r="G77" s="75"/>
      <c r="H77" s="75"/>
      <c r="I77" s="204"/>
      <c r="J77" s="75"/>
      <c r="K77" s="75"/>
      <c r="L77" s="73"/>
    </row>
    <row r="78" spans="2:12" s="1" customFormat="1" ht="6.95" customHeight="1">
      <c r="B78" s="47"/>
      <c r="C78" s="75"/>
      <c r="D78" s="75"/>
      <c r="E78" s="75"/>
      <c r="F78" s="75"/>
      <c r="G78" s="75"/>
      <c r="H78" s="75"/>
      <c r="I78" s="204"/>
      <c r="J78" s="75"/>
      <c r="K78" s="75"/>
      <c r="L78" s="73"/>
    </row>
    <row r="79" spans="2:12" s="1" customFormat="1" ht="18" customHeight="1">
      <c r="B79" s="47"/>
      <c r="C79" s="77" t="s">
        <v>24</v>
      </c>
      <c r="D79" s="75"/>
      <c r="E79" s="75"/>
      <c r="F79" s="208" t="str">
        <f>F14</f>
        <v xml:space="preserve"> 130 00 Praha 3</v>
      </c>
      <c r="G79" s="75"/>
      <c r="H79" s="75"/>
      <c r="I79" s="209" t="s">
        <v>26</v>
      </c>
      <c r="J79" s="86" t="str">
        <f>IF(J14="","",J14)</f>
        <v>24. 9. 2018</v>
      </c>
      <c r="K79" s="75"/>
      <c r="L79" s="73"/>
    </row>
    <row r="80" spans="2:12" s="1" customFormat="1" ht="6.95" customHeight="1">
      <c r="B80" s="47"/>
      <c r="C80" s="75"/>
      <c r="D80" s="75"/>
      <c r="E80" s="75"/>
      <c r="F80" s="75"/>
      <c r="G80" s="75"/>
      <c r="H80" s="75"/>
      <c r="I80" s="204"/>
      <c r="J80" s="75"/>
      <c r="K80" s="75"/>
      <c r="L80" s="73"/>
    </row>
    <row r="81" spans="2:12" s="1" customFormat="1" ht="13.5">
      <c r="B81" s="47"/>
      <c r="C81" s="77" t="s">
        <v>32</v>
      </c>
      <c r="D81" s="75"/>
      <c r="E81" s="75"/>
      <c r="F81" s="208" t="str">
        <f>E17</f>
        <v>VYSOKÁ ŠKOLA EKONOMICKÁ V PRAZE</v>
      </c>
      <c r="G81" s="75"/>
      <c r="H81" s="75"/>
      <c r="I81" s="209" t="s">
        <v>39</v>
      </c>
      <c r="J81" s="208" t="str">
        <f>E23</f>
        <v>ING.VÁCLAV PILÁT</v>
      </c>
      <c r="K81" s="75"/>
      <c r="L81" s="73"/>
    </row>
    <row r="82" spans="2:12" s="1" customFormat="1" ht="14.4" customHeight="1">
      <c r="B82" s="47"/>
      <c r="C82" s="77" t="s">
        <v>37</v>
      </c>
      <c r="D82" s="75"/>
      <c r="E82" s="75"/>
      <c r="F82" s="208" t="str">
        <f>IF(E20="","",E20)</f>
        <v/>
      </c>
      <c r="G82" s="75"/>
      <c r="H82" s="75"/>
      <c r="I82" s="204"/>
      <c r="J82" s="75"/>
      <c r="K82" s="75"/>
      <c r="L82" s="73"/>
    </row>
    <row r="83" spans="2:12" s="1" customFormat="1" ht="10.3" customHeight="1">
      <c r="B83" s="47"/>
      <c r="C83" s="75"/>
      <c r="D83" s="75"/>
      <c r="E83" s="75"/>
      <c r="F83" s="75"/>
      <c r="G83" s="75"/>
      <c r="H83" s="75"/>
      <c r="I83" s="204"/>
      <c r="J83" s="75"/>
      <c r="K83" s="75"/>
      <c r="L83" s="73"/>
    </row>
    <row r="84" spans="2:20" s="10" customFormat="1" ht="29.25" customHeight="1">
      <c r="B84" s="210"/>
      <c r="C84" s="211" t="s">
        <v>215</v>
      </c>
      <c r="D84" s="212" t="s">
        <v>63</v>
      </c>
      <c r="E84" s="212" t="s">
        <v>59</v>
      </c>
      <c r="F84" s="212" t="s">
        <v>216</v>
      </c>
      <c r="G84" s="212" t="s">
        <v>217</v>
      </c>
      <c r="H84" s="212" t="s">
        <v>218</v>
      </c>
      <c r="I84" s="213" t="s">
        <v>219</v>
      </c>
      <c r="J84" s="212" t="s">
        <v>196</v>
      </c>
      <c r="K84" s="214" t="s">
        <v>220</v>
      </c>
      <c r="L84" s="215"/>
      <c r="M84" s="103" t="s">
        <v>221</v>
      </c>
      <c r="N84" s="104" t="s">
        <v>48</v>
      </c>
      <c r="O84" s="104" t="s">
        <v>222</v>
      </c>
      <c r="P84" s="104" t="s">
        <v>223</v>
      </c>
      <c r="Q84" s="104" t="s">
        <v>224</v>
      </c>
      <c r="R84" s="104" t="s">
        <v>225</v>
      </c>
      <c r="S84" s="104" t="s">
        <v>226</v>
      </c>
      <c r="T84" s="105" t="s">
        <v>227</v>
      </c>
    </row>
    <row r="85" spans="2:63" s="1" customFormat="1" ht="29.25" customHeight="1">
      <c r="B85" s="47"/>
      <c r="C85" s="109" t="s">
        <v>197</v>
      </c>
      <c r="D85" s="75"/>
      <c r="E85" s="75"/>
      <c r="F85" s="75"/>
      <c r="G85" s="75"/>
      <c r="H85" s="75"/>
      <c r="I85" s="204"/>
      <c r="J85" s="216">
        <f>BK85</f>
        <v>0</v>
      </c>
      <c r="K85" s="75"/>
      <c r="L85" s="73"/>
      <c r="M85" s="106"/>
      <c r="N85" s="107"/>
      <c r="O85" s="107"/>
      <c r="P85" s="217">
        <f>P86+P88+P90</f>
        <v>0</v>
      </c>
      <c r="Q85" s="107"/>
      <c r="R85" s="217">
        <f>R86+R88+R90</f>
        <v>0.0011200000000000001</v>
      </c>
      <c r="S85" s="107"/>
      <c r="T85" s="218">
        <f>T86+T88+T90</f>
        <v>0</v>
      </c>
      <c r="AT85" s="24" t="s">
        <v>77</v>
      </c>
      <c r="AU85" s="24" t="s">
        <v>198</v>
      </c>
      <c r="BK85" s="219">
        <f>BK86+BK88+BK90</f>
        <v>0</v>
      </c>
    </row>
    <row r="86" spans="2:63" s="11" customFormat="1" ht="37.4" customHeight="1">
      <c r="B86" s="220"/>
      <c r="C86" s="221"/>
      <c r="D86" s="222" t="s">
        <v>77</v>
      </c>
      <c r="E86" s="223" t="s">
        <v>655</v>
      </c>
      <c r="F86" s="223" t="s">
        <v>1685</v>
      </c>
      <c r="G86" s="221"/>
      <c r="H86" s="221"/>
      <c r="I86" s="224"/>
      <c r="J86" s="225">
        <f>BK86</f>
        <v>0</v>
      </c>
      <c r="K86" s="221"/>
      <c r="L86" s="226"/>
      <c r="M86" s="227"/>
      <c r="N86" s="228"/>
      <c r="O86" s="228"/>
      <c r="P86" s="229">
        <f>P87</f>
        <v>0</v>
      </c>
      <c r="Q86" s="228"/>
      <c r="R86" s="229">
        <f>R87</f>
        <v>0</v>
      </c>
      <c r="S86" s="228"/>
      <c r="T86" s="230">
        <f>T87</f>
        <v>0</v>
      </c>
      <c r="AR86" s="231" t="s">
        <v>85</v>
      </c>
      <c r="AT86" s="232" t="s">
        <v>77</v>
      </c>
      <c r="AU86" s="232" t="s">
        <v>78</v>
      </c>
      <c r="AY86" s="231" t="s">
        <v>230</v>
      </c>
      <c r="BK86" s="233">
        <f>BK87</f>
        <v>0</v>
      </c>
    </row>
    <row r="87" spans="2:65" s="1" customFormat="1" ht="16.5" customHeight="1">
      <c r="B87" s="47"/>
      <c r="C87" s="236" t="s">
        <v>85</v>
      </c>
      <c r="D87" s="236" t="s">
        <v>233</v>
      </c>
      <c r="E87" s="237" t="s">
        <v>1686</v>
      </c>
      <c r="F87" s="238" t="s">
        <v>1687</v>
      </c>
      <c r="G87" s="239" t="s">
        <v>1594</v>
      </c>
      <c r="H87" s="240">
        <v>70</v>
      </c>
      <c r="I87" s="241"/>
      <c r="J87" s="242">
        <f>ROUND(I87*H87,2)</f>
        <v>0</v>
      </c>
      <c r="K87" s="238" t="s">
        <v>34</v>
      </c>
      <c r="L87" s="73"/>
      <c r="M87" s="243" t="s">
        <v>34</v>
      </c>
      <c r="N87" s="244" t="s">
        <v>49</v>
      </c>
      <c r="O87" s="48"/>
      <c r="P87" s="245">
        <f>O87*H87</f>
        <v>0</v>
      </c>
      <c r="Q87" s="245">
        <v>0</v>
      </c>
      <c r="R87" s="245">
        <f>Q87*H87</f>
        <v>0</v>
      </c>
      <c r="S87" s="245">
        <v>0</v>
      </c>
      <c r="T87" s="246">
        <f>S87*H87</f>
        <v>0</v>
      </c>
      <c r="AR87" s="24" t="s">
        <v>237</v>
      </c>
      <c r="AT87" s="24" t="s">
        <v>233</v>
      </c>
      <c r="AU87" s="24" t="s">
        <v>85</v>
      </c>
      <c r="AY87" s="24" t="s">
        <v>230</v>
      </c>
      <c r="BE87" s="247">
        <f>IF(N87="základní",J87,0)</f>
        <v>0</v>
      </c>
      <c r="BF87" s="247">
        <f>IF(N87="snížená",J87,0)</f>
        <v>0</v>
      </c>
      <c r="BG87" s="247">
        <f>IF(N87="zákl. přenesená",J87,0)</f>
        <v>0</v>
      </c>
      <c r="BH87" s="247">
        <f>IF(N87="sníž. přenesená",J87,0)</f>
        <v>0</v>
      </c>
      <c r="BI87" s="247">
        <f>IF(N87="nulová",J87,0)</f>
        <v>0</v>
      </c>
      <c r="BJ87" s="24" t="s">
        <v>85</v>
      </c>
      <c r="BK87" s="247">
        <f>ROUND(I87*H87,2)</f>
        <v>0</v>
      </c>
      <c r="BL87" s="24" t="s">
        <v>237</v>
      </c>
      <c r="BM87" s="24" t="s">
        <v>2880</v>
      </c>
    </row>
    <row r="88" spans="2:63" s="11" customFormat="1" ht="37.4" customHeight="1">
      <c r="B88" s="220"/>
      <c r="C88" s="221"/>
      <c r="D88" s="222" t="s">
        <v>77</v>
      </c>
      <c r="E88" s="223" t="s">
        <v>659</v>
      </c>
      <c r="F88" s="223" t="s">
        <v>1692</v>
      </c>
      <c r="G88" s="221"/>
      <c r="H88" s="221"/>
      <c r="I88" s="224"/>
      <c r="J88" s="225">
        <f>BK88</f>
        <v>0</v>
      </c>
      <c r="K88" s="221"/>
      <c r="L88" s="226"/>
      <c r="M88" s="227"/>
      <c r="N88" s="228"/>
      <c r="O88" s="228"/>
      <c r="P88" s="229">
        <f>P89</f>
        <v>0</v>
      </c>
      <c r="Q88" s="228"/>
      <c r="R88" s="229">
        <f>R89</f>
        <v>0</v>
      </c>
      <c r="S88" s="228"/>
      <c r="T88" s="230">
        <f>T89</f>
        <v>0</v>
      </c>
      <c r="AR88" s="231" t="s">
        <v>85</v>
      </c>
      <c r="AT88" s="232" t="s">
        <v>77</v>
      </c>
      <c r="AU88" s="232" t="s">
        <v>78</v>
      </c>
      <c r="AY88" s="231" t="s">
        <v>230</v>
      </c>
      <c r="BK88" s="233">
        <f>BK89</f>
        <v>0</v>
      </c>
    </row>
    <row r="89" spans="2:65" s="1" customFormat="1" ht="16.5" customHeight="1">
      <c r="B89" s="47"/>
      <c r="C89" s="236" t="s">
        <v>91</v>
      </c>
      <c r="D89" s="236" t="s">
        <v>233</v>
      </c>
      <c r="E89" s="237" t="s">
        <v>2331</v>
      </c>
      <c r="F89" s="238" t="s">
        <v>2332</v>
      </c>
      <c r="G89" s="239" t="s">
        <v>1594</v>
      </c>
      <c r="H89" s="240">
        <v>70</v>
      </c>
      <c r="I89" s="241"/>
      <c r="J89" s="242">
        <f>ROUND(I89*H89,2)</f>
        <v>0</v>
      </c>
      <c r="K89" s="238" t="s">
        <v>34</v>
      </c>
      <c r="L89" s="73"/>
      <c r="M89" s="243" t="s">
        <v>34</v>
      </c>
      <c r="N89" s="244" t="s">
        <v>49</v>
      </c>
      <c r="O89" s="48"/>
      <c r="P89" s="245">
        <f>O89*H89</f>
        <v>0</v>
      </c>
      <c r="Q89" s="245">
        <v>0</v>
      </c>
      <c r="R89" s="245">
        <f>Q89*H89</f>
        <v>0</v>
      </c>
      <c r="S89" s="245">
        <v>0</v>
      </c>
      <c r="T89" s="246">
        <f>S89*H89</f>
        <v>0</v>
      </c>
      <c r="AR89" s="24" t="s">
        <v>237</v>
      </c>
      <c r="AT89" s="24" t="s">
        <v>233</v>
      </c>
      <c r="AU89" s="24" t="s">
        <v>85</v>
      </c>
      <c r="AY89" s="24" t="s">
        <v>230</v>
      </c>
      <c r="BE89" s="247">
        <f>IF(N89="základní",J89,0)</f>
        <v>0</v>
      </c>
      <c r="BF89" s="247">
        <f>IF(N89="snížená",J89,0)</f>
        <v>0</v>
      </c>
      <c r="BG89" s="247">
        <f>IF(N89="zákl. přenesená",J89,0)</f>
        <v>0</v>
      </c>
      <c r="BH89" s="247">
        <f>IF(N89="sníž. přenesená",J89,0)</f>
        <v>0</v>
      </c>
      <c r="BI89" s="247">
        <f>IF(N89="nulová",J89,0)</f>
        <v>0</v>
      </c>
      <c r="BJ89" s="24" t="s">
        <v>85</v>
      </c>
      <c r="BK89" s="247">
        <f>ROUND(I89*H89,2)</f>
        <v>0</v>
      </c>
      <c r="BL89" s="24" t="s">
        <v>237</v>
      </c>
      <c r="BM89" s="24" t="s">
        <v>2881</v>
      </c>
    </row>
    <row r="90" spans="2:63" s="11" customFormat="1" ht="37.4" customHeight="1">
      <c r="B90" s="220"/>
      <c r="C90" s="221"/>
      <c r="D90" s="222" t="s">
        <v>77</v>
      </c>
      <c r="E90" s="223" t="s">
        <v>762</v>
      </c>
      <c r="F90" s="223" t="s">
        <v>763</v>
      </c>
      <c r="G90" s="221"/>
      <c r="H90" s="221"/>
      <c r="I90" s="224"/>
      <c r="J90" s="225">
        <f>BK90</f>
        <v>0</v>
      </c>
      <c r="K90" s="221"/>
      <c r="L90" s="226"/>
      <c r="M90" s="227"/>
      <c r="N90" s="228"/>
      <c r="O90" s="228"/>
      <c r="P90" s="229">
        <f>SUM(P91:P98)</f>
        <v>0</v>
      </c>
      <c r="Q90" s="228"/>
      <c r="R90" s="229">
        <f>SUM(R91:R98)</f>
        <v>0.0011200000000000001</v>
      </c>
      <c r="S90" s="228"/>
      <c r="T90" s="230">
        <f>SUM(T91:T98)</f>
        <v>0</v>
      </c>
      <c r="AR90" s="231" t="s">
        <v>91</v>
      </c>
      <c r="AT90" s="232" t="s">
        <v>77</v>
      </c>
      <c r="AU90" s="232" t="s">
        <v>78</v>
      </c>
      <c r="AY90" s="231" t="s">
        <v>230</v>
      </c>
      <c r="BK90" s="233">
        <f>SUM(BK91:BK98)</f>
        <v>0</v>
      </c>
    </row>
    <row r="91" spans="2:65" s="1" customFormat="1" ht="16.5" customHeight="1">
      <c r="B91" s="47"/>
      <c r="C91" s="236" t="s">
        <v>242</v>
      </c>
      <c r="D91" s="236" t="s">
        <v>233</v>
      </c>
      <c r="E91" s="237" t="s">
        <v>2334</v>
      </c>
      <c r="F91" s="238" t="s">
        <v>2497</v>
      </c>
      <c r="G91" s="239" t="s">
        <v>1594</v>
      </c>
      <c r="H91" s="240">
        <v>70</v>
      </c>
      <c r="I91" s="241"/>
      <c r="J91" s="242">
        <f>ROUND(I91*H91,2)</f>
        <v>0</v>
      </c>
      <c r="K91" s="238" t="s">
        <v>34</v>
      </c>
      <c r="L91" s="73"/>
      <c r="M91" s="243" t="s">
        <v>34</v>
      </c>
      <c r="N91" s="244" t="s">
        <v>49</v>
      </c>
      <c r="O91" s="48"/>
      <c r="P91" s="245">
        <f>O91*H91</f>
        <v>0</v>
      </c>
      <c r="Q91" s="245">
        <v>0</v>
      </c>
      <c r="R91" s="245">
        <f>Q91*H91</f>
        <v>0</v>
      </c>
      <c r="S91" s="245">
        <v>0</v>
      </c>
      <c r="T91" s="246">
        <f>S91*H91</f>
        <v>0</v>
      </c>
      <c r="AR91" s="24" t="s">
        <v>259</v>
      </c>
      <c r="AT91" s="24" t="s">
        <v>233</v>
      </c>
      <c r="AU91" s="24" t="s">
        <v>85</v>
      </c>
      <c r="AY91" s="24" t="s">
        <v>230</v>
      </c>
      <c r="BE91" s="247">
        <f>IF(N91="základní",J91,0)</f>
        <v>0</v>
      </c>
      <c r="BF91" s="247">
        <f>IF(N91="snížená",J91,0)</f>
        <v>0</v>
      </c>
      <c r="BG91" s="247">
        <f>IF(N91="zákl. přenesená",J91,0)</f>
        <v>0</v>
      </c>
      <c r="BH91" s="247">
        <f>IF(N91="sníž. přenesená",J91,0)</f>
        <v>0</v>
      </c>
      <c r="BI91" s="247">
        <f>IF(N91="nulová",J91,0)</f>
        <v>0</v>
      </c>
      <c r="BJ91" s="24" t="s">
        <v>85</v>
      </c>
      <c r="BK91" s="247">
        <f>ROUND(I91*H91,2)</f>
        <v>0</v>
      </c>
      <c r="BL91" s="24" t="s">
        <v>259</v>
      </c>
      <c r="BM91" s="24" t="s">
        <v>2882</v>
      </c>
    </row>
    <row r="92" spans="2:65" s="1" customFormat="1" ht="16.5" customHeight="1">
      <c r="B92" s="47"/>
      <c r="C92" s="236" t="s">
        <v>237</v>
      </c>
      <c r="D92" s="236" t="s">
        <v>233</v>
      </c>
      <c r="E92" s="237" t="s">
        <v>2337</v>
      </c>
      <c r="F92" s="238" t="s">
        <v>2338</v>
      </c>
      <c r="G92" s="239" t="s">
        <v>1594</v>
      </c>
      <c r="H92" s="240">
        <v>42</v>
      </c>
      <c r="I92" s="241"/>
      <c r="J92" s="242">
        <f>ROUND(I92*H92,2)</f>
        <v>0</v>
      </c>
      <c r="K92" s="238" t="s">
        <v>34</v>
      </c>
      <c r="L92" s="73"/>
      <c r="M92" s="243" t="s">
        <v>34</v>
      </c>
      <c r="N92" s="244" t="s">
        <v>49</v>
      </c>
      <c r="O92" s="48"/>
      <c r="P92" s="245">
        <f>O92*H92</f>
        <v>0</v>
      </c>
      <c r="Q92" s="245">
        <v>0</v>
      </c>
      <c r="R92" s="245">
        <f>Q92*H92</f>
        <v>0</v>
      </c>
      <c r="S92" s="245">
        <v>0</v>
      </c>
      <c r="T92" s="246">
        <f>S92*H92</f>
        <v>0</v>
      </c>
      <c r="AR92" s="24" t="s">
        <v>259</v>
      </c>
      <c r="AT92" s="24" t="s">
        <v>233</v>
      </c>
      <c r="AU92" s="24" t="s">
        <v>85</v>
      </c>
      <c r="AY92" s="24" t="s">
        <v>230</v>
      </c>
      <c r="BE92" s="247">
        <f>IF(N92="základní",J92,0)</f>
        <v>0</v>
      </c>
      <c r="BF92" s="247">
        <f>IF(N92="snížená",J92,0)</f>
        <v>0</v>
      </c>
      <c r="BG92" s="247">
        <f>IF(N92="zákl. přenesená",J92,0)</f>
        <v>0</v>
      </c>
      <c r="BH92" s="247">
        <f>IF(N92="sníž. přenesená",J92,0)</f>
        <v>0</v>
      </c>
      <c r="BI92" s="247">
        <f>IF(N92="nulová",J92,0)</f>
        <v>0</v>
      </c>
      <c r="BJ92" s="24" t="s">
        <v>85</v>
      </c>
      <c r="BK92" s="247">
        <f>ROUND(I92*H92,2)</f>
        <v>0</v>
      </c>
      <c r="BL92" s="24" t="s">
        <v>259</v>
      </c>
      <c r="BM92" s="24" t="s">
        <v>2883</v>
      </c>
    </row>
    <row r="93" spans="2:51" s="12" customFormat="1" ht="13.5">
      <c r="B93" s="248"/>
      <c r="C93" s="249"/>
      <c r="D93" s="250" t="s">
        <v>246</v>
      </c>
      <c r="E93" s="251" t="s">
        <v>34</v>
      </c>
      <c r="F93" s="252" t="s">
        <v>2884</v>
      </c>
      <c r="G93" s="249"/>
      <c r="H93" s="253">
        <v>42</v>
      </c>
      <c r="I93" s="254"/>
      <c r="J93" s="249"/>
      <c r="K93" s="249"/>
      <c r="L93" s="255"/>
      <c r="M93" s="256"/>
      <c r="N93" s="257"/>
      <c r="O93" s="257"/>
      <c r="P93" s="257"/>
      <c r="Q93" s="257"/>
      <c r="R93" s="257"/>
      <c r="S93" s="257"/>
      <c r="T93" s="258"/>
      <c r="AT93" s="259" t="s">
        <v>246</v>
      </c>
      <c r="AU93" s="259" t="s">
        <v>85</v>
      </c>
      <c r="AV93" s="12" t="s">
        <v>91</v>
      </c>
      <c r="AW93" s="12" t="s">
        <v>41</v>
      </c>
      <c r="AX93" s="12" t="s">
        <v>78</v>
      </c>
      <c r="AY93" s="259" t="s">
        <v>230</v>
      </c>
    </row>
    <row r="94" spans="2:51" s="14" customFormat="1" ht="13.5">
      <c r="B94" s="270"/>
      <c r="C94" s="271"/>
      <c r="D94" s="250" t="s">
        <v>246</v>
      </c>
      <c r="E94" s="272" t="s">
        <v>34</v>
      </c>
      <c r="F94" s="273" t="s">
        <v>265</v>
      </c>
      <c r="G94" s="271"/>
      <c r="H94" s="274">
        <v>42</v>
      </c>
      <c r="I94" s="275"/>
      <c r="J94" s="271"/>
      <c r="K94" s="271"/>
      <c r="L94" s="276"/>
      <c r="M94" s="277"/>
      <c r="N94" s="278"/>
      <c r="O94" s="278"/>
      <c r="P94" s="278"/>
      <c r="Q94" s="278"/>
      <c r="R94" s="278"/>
      <c r="S94" s="278"/>
      <c r="T94" s="279"/>
      <c r="AT94" s="280" t="s">
        <v>246</v>
      </c>
      <c r="AU94" s="280" t="s">
        <v>85</v>
      </c>
      <c r="AV94" s="14" t="s">
        <v>237</v>
      </c>
      <c r="AW94" s="14" t="s">
        <v>41</v>
      </c>
      <c r="AX94" s="14" t="s">
        <v>85</v>
      </c>
      <c r="AY94" s="280" t="s">
        <v>230</v>
      </c>
    </row>
    <row r="95" spans="2:65" s="1" customFormat="1" ht="16.5" customHeight="1">
      <c r="B95" s="47"/>
      <c r="C95" s="236" t="s">
        <v>255</v>
      </c>
      <c r="D95" s="236" t="s">
        <v>233</v>
      </c>
      <c r="E95" s="237" t="s">
        <v>2341</v>
      </c>
      <c r="F95" s="238" t="s">
        <v>2342</v>
      </c>
      <c r="G95" s="239" t="s">
        <v>1594</v>
      </c>
      <c r="H95" s="240">
        <v>28</v>
      </c>
      <c r="I95" s="241"/>
      <c r="J95" s="242">
        <f>ROUND(I95*H95,2)</f>
        <v>0</v>
      </c>
      <c r="K95" s="238" t="s">
        <v>34</v>
      </c>
      <c r="L95" s="73"/>
      <c r="M95" s="243" t="s">
        <v>34</v>
      </c>
      <c r="N95" s="244" t="s">
        <v>49</v>
      </c>
      <c r="O95" s="48"/>
      <c r="P95" s="245">
        <f>O95*H95</f>
        <v>0</v>
      </c>
      <c r="Q95" s="245">
        <v>4E-05</v>
      </c>
      <c r="R95" s="245">
        <f>Q95*H95</f>
        <v>0.0011200000000000001</v>
      </c>
      <c r="S95" s="245">
        <v>0</v>
      </c>
      <c r="T95" s="246">
        <f>S95*H95</f>
        <v>0</v>
      </c>
      <c r="AR95" s="24" t="s">
        <v>259</v>
      </c>
      <c r="AT95" s="24" t="s">
        <v>233</v>
      </c>
      <c r="AU95" s="24" t="s">
        <v>85</v>
      </c>
      <c r="AY95" s="24" t="s">
        <v>230</v>
      </c>
      <c r="BE95" s="247">
        <f>IF(N95="základní",J95,0)</f>
        <v>0</v>
      </c>
      <c r="BF95" s="247">
        <f>IF(N95="snížená",J95,0)</f>
        <v>0</v>
      </c>
      <c r="BG95" s="247">
        <f>IF(N95="zákl. přenesená",J95,0)</f>
        <v>0</v>
      </c>
      <c r="BH95" s="247">
        <f>IF(N95="sníž. přenesená",J95,0)</f>
        <v>0</v>
      </c>
      <c r="BI95" s="247">
        <f>IF(N95="nulová",J95,0)</f>
        <v>0</v>
      </c>
      <c r="BJ95" s="24" t="s">
        <v>85</v>
      </c>
      <c r="BK95" s="247">
        <f>ROUND(I95*H95,2)</f>
        <v>0</v>
      </c>
      <c r="BL95" s="24" t="s">
        <v>259</v>
      </c>
      <c r="BM95" s="24" t="s">
        <v>2885</v>
      </c>
    </row>
    <row r="96" spans="2:51" s="12" customFormat="1" ht="13.5">
      <c r="B96" s="248"/>
      <c r="C96" s="249"/>
      <c r="D96" s="250" t="s">
        <v>246</v>
      </c>
      <c r="E96" s="251" t="s">
        <v>34</v>
      </c>
      <c r="F96" s="252" t="s">
        <v>2886</v>
      </c>
      <c r="G96" s="249"/>
      <c r="H96" s="253">
        <v>28</v>
      </c>
      <c r="I96" s="254"/>
      <c r="J96" s="249"/>
      <c r="K96" s="249"/>
      <c r="L96" s="255"/>
      <c r="M96" s="256"/>
      <c r="N96" s="257"/>
      <c r="O96" s="257"/>
      <c r="P96" s="257"/>
      <c r="Q96" s="257"/>
      <c r="R96" s="257"/>
      <c r="S96" s="257"/>
      <c r="T96" s="258"/>
      <c r="AT96" s="259" t="s">
        <v>246</v>
      </c>
      <c r="AU96" s="259" t="s">
        <v>85</v>
      </c>
      <c r="AV96" s="12" t="s">
        <v>91</v>
      </c>
      <c r="AW96" s="12" t="s">
        <v>41</v>
      </c>
      <c r="AX96" s="12" t="s">
        <v>78</v>
      </c>
      <c r="AY96" s="259" t="s">
        <v>230</v>
      </c>
    </row>
    <row r="97" spans="2:51" s="14" customFormat="1" ht="13.5">
      <c r="B97" s="270"/>
      <c r="C97" s="271"/>
      <c r="D97" s="250" t="s">
        <v>246</v>
      </c>
      <c r="E97" s="272" t="s">
        <v>34</v>
      </c>
      <c r="F97" s="273" t="s">
        <v>265</v>
      </c>
      <c r="G97" s="271"/>
      <c r="H97" s="274">
        <v>28</v>
      </c>
      <c r="I97" s="275"/>
      <c r="J97" s="271"/>
      <c r="K97" s="271"/>
      <c r="L97" s="276"/>
      <c r="M97" s="277"/>
      <c r="N97" s="278"/>
      <c r="O97" s="278"/>
      <c r="P97" s="278"/>
      <c r="Q97" s="278"/>
      <c r="R97" s="278"/>
      <c r="S97" s="278"/>
      <c r="T97" s="279"/>
      <c r="AT97" s="280" t="s">
        <v>246</v>
      </c>
      <c r="AU97" s="280" t="s">
        <v>85</v>
      </c>
      <c r="AV97" s="14" t="s">
        <v>237</v>
      </c>
      <c r="AW97" s="14" t="s">
        <v>41</v>
      </c>
      <c r="AX97" s="14" t="s">
        <v>85</v>
      </c>
      <c r="AY97" s="280" t="s">
        <v>230</v>
      </c>
    </row>
    <row r="98" spans="2:65" s="1" customFormat="1" ht="16.5" customHeight="1">
      <c r="B98" s="47"/>
      <c r="C98" s="236" t="s">
        <v>266</v>
      </c>
      <c r="D98" s="236" t="s">
        <v>233</v>
      </c>
      <c r="E98" s="237" t="s">
        <v>769</v>
      </c>
      <c r="F98" s="238" t="s">
        <v>770</v>
      </c>
      <c r="G98" s="239" t="s">
        <v>304</v>
      </c>
      <c r="H98" s="293"/>
      <c r="I98" s="241"/>
      <c r="J98" s="242">
        <f>ROUND(I98*H98,2)</f>
        <v>0</v>
      </c>
      <c r="K98" s="238" t="s">
        <v>34</v>
      </c>
      <c r="L98" s="73"/>
      <c r="M98" s="243" t="s">
        <v>34</v>
      </c>
      <c r="N98" s="294" t="s">
        <v>49</v>
      </c>
      <c r="O98" s="295"/>
      <c r="P98" s="296">
        <f>O98*H98</f>
        <v>0</v>
      </c>
      <c r="Q98" s="296">
        <v>0</v>
      </c>
      <c r="R98" s="296">
        <f>Q98*H98</f>
        <v>0</v>
      </c>
      <c r="S98" s="296">
        <v>0</v>
      </c>
      <c r="T98" s="297">
        <f>S98*H98</f>
        <v>0</v>
      </c>
      <c r="AR98" s="24" t="s">
        <v>259</v>
      </c>
      <c r="AT98" s="24" t="s">
        <v>233</v>
      </c>
      <c r="AU98" s="24" t="s">
        <v>85</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259</v>
      </c>
      <c r="BM98" s="24" t="s">
        <v>2887</v>
      </c>
    </row>
    <row r="99" spans="2:12" s="1" customFormat="1" ht="6.95" customHeight="1">
      <c r="B99" s="68"/>
      <c r="C99" s="69"/>
      <c r="D99" s="69"/>
      <c r="E99" s="69"/>
      <c r="F99" s="69"/>
      <c r="G99" s="69"/>
      <c r="H99" s="69"/>
      <c r="I99" s="179"/>
      <c r="J99" s="69"/>
      <c r="K99" s="69"/>
      <c r="L99" s="73"/>
    </row>
  </sheetData>
  <sheetProtection password="CC35" sheet="1" objects="1" scenarios="1" formatColumns="0" formatRows="0" autoFilter="0"/>
  <autoFilter ref="C84:K98"/>
  <mergeCells count="13">
    <mergeCell ref="E7:H7"/>
    <mergeCell ref="E9:H9"/>
    <mergeCell ref="E11:H11"/>
    <mergeCell ref="E26:H26"/>
    <mergeCell ref="E47:H47"/>
    <mergeCell ref="E49:H49"/>
    <mergeCell ref="E51:H51"/>
    <mergeCell ref="J55:J56"/>
    <mergeCell ref="E73:H73"/>
    <mergeCell ref="E75:H75"/>
    <mergeCell ref="E77:H77"/>
    <mergeCell ref="G1:H1"/>
    <mergeCell ref="L2:V2"/>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00" customWidth="1"/>
    <col min="2" max="2" width="1.66796875" style="300" customWidth="1"/>
    <col min="3" max="4" width="5" style="300" customWidth="1"/>
    <col min="5" max="5" width="11.66015625" style="300" customWidth="1"/>
    <col min="6" max="6" width="9.16015625" style="300" customWidth="1"/>
    <col min="7" max="7" width="5" style="300" customWidth="1"/>
    <col min="8" max="8" width="77.83203125" style="300" customWidth="1"/>
    <col min="9" max="10" width="20" style="300" customWidth="1"/>
    <col min="11" max="11" width="1.66796875" style="300" customWidth="1"/>
  </cols>
  <sheetData>
    <row r="1" ht="37.5" customHeight="1"/>
    <row r="2" spans="2:11" ht="7.5" customHeight="1">
      <c r="B2" s="301"/>
      <c r="C2" s="302"/>
      <c r="D2" s="302"/>
      <c r="E2" s="302"/>
      <c r="F2" s="302"/>
      <c r="G2" s="302"/>
      <c r="H2" s="302"/>
      <c r="I2" s="302"/>
      <c r="J2" s="302"/>
      <c r="K2" s="303"/>
    </row>
    <row r="3" spans="2:11" s="15" customFormat="1" ht="45" customHeight="1">
      <c r="B3" s="304"/>
      <c r="C3" s="305" t="s">
        <v>2888</v>
      </c>
      <c r="D3" s="305"/>
      <c r="E3" s="305"/>
      <c r="F3" s="305"/>
      <c r="G3" s="305"/>
      <c r="H3" s="305"/>
      <c r="I3" s="305"/>
      <c r="J3" s="305"/>
      <c r="K3" s="306"/>
    </row>
    <row r="4" spans="2:11" ht="25.5" customHeight="1">
      <c r="B4" s="307"/>
      <c r="C4" s="308" t="s">
        <v>2889</v>
      </c>
      <c r="D4" s="308"/>
      <c r="E4" s="308"/>
      <c r="F4" s="308"/>
      <c r="G4" s="308"/>
      <c r="H4" s="308"/>
      <c r="I4" s="308"/>
      <c r="J4" s="308"/>
      <c r="K4" s="309"/>
    </row>
    <row r="5" spans="2:11" ht="5.25" customHeight="1">
      <c r="B5" s="307"/>
      <c r="C5" s="310"/>
      <c r="D5" s="310"/>
      <c r="E5" s="310"/>
      <c r="F5" s="310"/>
      <c r="G5" s="310"/>
      <c r="H5" s="310"/>
      <c r="I5" s="310"/>
      <c r="J5" s="310"/>
      <c r="K5" s="309"/>
    </row>
    <row r="6" spans="2:11" ht="15" customHeight="1">
      <c r="B6" s="307"/>
      <c r="C6" s="311" t="s">
        <v>2890</v>
      </c>
      <c r="D6" s="311"/>
      <c r="E6" s="311"/>
      <c r="F6" s="311"/>
      <c r="G6" s="311"/>
      <c r="H6" s="311"/>
      <c r="I6" s="311"/>
      <c r="J6" s="311"/>
      <c r="K6" s="309"/>
    </row>
    <row r="7" spans="2:11" ht="15" customHeight="1">
      <c r="B7" s="312"/>
      <c r="C7" s="311" t="s">
        <v>2891</v>
      </c>
      <c r="D7" s="311"/>
      <c r="E7" s="311"/>
      <c r="F7" s="311"/>
      <c r="G7" s="311"/>
      <c r="H7" s="311"/>
      <c r="I7" s="311"/>
      <c r="J7" s="311"/>
      <c r="K7" s="309"/>
    </row>
    <row r="8" spans="2:11" ht="12.75" customHeight="1">
      <c r="B8" s="312"/>
      <c r="C8" s="311"/>
      <c r="D8" s="311"/>
      <c r="E8" s="311"/>
      <c r="F8" s="311"/>
      <c r="G8" s="311"/>
      <c r="H8" s="311"/>
      <c r="I8" s="311"/>
      <c r="J8" s="311"/>
      <c r="K8" s="309"/>
    </row>
    <row r="9" spans="2:11" ht="15" customHeight="1">
      <c r="B9" s="312"/>
      <c r="C9" s="311" t="s">
        <v>2892</v>
      </c>
      <c r="D9" s="311"/>
      <c r="E9" s="311"/>
      <c r="F9" s="311"/>
      <c r="G9" s="311"/>
      <c r="H9" s="311"/>
      <c r="I9" s="311"/>
      <c r="J9" s="311"/>
      <c r="K9" s="309"/>
    </row>
    <row r="10" spans="2:11" ht="15" customHeight="1">
      <c r="B10" s="312"/>
      <c r="C10" s="311"/>
      <c r="D10" s="311" t="s">
        <v>2893</v>
      </c>
      <c r="E10" s="311"/>
      <c r="F10" s="311"/>
      <c r="G10" s="311"/>
      <c r="H10" s="311"/>
      <c r="I10" s="311"/>
      <c r="J10" s="311"/>
      <c r="K10" s="309"/>
    </row>
    <row r="11" spans="2:11" ht="15" customHeight="1">
      <c r="B11" s="312"/>
      <c r="C11" s="313"/>
      <c r="D11" s="311" t="s">
        <v>2894</v>
      </c>
      <c r="E11" s="311"/>
      <c r="F11" s="311"/>
      <c r="G11" s="311"/>
      <c r="H11" s="311"/>
      <c r="I11" s="311"/>
      <c r="J11" s="311"/>
      <c r="K11" s="309"/>
    </row>
    <row r="12" spans="2:11" ht="12.75" customHeight="1">
      <c r="B12" s="312"/>
      <c r="C12" s="313"/>
      <c r="D12" s="313"/>
      <c r="E12" s="313"/>
      <c r="F12" s="313"/>
      <c r="G12" s="313"/>
      <c r="H12" s="313"/>
      <c r="I12" s="313"/>
      <c r="J12" s="313"/>
      <c r="K12" s="309"/>
    </row>
    <row r="13" spans="2:11" ht="15" customHeight="1">
      <c r="B13" s="312"/>
      <c r="C13" s="313"/>
      <c r="D13" s="311" t="s">
        <v>2895</v>
      </c>
      <c r="E13" s="311"/>
      <c r="F13" s="311"/>
      <c r="G13" s="311"/>
      <c r="H13" s="311"/>
      <c r="I13" s="311"/>
      <c r="J13" s="311"/>
      <c r="K13" s="309"/>
    </row>
    <row r="14" spans="2:11" ht="15" customHeight="1">
      <c r="B14" s="312"/>
      <c r="C14" s="313"/>
      <c r="D14" s="311" t="s">
        <v>2896</v>
      </c>
      <c r="E14" s="311"/>
      <c r="F14" s="311"/>
      <c r="G14" s="311"/>
      <c r="H14" s="311"/>
      <c r="I14" s="311"/>
      <c r="J14" s="311"/>
      <c r="K14" s="309"/>
    </row>
    <row r="15" spans="2:11" ht="15" customHeight="1">
      <c r="B15" s="312"/>
      <c r="C15" s="313"/>
      <c r="D15" s="311" t="s">
        <v>2897</v>
      </c>
      <c r="E15" s="311"/>
      <c r="F15" s="311"/>
      <c r="G15" s="311"/>
      <c r="H15" s="311"/>
      <c r="I15" s="311"/>
      <c r="J15" s="311"/>
      <c r="K15" s="309"/>
    </row>
    <row r="16" spans="2:11" ht="15" customHeight="1">
      <c r="B16" s="312"/>
      <c r="C16" s="313"/>
      <c r="D16" s="313"/>
      <c r="E16" s="314" t="s">
        <v>84</v>
      </c>
      <c r="F16" s="311" t="s">
        <v>2898</v>
      </c>
      <c r="G16" s="311"/>
      <c r="H16" s="311"/>
      <c r="I16" s="311"/>
      <c r="J16" s="311"/>
      <c r="K16" s="309"/>
    </row>
    <row r="17" spans="2:11" ht="15" customHeight="1">
      <c r="B17" s="312"/>
      <c r="C17" s="313"/>
      <c r="D17" s="313"/>
      <c r="E17" s="314" t="s">
        <v>2899</v>
      </c>
      <c r="F17" s="311" t="s">
        <v>2900</v>
      </c>
      <c r="G17" s="311"/>
      <c r="H17" s="311"/>
      <c r="I17" s="311"/>
      <c r="J17" s="311"/>
      <c r="K17" s="309"/>
    </row>
    <row r="18" spans="2:11" ht="15" customHeight="1">
      <c r="B18" s="312"/>
      <c r="C18" s="313"/>
      <c r="D18" s="313"/>
      <c r="E18" s="314" t="s">
        <v>2901</v>
      </c>
      <c r="F18" s="311" t="s">
        <v>2902</v>
      </c>
      <c r="G18" s="311"/>
      <c r="H18" s="311"/>
      <c r="I18" s="311"/>
      <c r="J18" s="311"/>
      <c r="K18" s="309"/>
    </row>
    <row r="19" spans="2:11" ht="15" customHeight="1">
      <c r="B19" s="312"/>
      <c r="C19" s="313"/>
      <c r="D19" s="313"/>
      <c r="E19" s="314" t="s">
        <v>2903</v>
      </c>
      <c r="F19" s="311" t="s">
        <v>2904</v>
      </c>
      <c r="G19" s="311"/>
      <c r="H19" s="311"/>
      <c r="I19" s="311"/>
      <c r="J19" s="311"/>
      <c r="K19" s="309"/>
    </row>
    <row r="20" spans="2:11" ht="15" customHeight="1">
      <c r="B20" s="312"/>
      <c r="C20" s="313"/>
      <c r="D20" s="313"/>
      <c r="E20" s="314" t="s">
        <v>2905</v>
      </c>
      <c r="F20" s="311" t="s">
        <v>2906</v>
      </c>
      <c r="G20" s="311"/>
      <c r="H20" s="311"/>
      <c r="I20" s="311"/>
      <c r="J20" s="311"/>
      <c r="K20" s="309"/>
    </row>
    <row r="21" spans="2:11" ht="15" customHeight="1">
      <c r="B21" s="312"/>
      <c r="C21" s="313"/>
      <c r="D21" s="313"/>
      <c r="E21" s="314" t="s">
        <v>90</v>
      </c>
      <c r="F21" s="311" t="s">
        <v>2907</v>
      </c>
      <c r="G21" s="311"/>
      <c r="H21" s="311"/>
      <c r="I21" s="311"/>
      <c r="J21" s="311"/>
      <c r="K21" s="309"/>
    </row>
    <row r="22" spans="2:11" ht="12.75" customHeight="1">
      <c r="B22" s="312"/>
      <c r="C22" s="313"/>
      <c r="D22" s="313"/>
      <c r="E22" s="313"/>
      <c r="F22" s="313"/>
      <c r="G22" s="313"/>
      <c r="H22" s="313"/>
      <c r="I22" s="313"/>
      <c r="J22" s="313"/>
      <c r="K22" s="309"/>
    </row>
    <row r="23" spans="2:11" ht="15" customHeight="1">
      <c r="B23" s="312"/>
      <c r="C23" s="311" t="s">
        <v>2908</v>
      </c>
      <c r="D23" s="311"/>
      <c r="E23" s="311"/>
      <c r="F23" s="311"/>
      <c r="G23" s="311"/>
      <c r="H23" s="311"/>
      <c r="I23" s="311"/>
      <c r="J23" s="311"/>
      <c r="K23" s="309"/>
    </row>
    <row r="24" spans="2:11" ht="15" customHeight="1">
      <c r="B24" s="312"/>
      <c r="C24" s="311" t="s">
        <v>2909</v>
      </c>
      <c r="D24" s="311"/>
      <c r="E24" s="311"/>
      <c r="F24" s="311"/>
      <c r="G24" s="311"/>
      <c r="H24" s="311"/>
      <c r="I24" s="311"/>
      <c r="J24" s="311"/>
      <c r="K24" s="309"/>
    </row>
    <row r="25" spans="2:11" ht="15" customHeight="1">
      <c r="B25" s="312"/>
      <c r="C25" s="311"/>
      <c r="D25" s="311" t="s">
        <v>2910</v>
      </c>
      <c r="E25" s="311"/>
      <c r="F25" s="311"/>
      <c r="G25" s="311"/>
      <c r="H25" s="311"/>
      <c r="I25" s="311"/>
      <c r="J25" s="311"/>
      <c r="K25" s="309"/>
    </row>
    <row r="26" spans="2:11" ht="15" customHeight="1">
      <c r="B26" s="312"/>
      <c r="C26" s="313"/>
      <c r="D26" s="311" t="s">
        <v>2911</v>
      </c>
      <c r="E26" s="311"/>
      <c r="F26" s="311"/>
      <c r="G26" s="311"/>
      <c r="H26" s="311"/>
      <c r="I26" s="311"/>
      <c r="J26" s="311"/>
      <c r="K26" s="309"/>
    </row>
    <row r="27" spans="2:11" ht="12.75" customHeight="1">
      <c r="B27" s="312"/>
      <c r="C27" s="313"/>
      <c r="D27" s="313"/>
      <c r="E27" s="313"/>
      <c r="F27" s="313"/>
      <c r="G27" s="313"/>
      <c r="H27" s="313"/>
      <c r="I27" s="313"/>
      <c r="J27" s="313"/>
      <c r="K27" s="309"/>
    </row>
    <row r="28" spans="2:11" ht="15" customHeight="1">
      <c r="B28" s="312"/>
      <c r="C28" s="313"/>
      <c r="D28" s="311" t="s">
        <v>2912</v>
      </c>
      <c r="E28" s="311"/>
      <c r="F28" s="311"/>
      <c r="G28" s="311"/>
      <c r="H28" s="311"/>
      <c r="I28" s="311"/>
      <c r="J28" s="311"/>
      <c r="K28" s="309"/>
    </row>
    <row r="29" spans="2:11" ht="15" customHeight="1">
      <c r="B29" s="312"/>
      <c r="C29" s="313"/>
      <c r="D29" s="311" t="s">
        <v>2913</v>
      </c>
      <c r="E29" s="311"/>
      <c r="F29" s="311"/>
      <c r="G29" s="311"/>
      <c r="H29" s="311"/>
      <c r="I29" s="311"/>
      <c r="J29" s="311"/>
      <c r="K29" s="309"/>
    </row>
    <row r="30" spans="2:11" ht="12.75" customHeight="1">
      <c r="B30" s="312"/>
      <c r="C30" s="313"/>
      <c r="D30" s="313"/>
      <c r="E30" s="313"/>
      <c r="F30" s="313"/>
      <c r="G30" s="313"/>
      <c r="H30" s="313"/>
      <c r="I30" s="313"/>
      <c r="J30" s="313"/>
      <c r="K30" s="309"/>
    </row>
    <row r="31" spans="2:11" ht="15" customHeight="1">
      <c r="B31" s="312"/>
      <c r="C31" s="313"/>
      <c r="D31" s="311" t="s">
        <v>2914</v>
      </c>
      <c r="E31" s="311"/>
      <c r="F31" s="311"/>
      <c r="G31" s="311"/>
      <c r="H31" s="311"/>
      <c r="I31" s="311"/>
      <c r="J31" s="311"/>
      <c r="K31" s="309"/>
    </row>
    <row r="32" spans="2:11" ht="15" customHeight="1">
      <c r="B32" s="312"/>
      <c r="C32" s="313"/>
      <c r="D32" s="311" t="s">
        <v>2915</v>
      </c>
      <c r="E32" s="311"/>
      <c r="F32" s="311"/>
      <c r="G32" s="311"/>
      <c r="H32" s="311"/>
      <c r="I32" s="311"/>
      <c r="J32" s="311"/>
      <c r="K32" s="309"/>
    </row>
    <row r="33" spans="2:11" ht="15" customHeight="1">
      <c r="B33" s="312"/>
      <c r="C33" s="313"/>
      <c r="D33" s="311" t="s">
        <v>2916</v>
      </c>
      <c r="E33" s="311"/>
      <c r="F33" s="311"/>
      <c r="G33" s="311"/>
      <c r="H33" s="311"/>
      <c r="I33" s="311"/>
      <c r="J33" s="311"/>
      <c r="K33" s="309"/>
    </row>
    <row r="34" spans="2:11" ht="15" customHeight="1">
      <c r="B34" s="312"/>
      <c r="C34" s="313"/>
      <c r="D34" s="311"/>
      <c r="E34" s="315" t="s">
        <v>215</v>
      </c>
      <c r="F34" s="311"/>
      <c r="G34" s="311" t="s">
        <v>2917</v>
      </c>
      <c r="H34" s="311"/>
      <c r="I34" s="311"/>
      <c r="J34" s="311"/>
      <c r="K34" s="309"/>
    </row>
    <row r="35" spans="2:11" ht="30.75" customHeight="1">
      <c r="B35" s="312"/>
      <c r="C35" s="313"/>
      <c r="D35" s="311"/>
      <c r="E35" s="315" t="s">
        <v>2918</v>
      </c>
      <c r="F35" s="311"/>
      <c r="G35" s="311" t="s">
        <v>2919</v>
      </c>
      <c r="H35" s="311"/>
      <c r="I35" s="311"/>
      <c r="J35" s="311"/>
      <c r="K35" s="309"/>
    </row>
    <row r="36" spans="2:11" ht="15" customHeight="1">
      <c r="B36" s="312"/>
      <c r="C36" s="313"/>
      <c r="D36" s="311"/>
      <c r="E36" s="315" t="s">
        <v>59</v>
      </c>
      <c r="F36" s="311"/>
      <c r="G36" s="311" t="s">
        <v>2920</v>
      </c>
      <c r="H36" s="311"/>
      <c r="I36" s="311"/>
      <c r="J36" s="311"/>
      <c r="K36" s="309"/>
    </row>
    <row r="37" spans="2:11" ht="15" customHeight="1">
      <c r="B37" s="312"/>
      <c r="C37" s="313"/>
      <c r="D37" s="311"/>
      <c r="E37" s="315" t="s">
        <v>216</v>
      </c>
      <c r="F37" s="311"/>
      <c r="G37" s="311" t="s">
        <v>2921</v>
      </c>
      <c r="H37" s="311"/>
      <c r="I37" s="311"/>
      <c r="J37" s="311"/>
      <c r="K37" s="309"/>
    </row>
    <row r="38" spans="2:11" ht="15" customHeight="1">
      <c r="B38" s="312"/>
      <c r="C38" s="313"/>
      <c r="D38" s="311"/>
      <c r="E38" s="315" t="s">
        <v>217</v>
      </c>
      <c r="F38" s="311"/>
      <c r="G38" s="311" t="s">
        <v>2922</v>
      </c>
      <c r="H38" s="311"/>
      <c r="I38" s="311"/>
      <c r="J38" s="311"/>
      <c r="K38" s="309"/>
    </row>
    <row r="39" spans="2:11" ht="15" customHeight="1">
      <c r="B39" s="312"/>
      <c r="C39" s="313"/>
      <c r="D39" s="311"/>
      <c r="E39" s="315" t="s">
        <v>218</v>
      </c>
      <c r="F39" s="311"/>
      <c r="G39" s="311" t="s">
        <v>2923</v>
      </c>
      <c r="H39" s="311"/>
      <c r="I39" s="311"/>
      <c r="J39" s="311"/>
      <c r="K39" s="309"/>
    </row>
    <row r="40" spans="2:11" ht="15" customHeight="1">
      <c r="B40" s="312"/>
      <c r="C40" s="313"/>
      <c r="D40" s="311"/>
      <c r="E40" s="315" t="s">
        <v>2924</v>
      </c>
      <c r="F40" s="311"/>
      <c r="G40" s="311" t="s">
        <v>2925</v>
      </c>
      <c r="H40" s="311"/>
      <c r="I40" s="311"/>
      <c r="J40" s="311"/>
      <c r="K40" s="309"/>
    </row>
    <row r="41" spans="2:11" ht="15" customHeight="1">
      <c r="B41" s="312"/>
      <c r="C41" s="313"/>
      <c r="D41" s="311"/>
      <c r="E41" s="315"/>
      <c r="F41" s="311"/>
      <c r="G41" s="311" t="s">
        <v>2926</v>
      </c>
      <c r="H41" s="311"/>
      <c r="I41" s="311"/>
      <c r="J41" s="311"/>
      <c r="K41" s="309"/>
    </row>
    <row r="42" spans="2:11" ht="15" customHeight="1">
      <c r="B42" s="312"/>
      <c r="C42" s="313"/>
      <c r="D42" s="311"/>
      <c r="E42" s="315" t="s">
        <v>2927</v>
      </c>
      <c r="F42" s="311"/>
      <c r="G42" s="311" t="s">
        <v>2928</v>
      </c>
      <c r="H42" s="311"/>
      <c r="I42" s="311"/>
      <c r="J42" s="311"/>
      <c r="K42" s="309"/>
    </row>
    <row r="43" spans="2:11" ht="15" customHeight="1">
      <c r="B43" s="312"/>
      <c r="C43" s="313"/>
      <c r="D43" s="311"/>
      <c r="E43" s="315" t="s">
        <v>220</v>
      </c>
      <c r="F43" s="311"/>
      <c r="G43" s="311" t="s">
        <v>2929</v>
      </c>
      <c r="H43" s="311"/>
      <c r="I43" s="311"/>
      <c r="J43" s="311"/>
      <c r="K43" s="309"/>
    </row>
    <row r="44" spans="2:11" ht="12.75" customHeight="1">
      <c r="B44" s="312"/>
      <c r="C44" s="313"/>
      <c r="D44" s="311"/>
      <c r="E44" s="311"/>
      <c r="F44" s="311"/>
      <c r="G44" s="311"/>
      <c r="H44" s="311"/>
      <c r="I44" s="311"/>
      <c r="J44" s="311"/>
      <c r="K44" s="309"/>
    </row>
    <row r="45" spans="2:11" ht="15" customHeight="1">
      <c r="B45" s="312"/>
      <c r="C45" s="313"/>
      <c r="D45" s="311" t="s">
        <v>2930</v>
      </c>
      <c r="E45" s="311"/>
      <c r="F45" s="311"/>
      <c r="G45" s="311"/>
      <c r="H45" s="311"/>
      <c r="I45" s="311"/>
      <c r="J45" s="311"/>
      <c r="K45" s="309"/>
    </row>
    <row r="46" spans="2:11" ht="15" customHeight="1">
      <c r="B46" s="312"/>
      <c r="C46" s="313"/>
      <c r="D46" s="313"/>
      <c r="E46" s="311" t="s">
        <v>2931</v>
      </c>
      <c r="F46" s="311"/>
      <c r="G46" s="311"/>
      <c r="H46" s="311"/>
      <c r="I46" s="311"/>
      <c r="J46" s="311"/>
      <c r="K46" s="309"/>
    </row>
    <row r="47" spans="2:11" ht="15" customHeight="1">
      <c r="B47" s="312"/>
      <c r="C47" s="313"/>
      <c r="D47" s="313"/>
      <c r="E47" s="311" t="s">
        <v>2932</v>
      </c>
      <c r="F47" s="311"/>
      <c r="G47" s="311"/>
      <c r="H47" s="311"/>
      <c r="I47" s="311"/>
      <c r="J47" s="311"/>
      <c r="K47" s="309"/>
    </row>
    <row r="48" spans="2:11" ht="15" customHeight="1">
      <c r="B48" s="312"/>
      <c r="C48" s="313"/>
      <c r="D48" s="313"/>
      <c r="E48" s="311" t="s">
        <v>2933</v>
      </c>
      <c r="F48" s="311"/>
      <c r="G48" s="311"/>
      <c r="H48" s="311"/>
      <c r="I48" s="311"/>
      <c r="J48" s="311"/>
      <c r="K48" s="309"/>
    </row>
    <row r="49" spans="2:11" ht="15" customHeight="1">
      <c r="B49" s="312"/>
      <c r="C49" s="313"/>
      <c r="D49" s="311" t="s">
        <v>2934</v>
      </c>
      <c r="E49" s="311"/>
      <c r="F49" s="311"/>
      <c r="G49" s="311"/>
      <c r="H49" s="311"/>
      <c r="I49" s="311"/>
      <c r="J49" s="311"/>
      <c r="K49" s="309"/>
    </row>
    <row r="50" spans="2:11" ht="25.5" customHeight="1">
      <c r="B50" s="307"/>
      <c r="C50" s="308" t="s">
        <v>2935</v>
      </c>
      <c r="D50" s="308"/>
      <c r="E50" s="308"/>
      <c r="F50" s="308"/>
      <c r="G50" s="308"/>
      <c r="H50" s="308"/>
      <c r="I50" s="308"/>
      <c r="J50" s="308"/>
      <c r="K50" s="309"/>
    </row>
    <row r="51" spans="2:11" ht="5.25" customHeight="1">
      <c r="B51" s="307"/>
      <c r="C51" s="310"/>
      <c r="D51" s="310"/>
      <c r="E51" s="310"/>
      <c r="F51" s="310"/>
      <c r="G51" s="310"/>
      <c r="H51" s="310"/>
      <c r="I51" s="310"/>
      <c r="J51" s="310"/>
      <c r="K51" s="309"/>
    </row>
    <row r="52" spans="2:11" ht="15" customHeight="1">
      <c r="B52" s="307"/>
      <c r="C52" s="311" t="s">
        <v>2936</v>
      </c>
      <c r="D52" s="311"/>
      <c r="E52" s="311"/>
      <c r="F52" s="311"/>
      <c r="G52" s="311"/>
      <c r="H52" s="311"/>
      <c r="I52" s="311"/>
      <c r="J52" s="311"/>
      <c r="K52" s="309"/>
    </row>
    <row r="53" spans="2:11" ht="15" customHeight="1">
      <c r="B53" s="307"/>
      <c r="C53" s="311" t="s">
        <v>2937</v>
      </c>
      <c r="D53" s="311"/>
      <c r="E53" s="311"/>
      <c r="F53" s="311"/>
      <c r="G53" s="311"/>
      <c r="H53" s="311"/>
      <c r="I53" s="311"/>
      <c r="J53" s="311"/>
      <c r="K53" s="309"/>
    </row>
    <row r="54" spans="2:11" ht="12.75" customHeight="1">
      <c r="B54" s="307"/>
      <c r="C54" s="311"/>
      <c r="D54" s="311"/>
      <c r="E54" s="311"/>
      <c r="F54" s="311"/>
      <c r="G54" s="311"/>
      <c r="H54" s="311"/>
      <c r="I54" s="311"/>
      <c r="J54" s="311"/>
      <c r="K54" s="309"/>
    </row>
    <row r="55" spans="2:11" ht="15" customHeight="1">
      <c r="B55" s="307"/>
      <c r="C55" s="311" t="s">
        <v>2938</v>
      </c>
      <c r="D55" s="311"/>
      <c r="E55" s="311"/>
      <c r="F55" s="311"/>
      <c r="G55" s="311"/>
      <c r="H55" s="311"/>
      <c r="I55" s="311"/>
      <c r="J55" s="311"/>
      <c r="K55" s="309"/>
    </row>
    <row r="56" spans="2:11" ht="15" customHeight="1">
      <c r="B56" s="307"/>
      <c r="C56" s="313"/>
      <c r="D56" s="311" t="s">
        <v>2939</v>
      </c>
      <c r="E56" s="311"/>
      <c r="F56" s="311"/>
      <c r="G56" s="311"/>
      <c r="H56" s="311"/>
      <c r="I56" s="311"/>
      <c r="J56" s="311"/>
      <c r="K56" s="309"/>
    </row>
    <row r="57" spans="2:11" ht="15" customHeight="1">
      <c r="B57" s="307"/>
      <c r="C57" s="313"/>
      <c r="D57" s="311" t="s">
        <v>2940</v>
      </c>
      <c r="E57" s="311"/>
      <c r="F57" s="311"/>
      <c r="G57" s="311"/>
      <c r="H57" s="311"/>
      <c r="I57" s="311"/>
      <c r="J57" s="311"/>
      <c r="K57" s="309"/>
    </row>
    <row r="58" spans="2:11" ht="15" customHeight="1">
      <c r="B58" s="307"/>
      <c r="C58" s="313"/>
      <c r="D58" s="311" t="s">
        <v>2941</v>
      </c>
      <c r="E58" s="311"/>
      <c r="F58" s="311"/>
      <c r="G58" s="311"/>
      <c r="H58" s="311"/>
      <c r="I58" s="311"/>
      <c r="J58" s="311"/>
      <c r="K58" s="309"/>
    </row>
    <row r="59" spans="2:11" ht="15" customHeight="1">
      <c r="B59" s="307"/>
      <c r="C59" s="313"/>
      <c r="D59" s="311" t="s">
        <v>2942</v>
      </c>
      <c r="E59" s="311"/>
      <c r="F59" s="311"/>
      <c r="G59" s="311"/>
      <c r="H59" s="311"/>
      <c r="I59" s="311"/>
      <c r="J59" s="311"/>
      <c r="K59" s="309"/>
    </row>
    <row r="60" spans="2:11" ht="15" customHeight="1">
      <c r="B60" s="307"/>
      <c r="C60" s="313"/>
      <c r="D60" s="316" t="s">
        <v>2943</v>
      </c>
      <c r="E60" s="316"/>
      <c r="F60" s="316"/>
      <c r="G60" s="316"/>
      <c r="H60" s="316"/>
      <c r="I60" s="316"/>
      <c r="J60" s="316"/>
      <c r="K60" s="309"/>
    </row>
    <row r="61" spans="2:11" ht="15" customHeight="1">
      <c r="B61" s="307"/>
      <c r="C61" s="313"/>
      <c r="D61" s="311" t="s">
        <v>2944</v>
      </c>
      <c r="E61" s="311"/>
      <c r="F61" s="311"/>
      <c r="G61" s="311"/>
      <c r="H61" s="311"/>
      <c r="I61" s="311"/>
      <c r="J61" s="311"/>
      <c r="K61" s="309"/>
    </row>
    <row r="62" spans="2:11" ht="12.75" customHeight="1">
      <c r="B62" s="307"/>
      <c r="C62" s="313"/>
      <c r="D62" s="313"/>
      <c r="E62" s="317"/>
      <c r="F62" s="313"/>
      <c r="G62" s="313"/>
      <c r="H62" s="313"/>
      <c r="I62" s="313"/>
      <c r="J62" s="313"/>
      <c r="K62" s="309"/>
    </row>
    <row r="63" spans="2:11" ht="15" customHeight="1">
      <c r="B63" s="307"/>
      <c r="C63" s="313"/>
      <c r="D63" s="311" t="s">
        <v>2945</v>
      </c>
      <c r="E63" s="311"/>
      <c r="F63" s="311"/>
      <c r="G63" s="311"/>
      <c r="H63" s="311"/>
      <c r="I63" s="311"/>
      <c r="J63" s="311"/>
      <c r="K63" s="309"/>
    </row>
    <row r="64" spans="2:11" ht="15" customHeight="1">
      <c r="B64" s="307"/>
      <c r="C64" s="313"/>
      <c r="D64" s="316" t="s">
        <v>2946</v>
      </c>
      <c r="E64" s="316"/>
      <c r="F64" s="316"/>
      <c r="G64" s="316"/>
      <c r="H64" s="316"/>
      <c r="I64" s="316"/>
      <c r="J64" s="316"/>
      <c r="K64" s="309"/>
    </row>
    <row r="65" spans="2:11" ht="15" customHeight="1">
      <c r="B65" s="307"/>
      <c r="C65" s="313"/>
      <c r="D65" s="311" t="s">
        <v>2947</v>
      </c>
      <c r="E65" s="311"/>
      <c r="F65" s="311"/>
      <c r="G65" s="311"/>
      <c r="H65" s="311"/>
      <c r="I65" s="311"/>
      <c r="J65" s="311"/>
      <c r="K65" s="309"/>
    </row>
    <row r="66" spans="2:11" ht="15" customHeight="1">
      <c r="B66" s="307"/>
      <c r="C66" s="313"/>
      <c r="D66" s="311" t="s">
        <v>2948</v>
      </c>
      <c r="E66" s="311"/>
      <c r="F66" s="311"/>
      <c r="G66" s="311"/>
      <c r="H66" s="311"/>
      <c r="I66" s="311"/>
      <c r="J66" s="311"/>
      <c r="K66" s="309"/>
    </row>
    <row r="67" spans="2:11" ht="15" customHeight="1">
      <c r="B67" s="307"/>
      <c r="C67" s="313"/>
      <c r="D67" s="311" t="s">
        <v>2949</v>
      </c>
      <c r="E67" s="311"/>
      <c r="F67" s="311"/>
      <c r="G67" s="311"/>
      <c r="H67" s="311"/>
      <c r="I67" s="311"/>
      <c r="J67" s="311"/>
      <c r="K67" s="309"/>
    </row>
    <row r="68" spans="2:11" ht="15" customHeight="1">
      <c r="B68" s="307"/>
      <c r="C68" s="313"/>
      <c r="D68" s="311" t="s">
        <v>2950</v>
      </c>
      <c r="E68" s="311"/>
      <c r="F68" s="311"/>
      <c r="G68" s="311"/>
      <c r="H68" s="311"/>
      <c r="I68" s="311"/>
      <c r="J68" s="311"/>
      <c r="K68" s="309"/>
    </row>
    <row r="69" spans="2:11" ht="12.75" customHeight="1">
      <c r="B69" s="318"/>
      <c r="C69" s="319"/>
      <c r="D69" s="319"/>
      <c r="E69" s="319"/>
      <c r="F69" s="319"/>
      <c r="G69" s="319"/>
      <c r="H69" s="319"/>
      <c r="I69" s="319"/>
      <c r="J69" s="319"/>
      <c r="K69" s="320"/>
    </row>
    <row r="70" spans="2:11" ht="18.75" customHeight="1">
      <c r="B70" s="321"/>
      <c r="C70" s="321"/>
      <c r="D70" s="321"/>
      <c r="E70" s="321"/>
      <c r="F70" s="321"/>
      <c r="G70" s="321"/>
      <c r="H70" s="321"/>
      <c r="I70" s="321"/>
      <c r="J70" s="321"/>
      <c r="K70" s="322"/>
    </row>
    <row r="71" spans="2:11" ht="18.75" customHeight="1">
      <c r="B71" s="322"/>
      <c r="C71" s="322"/>
      <c r="D71" s="322"/>
      <c r="E71" s="322"/>
      <c r="F71" s="322"/>
      <c r="G71" s="322"/>
      <c r="H71" s="322"/>
      <c r="I71" s="322"/>
      <c r="J71" s="322"/>
      <c r="K71" s="322"/>
    </row>
    <row r="72" spans="2:11" ht="7.5" customHeight="1">
      <c r="B72" s="323"/>
      <c r="C72" s="324"/>
      <c r="D72" s="324"/>
      <c r="E72" s="324"/>
      <c r="F72" s="324"/>
      <c r="G72" s="324"/>
      <c r="H72" s="324"/>
      <c r="I72" s="324"/>
      <c r="J72" s="324"/>
      <c r="K72" s="325"/>
    </row>
    <row r="73" spans="2:11" ht="45" customHeight="1">
      <c r="B73" s="326"/>
      <c r="C73" s="327" t="s">
        <v>188</v>
      </c>
      <c r="D73" s="327"/>
      <c r="E73" s="327"/>
      <c r="F73" s="327"/>
      <c r="G73" s="327"/>
      <c r="H73" s="327"/>
      <c r="I73" s="327"/>
      <c r="J73" s="327"/>
      <c r="K73" s="328"/>
    </row>
    <row r="74" spans="2:11" ht="17.25" customHeight="1">
      <c r="B74" s="326"/>
      <c r="C74" s="329" t="s">
        <v>2951</v>
      </c>
      <c r="D74" s="329"/>
      <c r="E74" s="329"/>
      <c r="F74" s="329" t="s">
        <v>2952</v>
      </c>
      <c r="G74" s="330"/>
      <c r="H74" s="329" t="s">
        <v>216</v>
      </c>
      <c r="I74" s="329" t="s">
        <v>63</v>
      </c>
      <c r="J74" s="329" t="s">
        <v>2953</v>
      </c>
      <c r="K74" s="328"/>
    </row>
    <row r="75" spans="2:11" ht="17.25" customHeight="1">
      <c r="B75" s="326"/>
      <c r="C75" s="331" t="s">
        <v>2954</v>
      </c>
      <c r="D75" s="331"/>
      <c r="E75" s="331"/>
      <c r="F75" s="332" t="s">
        <v>2955</v>
      </c>
      <c r="G75" s="333"/>
      <c r="H75" s="331"/>
      <c r="I75" s="331"/>
      <c r="J75" s="331" t="s">
        <v>2956</v>
      </c>
      <c r="K75" s="328"/>
    </row>
    <row r="76" spans="2:11" ht="5.25" customHeight="1">
      <c r="B76" s="326"/>
      <c r="C76" s="334"/>
      <c r="D76" s="334"/>
      <c r="E76" s="334"/>
      <c r="F76" s="334"/>
      <c r="G76" s="335"/>
      <c r="H76" s="334"/>
      <c r="I76" s="334"/>
      <c r="J76" s="334"/>
      <c r="K76" s="328"/>
    </row>
    <row r="77" spans="2:11" ht="15" customHeight="1">
      <c r="B77" s="326"/>
      <c r="C77" s="315" t="s">
        <v>59</v>
      </c>
      <c r="D77" s="334"/>
      <c r="E77" s="334"/>
      <c r="F77" s="336" t="s">
        <v>2957</v>
      </c>
      <c r="G77" s="335"/>
      <c r="H77" s="315" t="s">
        <v>2958</v>
      </c>
      <c r="I77" s="315" t="s">
        <v>2959</v>
      </c>
      <c r="J77" s="315">
        <v>20</v>
      </c>
      <c r="K77" s="328"/>
    </row>
    <row r="78" spans="2:11" ht="15" customHeight="1">
      <c r="B78" s="326"/>
      <c r="C78" s="315" t="s">
        <v>2960</v>
      </c>
      <c r="D78" s="315"/>
      <c r="E78" s="315"/>
      <c r="F78" s="336" t="s">
        <v>2957</v>
      </c>
      <c r="G78" s="335"/>
      <c r="H78" s="315" t="s">
        <v>2961</v>
      </c>
      <c r="I78" s="315" t="s">
        <v>2959</v>
      </c>
      <c r="J78" s="315">
        <v>120</v>
      </c>
      <c r="K78" s="328"/>
    </row>
    <row r="79" spans="2:11" ht="15" customHeight="1">
      <c r="B79" s="337"/>
      <c r="C79" s="315" t="s">
        <v>2962</v>
      </c>
      <c r="D79" s="315"/>
      <c r="E79" s="315"/>
      <c r="F79" s="336" t="s">
        <v>2963</v>
      </c>
      <c r="G79" s="335"/>
      <c r="H79" s="315" t="s">
        <v>2964</v>
      </c>
      <c r="I79" s="315" t="s">
        <v>2959</v>
      </c>
      <c r="J79" s="315">
        <v>50</v>
      </c>
      <c r="K79" s="328"/>
    </row>
    <row r="80" spans="2:11" ht="15" customHeight="1">
      <c r="B80" s="337"/>
      <c r="C80" s="315" t="s">
        <v>2965</v>
      </c>
      <c r="D80" s="315"/>
      <c r="E80" s="315"/>
      <c r="F80" s="336" t="s">
        <v>2957</v>
      </c>
      <c r="G80" s="335"/>
      <c r="H80" s="315" t="s">
        <v>2966</v>
      </c>
      <c r="I80" s="315" t="s">
        <v>2967</v>
      </c>
      <c r="J80" s="315"/>
      <c r="K80" s="328"/>
    </row>
    <row r="81" spans="2:11" ht="15" customHeight="1">
      <c r="B81" s="337"/>
      <c r="C81" s="338" t="s">
        <v>2968</v>
      </c>
      <c r="D81" s="338"/>
      <c r="E81" s="338"/>
      <c r="F81" s="339" t="s">
        <v>2963</v>
      </c>
      <c r="G81" s="338"/>
      <c r="H81" s="338" t="s">
        <v>2969</v>
      </c>
      <c r="I81" s="338" t="s">
        <v>2959</v>
      </c>
      <c r="J81" s="338">
        <v>15</v>
      </c>
      <c r="K81" s="328"/>
    </row>
    <row r="82" spans="2:11" ht="15" customHeight="1">
      <c r="B82" s="337"/>
      <c r="C82" s="338" t="s">
        <v>2970</v>
      </c>
      <c r="D82" s="338"/>
      <c r="E82" s="338"/>
      <c r="F82" s="339" t="s">
        <v>2963</v>
      </c>
      <c r="G82" s="338"/>
      <c r="H82" s="338" t="s">
        <v>2971</v>
      </c>
      <c r="I82" s="338" t="s">
        <v>2959</v>
      </c>
      <c r="J82" s="338">
        <v>15</v>
      </c>
      <c r="K82" s="328"/>
    </row>
    <row r="83" spans="2:11" ht="15" customHeight="1">
      <c r="B83" s="337"/>
      <c r="C83" s="338" t="s">
        <v>2972</v>
      </c>
      <c r="D83" s="338"/>
      <c r="E83" s="338"/>
      <c r="F83" s="339" t="s">
        <v>2963</v>
      </c>
      <c r="G83" s="338"/>
      <c r="H83" s="338" t="s">
        <v>2973</v>
      </c>
      <c r="I83" s="338" t="s">
        <v>2959</v>
      </c>
      <c r="J83" s="338">
        <v>20</v>
      </c>
      <c r="K83" s="328"/>
    </row>
    <row r="84" spans="2:11" ht="15" customHeight="1">
      <c r="B84" s="337"/>
      <c r="C84" s="338" t="s">
        <v>2974</v>
      </c>
      <c r="D84" s="338"/>
      <c r="E84" s="338"/>
      <c r="F84" s="339" t="s">
        <v>2963</v>
      </c>
      <c r="G84" s="338"/>
      <c r="H84" s="338" t="s">
        <v>2975</v>
      </c>
      <c r="I84" s="338" t="s">
        <v>2959</v>
      </c>
      <c r="J84" s="338">
        <v>20</v>
      </c>
      <c r="K84" s="328"/>
    </row>
    <row r="85" spans="2:11" ht="15" customHeight="1">
      <c r="B85" s="337"/>
      <c r="C85" s="315" t="s">
        <v>2976</v>
      </c>
      <c r="D85" s="315"/>
      <c r="E85" s="315"/>
      <c r="F85" s="336" t="s">
        <v>2963</v>
      </c>
      <c r="G85" s="335"/>
      <c r="H85" s="315" t="s">
        <v>2977</v>
      </c>
      <c r="I85" s="315" t="s">
        <v>2959</v>
      </c>
      <c r="J85" s="315">
        <v>50</v>
      </c>
      <c r="K85" s="328"/>
    </row>
    <row r="86" spans="2:11" ht="15" customHeight="1">
      <c r="B86" s="337"/>
      <c r="C86" s="315" t="s">
        <v>2978</v>
      </c>
      <c r="D86" s="315"/>
      <c r="E86" s="315"/>
      <c r="F86" s="336" t="s">
        <v>2963</v>
      </c>
      <c r="G86" s="335"/>
      <c r="H86" s="315" t="s">
        <v>2979</v>
      </c>
      <c r="I86" s="315" t="s">
        <v>2959</v>
      </c>
      <c r="J86" s="315">
        <v>20</v>
      </c>
      <c r="K86" s="328"/>
    </row>
    <row r="87" spans="2:11" ht="15" customHeight="1">
      <c r="B87" s="337"/>
      <c r="C87" s="315" t="s">
        <v>2980</v>
      </c>
      <c r="D87" s="315"/>
      <c r="E87" s="315"/>
      <c r="F87" s="336" t="s">
        <v>2963</v>
      </c>
      <c r="G87" s="335"/>
      <c r="H87" s="315" t="s">
        <v>2981</v>
      </c>
      <c r="I87" s="315" t="s">
        <v>2959</v>
      </c>
      <c r="J87" s="315">
        <v>20</v>
      </c>
      <c r="K87" s="328"/>
    </row>
    <row r="88" spans="2:11" ht="15" customHeight="1">
      <c r="B88" s="337"/>
      <c r="C88" s="315" t="s">
        <v>2982</v>
      </c>
      <c r="D88" s="315"/>
      <c r="E88" s="315"/>
      <c r="F88" s="336" t="s">
        <v>2963</v>
      </c>
      <c r="G88" s="335"/>
      <c r="H88" s="315" t="s">
        <v>2983</v>
      </c>
      <c r="I88" s="315" t="s">
        <v>2959</v>
      </c>
      <c r="J88" s="315">
        <v>50</v>
      </c>
      <c r="K88" s="328"/>
    </row>
    <row r="89" spans="2:11" ht="15" customHeight="1">
      <c r="B89" s="337"/>
      <c r="C89" s="315" t="s">
        <v>2984</v>
      </c>
      <c r="D89" s="315"/>
      <c r="E89" s="315"/>
      <c r="F89" s="336" t="s">
        <v>2963</v>
      </c>
      <c r="G89" s="335"/>
      <c r="H89" s="315" t="s">
        <v>2984</v>
      </c>
      <c r="I89" s="315" t="s">
        <v>2959</v>
      </c>
      <c r="J89" s="315">
        <v>50</v>
      </c>
      <c r="K89" s="328"/>
    </row>
    <row r="90" spans="2:11" ht="15" customHeight="1">
      <c r="B90" s="337"/>
      <c r="C90" s="315" t="s">
        <v>221</v>
      </c>
      <c r="D90" s="315"/>
      <c r="E90" s="315"/>
      <c r="F90" s="336" t="s">
        <v>2963</v>
      </c>
      <c r="G90" s="335"/>
      <c r="H90" s="315" t="s">
        <v>2985</v>
      </c>
      <c r="I90" s="315" t="s">
        <v>2959</v>
      </c>
      <c r="J90" s="315">
        <v>255</v>
      </c>
      <c r="K90" s="328"/>
    </row>
    <row r="91" spans="2:11" ht="15" customHeight="1">
      <c r="B91" s="337"/>
      <c r="C91" s="315" t="s">
        <v>2986</v>
      </c>
      <c r="D91" s="315"/>
      <c r="E91" s="315"/>
      <c r="F91" s="336" t="s">
        <v>2957</v>
      </c>
      <c r="G91" s="335"/>
      <c r="H91" s="315" t="s">
        <v>2987</v>
      </c>
      <c r="I91" s="315" t="s">
        <v>2988</v>
      </c>
      <c r="J91" s="315"/>
      <c r="K91" s="328"/>
    </row>
    <row r="92" spans="2:11" ht="15" customHeight="1">
      <c r="B92" s="337"/>
      <c r="C92" s="315" t="s">
        <v>2989</v>
      </c>
      <c r="D92" s="315"/>
      <c r="E92" s="315"/>
      <c r="F92" s="336" t="s">
        <v>2957</v>
      </c>
      <c r="G92" s="335"/>
      <c r="H92" s="315" t="s">
        <v>2990</v>
      </c>
      <c r="I92" s="315" t="s">
        <v>2991</v>
      </c>
      <c r="J92" s="315"/>
      <c r="K92" s="328"/>
    </row>
    <row r="93" spans="2:11" ht="15" customHeight="1">
      <c r="B93" s="337"/>
      <c r="C93" s="315" t="s">
        <v>2992</v>
      </c>
      <c r="D93" s="315"/>
      <c r="E93" s="315"/>
      <c r="F93" s="336" t="s">
        <v>2957</v>
      </c>
      <c r="G93" s="335"/>
      <c r="H93" s="315" t="s">
        <v>2992</v>
      </c>
      <c r="I93" s="315" t="s">
        <v>2991</v>
      </c>
      <c r="J93" s="315"/>
      <c r="K93" s="328"/>
    </row>
    <row r="94" spans="2:11" ht="15" customHeight="1">
      <c r="B94" s="337"/>
      <c r="C94" s="315" t="s">
        <v>44</v>
      </c>
      <c r="D94" s="315"/>
      <c r="E94" s="315"/>
      <c r="F94" s="336" t="s">
        <v>2957</v>
      </c>
      <c r="G94" s="335"/>
      <c r="H94" s="315" t="s">
        <v>2993</v>
      </c>
      <c r="I94" s="315" t="s">
        <v>2991</v>
      </c>
      <c r="J94" s="315"/>
      <c r="K94" s="328"/>
    </row>
    <row r="95" spans="2:11" ht="15" customHeight="1">
      <c r="B95" s="337"/>
      <c r="C95" s="315" t="s">
        <v>54</v>
      </c>
      <c r="D95" s="315"/>
      <c r="E95" s="315"/>
      <c r="F95" s="336" t="s">
        <v>2957</v>
      </c>
      <c r="G95" s="335"/>
      <c r="H95" s="315" t="s">
        <v>2994</v>
      </c>
      <c r="I95" s="315" t="s">
        <v>2991</v>
      </c>
      <c r="J95" s="315"/>
      <c r="K95" s="328"/>
    </row>
    <row r="96" spans="2:11" ht="15" customHeight="1">
      <c r="B96" s="340"/>
      <c r="C96" s="341"/>
      <c r="D96" s="341"/>
      <c r="E96" s="341"/>
      <c r="F96" s="341"/>
      <c r="G96" s="341"/>
      <c r="H96" s="341"/>
      <c r="I96" s="341"/>
      <c r="J96" s="341"/>
      <c r="K96" s="342"/>
    </row>
    <row r="97" spans="2:11" ht="18.75" customHeight="1">
      <c r="B97" s="343"/>
      <c r="C97" s="344"/>
      <c r="D97" s="344"/>
      <c r="E97" s="344"/>
      <c r="F97" s="344"/>
      <c r="G97" s="344"/>
      <c r="H97" s="344"/>
      <c r="I97" s="344"/>
      <c r="J97" s="344"/>
      <c r="K97" s="343"/>
    </row>
    <row r="98" spans="2:11" ht="18.75" customHeight="1">
      <c r="B98" s="322"/>
      <c r="C98" s="322"/>
      <c r="D98" s="322"/>
      <c r="E98" s="322"/>
      <c r="F98" s="322"/>
      <c r="G98" s="322"/>
      <c r="H98" s="322"/>
      <c r="I98" s="322"/>
      <c r="J98" s="322"/>
      <c r="K98" s="322"/>
    </row>
    <row r="99" spans="2:11" ht="7.5" customHeight="1">
      <c r="B99" s="323"/>
      <c r="C99" s="324"/>
      <c r="D99" s="324"/>
      <c r="E99" s="324"/>
      <c r="F99" s="324"/>
      <c r="G99" s="324"/>
      <c r="H99" s="324"/>
      <c r="I99" s="324"/>
      <c r="J99" s="324"/>
      <c r="K99" s="325"/>
    </row>
    <row r="100" spans="2:11" ht="45" customHeight="1">
      <c r="B100" s="326"/>
      <c r="C100" s="327" t="s">
        <v>2995</v>
      </c>
      <c r="D100" s="327"/>
      <c r="E100" s="327"/>
      <c r="F100" s="327"/>
      <c r="G100" s="327"/>
      <c r="H100" s="327"/>
      <c r="I100" s="327"/>
      <c r="J100" s="327"/>
      <c r="K100" s="328"/>
    </row>
    <row r="101" spans="2:11" ht="17.25" customHeight="1">
      <c r="B101" s="326"/>
      <c r="C101" s="329" t="s">
        <v>2951</v>
      </c>
      <c r="D101" s="329"/>
      <c r="E101" s="329"/>
      <c r="F101" s="329" t="s">
        <v>2952</v>
      </c>
      <c r="G101" s="330"/>
      <c r="H101" s="329" t="s">
        <v>216</v>
      </c>
      <c r="I101" s="329" t="s">
        <v>63</v>
      </c>
      <c r="J101" s="329" t="s">
        <v>2953</v>
      </c>
      <c r="K101" s="328"/>
    </row>
    <row r="102" spans="2:11" ht="17.25" customHeight="1">
      <c r="B102" s="326"/>
      <c r="C102" s="331" t="s">
        <v>2954</v>
      </c>
      <c r="D102" s="331"/>
      <c r="E102" s="331"/>
      <c r="F102" s="332" t="s">
        <v>2955</v>
      </c>
      <c r="G102" s="333"/>
      <c r="H102" s="331"/>
      <c r="I102" s="331"/>
      <c r="J102" s="331" t="s">
        <v>2956</v>
      </c>
      <c r="K102" s="328"/>
    </row>
    <row r="103" spans="2:11" ht="5.25" customHeight="1">
      <c r="B103" s="326"/>
      <c r="C103" s="329"/>
      <c r="D103" s="329"/>
      <c r="E103" s="329"/>
      <c r="F103" s="329"/>
      <c r="G103" s="345"/>
      <c r="H103" s="329"/>
      <c r="I103" s="329"/>
      <c r="J103" s="329"/>
      <c r="K103" s="328"/>
    </row>
    <row r="104" spans="2:11" ht="15" customHeight="1">
      <c r="B104" s="326"/>
      <c r="C104" s="315" t="s">
        <v>59</v>
      </c>
      <c r="D104" s="334"/>
      <c r="E104" s="334"/>
      <c r="F104" s="336" t="s">
        <v>2957</v>
      </c>
      <c r="G104" s="345"/>
      <c r="H104" s="315" t="s">
        <v>2996</v>
      </c>
      <c r="I104" s="315" t="s">
        <v>2959</v>
      </c>
      <c r="J104" s="315">
        <v>20</v>
      </c>
      <c r="K104" s="328"/>
    </row>
    <row r="105" spans="2:11" ht="15" customHeight="1">
      <c r="B105" s="326"/>
      <c r="C105" s="315" t="s">
        <v>2960</v>
      </c>
      <c r="D105" s="315"/>
      <c r="E105" s="315"/>
      <c r="F105" s="336" t="s">
        <v>2957</v>
      </c>
      <c r="G105" s="315"/>
      <c r="H105" s="315" t="s">
        <v>2996</v>
      </c>
      <c r="I105" s="315" t="s">
        <v>2959</v>
      </c>
      <c r="J105" s="315">
        <v>120</v>
      </c>
      <c r="K105" s="328"/>
    </row>
    <row r="106" spans="2:11" ht="15" customHeight="1">
      <c r="B106" s="337"/>
      <c r="C106" s="315" t="s">
        <v>2962</v>
      </c>
      <c r="D106" s="315"/>
      <c r="E106" s="315"/>
      <c r="F106" s="336" t="s">
        <v>2963</v>
      </c>
      <c r="G106" s="315"/>
      <c r="H106" s="315" t="s">
        <v>2996</v>
      </c>
      <c r="I106" s="315" t="s">
        <v>2959</v>
      </c>
      <c r="J106" s="315">
        <v>50</v>
      </c>
      <c r="K106" s="328"/>
    </row>
    <row r="107" spans="2:11" ht="15" customHeight="1">
      <c r="B107" s="337"/>
      <c r="C107" s="315" t="s">
        <v>2965</v>
      </c>
      <c r="D107" s="315"/>
      <c r="E107" s="315"/>
      <c r="F107" s="336" t="s">
        <v>2957</v>
      </c>
      <c r="G107" s="315"/>
      <c r="H107" s="315" t="s">
        <v>2996</v>
      </c>
      <c r="I107" s="315" t="s">
        <v>2967</v>
      </c>
      <c r="J107" s="315"/>
      <c r="K107" s="328"/>
    </row>
    <row r="108" spans="2:11" ht="15" customHeight="1">
      <c r="B108" s="337"/>
      <c r="C108" s="315" t="s">
        <v>2976</v>
      </c>
      <c r="D108" s="315"/>
      <c r="E108" s="315"/>
      <c r="F108" s="336" t="s">
        <v>2963</v>
      </c>
      <c r="G108" s="315"/>
      <c r="H108" s="315" t="s">
        <v>2996</v>
      </c>
      <c r="I108" s="315" t="s">
        <v>2959</v>
      </c>
      <c r="J108" s="315">
        <v>50</v>
      </c>
      <c r="K108" s="328"/>
    </row>
    <row r="109" spans="2:11" ht="15" customHeight="1">
      <c r="B109" s="337"/>
      <c r="C109" s="315" t="s">
        <v>2984</v>
      </c>
      <c r="D109" s="315"/>
      <c r="E109" s="315"/>
      <c r="F109" s="336" t="s">
        <v>2963</v>
      </c>
      <c r="G109" s="315"/>
      <c r="H109" s="315" t="s">
        <v>2996</v>
      </c>
      <c r="I109" s="315" t="s">
        <v>2959</v>
      </c>
      <c r="J109" s="315">
        <v>50</v>
      </c>
      <c r="K109" s="328"/>
    </row>
    <row r="110" spans="2:11" ht="15" customHeight="1">
      <c r="B110" s="337"/>
      <c r="C110" s="315" t="s">
        <v>2982</v>
      </c>
      <c r="D110" s="315"/>
      <c r="E110" s="315"/>
      <c r="F110" s="336" t="s">
        <v>2963</v>
      </c>
      <c r="G110" s="315"/>
      <c r="H110" s="315" t="s">
        <v>2996</v>
      </c>
      <c r="I110" s="315" t="s">
        <v>2959</v>
      </c>
      <c r="J110" s="315">
        <v>50</v>
      </c>
      <c r="K110" s="328"/>
    </row>
    <row r="111" spans="2:11" ht="15" customHeight="1">
      <c r="B111" s="337"/>
      <c r="C111" s="315" t="s">
        <v>59</v>
      </c>
      <c r="D111" s="315"/>
      <c r="E111" s="315"/>
      <c r="F111" s="336" t="s">
        <v>2957</v>
      </c>
      <c r="G111" s="315"/>
      <c r="H111" s="315" t="s">
        <v>2997</v>
      </c>
      <c r="I111" s="315" t="s">
        <v>2959</v>
      </c>
      <c r="J111" s="315">
        <v>20</v>
      </c>
      <c r="K111" s="328"/>
    </row>
    <row r="112" spans="2:11" ht="15" customHeight="1">
      <c r="B112" s="337"/>
      <c r="C112" s="315" t="s">
        <v>2998</v>
      </c>
      <c r="D112" s="315"/>
      <c r="E112" s="315"/>
      <c r="F112" s="336" t="s">
        <v>2957</v>
      </c>
      <c r="G112" s="315"/>
      <c r="H112" s="315" t="s">
        <v>2999</v>
      </c>
      <c r="I112" s="315" t="s">
        <v>2959</v>
      </c>
      <c r="J112" s="315">
        <v>120</v>
      </c>
      <c r="K112" s="328"/>
    </row>
    <row r="113" spans="2:11" ht="15" customHeight="1">
      <c r="B113" s="337"/>
      <c r="C113" s="315" t="s">
        <v>44</v>
      </c>
      <c r="D113" s="315"/>
      <c r="E113" s="315"/>
      <c r="F113" s="336" t="s">
        <v>2957</v>
      </c>
      <c r="G113" s="315"/>
      <c r="H113" s="315" t="s">
        <v>3000</v>
      </c>
      <c r="I113" s="315" t="s">
        <v>2991</v>
      </c>
      <c r="J113" s="315"/>
      <c r="K113" s="328"/>
    </row>
    <row r="114" spans="2:11" ht="15" customHeight="1">
      <c r="B114" s="337"/>
      <c r="C114" s="315" t="s">
        <v>54</v>
      </c>
      <c r="D114" s="315"/>
      <c r="E114" s="315"/>
      <c r="F114" s="336" t="s">
        <v>2957</v>
      </c>
      <c r="G114" s="315"/>
      <c r="H114" s="315" t="s">
        <v>3001</v>
      </c>
      <c r="I114" s="315" t="s">
        <v>2991</v>
      </c>
      <c r="J114" s="315"/>
      <c r="K114" s="328"/>
    </row>
    <row r="115" spans="2:11" ht="15" customHeight="1">
      <c r="B115" s="337"/>
      <c r="C115" s="315" t="s">
        <v>63</v>
      </c>
      <c r="D115" s="315"/>
      <c r="E115" s="315"/>
      <c r="F115" s="336" t="s">
        <v>2957</v>
      </c>
      <c r="G115" s="315"/>
      <c r="H115" s="315" t="s">
        <v>3002</v>
      </c>
      <c r="I115" s="315" t="s">
        <v>3003</v>
      </c>
      <c r="J115" s="315"/>
      <c r="K115" s="328"/>
    </row>
    <row r="116" spans="2:11" ht="15" customHeight="1">
      <c r="B116" s="340"/>
      <c r="C116" s="346"/>
      <c r="D116" s="346"/>
      <c r="E116" s="346"/>
      <c r="F116" s="346"/>
      <c r="G116" s="346"/>
      <c r="H116" s="346"/>
      <c r="I116" s="346"/>
      <c r="J116" s="346"/>
      <c r="K116" s="342"/>
    </row>
    <row r="117" spans="2:11" ht="18.75" customHeight="1">
      <c r="B117" s="347"/>
      <c r="C117" s="311"/>
      <c r="D117" s="311"/>
      <c r="E117" s="311"/>
      <c r="F117" s="348"/>
      <c r="G117" s="311"/>
      <c r="H117" s="311"/>
      <c r="I117" s="311"/>
      <c r="J117" s="311"/>
      <c r="K117" s="347"/>
    </row>
    <row r="118" spans="2:11" ht="18.75" customHeight="1">
      <c r="B118" s="322"/>
      <c r="C118" s="322"/>
      <c r="D118" s="322"/>
      <c r="E118" s="322"/>
      <c r="F118" s="322"/>
      <c r="G118" s="322"/>
      <c r="H118" s="322"/>
      <c r="I118" s="322"/>
      <c r="J118" s="322"/>
      <c r="K118" s="322"/>
    </row>
    <row r="119" spans="2:11" ht="7.5" customHeight="1">
      <c r="B119" s="349"/>
      <c r="C119" s="350"/>
      <c r="D119" s="350"/>
      <c r="E119" s="350"/>
      <c r="F119" s="350"/>
      <c r="G119" s="350"/>
      <c r="H119" s="350"/>
      <c r="I119" s="350"/>
      <c r="J119" s="350"/>
      <c r="K119" s="351"/>
    </row>
    <row r="120" spans="2:11" ht="45" customHeight="1">
      <c r="B120" s="352"/>
      <c r="C120" s="305" t="s">
        <v>3004</v>
      </c>
      <c r="D120" s="305"/>
      <c r="E120" s="305"/>
      <c r="F120" s="305"/>
      <c r="G120" s="305"/>
      <c r="H120" s="305"/>
      <c r="I120" s="305"/>
      <c r="J120" s="305"/>
      <c r="K120" s="353"/>
    </row>
    <row r="121" spans="2:11" ht="17.25" customHeight="1">
      <c r="B121" s="354"/>
      <c r="C121" s="329" t="s">
        <v>2951</v>
      </c>
      <c r="D121" s="329"/>
      <c r="E121" s="329"/>
      <c r="F121" s="329" t="s">
        <v>2952</v>
      </c>
      <c r="G121" s="330"/>
      <c r="H121" s="329" t="s">
        <v>216</v>
      </c>
      <c r="I121" s="329" t="s">
        <v>63</v>
      </c>
      <c r="J121" s="329" t="s">
        <v>2953</v>
      </c>
      <c r="K121" s="355"/>
    </row>
    <row r="122" spans="2:11" ht="17.25" customHeight="1">
      <c r="B122" s="354"/>
      <c r="C122" s="331" t="s">
        <v>2954</v>
      </c>
      <c r="D122" s="331"/>
      <c r="E122" s="331"/>
      <c r="F122" s="332" t="s">
        <v>2955</v>
      </c>
      <c r="G122" s="333"/>
      <c r="H122" s="331"/>
      <c r="I122" s="331"/>
      <c r="J122" s="331" t="s">
        <v>2956</v>
      </c>
      <c r="K122" s="355"/>
    </row>
    <row r="123" spans="2:11" ht="5.25" customHeight="1">
      <c r="B123" s="356"/>
      <c r="C123" s="334"/>
      <c r="D123" s="334"/>
      <c r="E123" s="334"/>
      <c r="F123" s="334"/>
      <c r="G123" s="315"/>
      <c r="H123" s="334"/>
      <c r="I123" s="334"/>
      <c r="J123" s="334"/>
      <c r="K123" s="357"/>
    </row>
    <row r="124" spans="2:11" ht="15" customHeight="1">
      <c r="B124" s="356"/>
      <c r="C124" s="315" t="s">
        <v>2960</v>
      </c>
      <c r="D124" s="334"/>
      <c r="E124" s="334"/>
      <c r="F124" s="336" t="s">
        <v>2957</v>
      </c>
      <c r="G124" s="315"/>
      <c r="H124" s="315" t="s">
        <v>2996</v>
      </c>
      <c r="I124" s="315" t="s">
        <v>2959</v>
      </c>
      <c r="J124" s="315">
        <v>120</v>
      </c>
      <c r="K124" s="358"/>
    </row>
    <row r="125" spans="2:11" ht="15" customHeight="1">
      <c r="B125" s="356"/>
      <c r="C125" s="315" t="s">
        <v>3005</v>
      </c>
      <c r="D125" s="315"/>
      <c r="E125" s="315"/>
      <c r="F125" s="336" t="s">
        <v>2957</v>
      </c>
      <c r="G125" s="315"/>
      <c r="H125" s="315" t="s">
        <v>3006</v>
      </c>
      <c r="I125" s="315" t="s">
        <v>2959</v>
      </c>
      <c r="J125" s="315" t="s">
        <v>3007</v>
      </c>
      <c r="K125" s="358"/>
    </row>
    <row r="126" spans="2:11" ht="15" customHeight="1">
      <c r="B126" s="356"/>
      <c r="C126" s="315" t="s">
        <v>90</v>
      </c>
      <c r="D126" s="315"/>
      <c r="E126" s="315"/>
      <c r="F126" s="336" t="s">
        <v>2957</v>
      </c>
      <c r="G126" s="315"/>
      <c r="H126" s="315" t="s">
        <v>3008</v>
      </c>
      <c r="I126" s="315" t="s">
        <v>2959</v>
      </c>
      <c r="J126" s="315" t="s">
        <v>3007</v>
      </c>
      <c r="K126" s="358"/>
    </row>
    <row r="127" spans="2:11" ht="15" customHeight="1">
      <c r="B127" s="356"/>
      <c r="C127" s="315" t="s">
        <v>2968</v>
      </c>
      <c r="D127" s="315"/>
      <c r="E127" s="315"/>
      <c r="F127" s="336" t="s">
        <v>2963</v>
      </c>
      <c r="G127" s="315"/>
      <c r="H127" s="315" t="s">
        <v>2969</v>
      </c>
      <c r="I127" s="315" t="s">
        <v>2959</v>
      </c>
      <c r="J127" s="315">
        <v>15</v>
      </c>
      <c r="K127" s="358"/>
    </row>
    <row r="128" spans="2:11" ht="15" customHeight="1">
      <c r="B128" s="356"/>
      <c r="C128" s="338" t="s">
        <v>2970</v>
      </c>
      <c r="D128" s="338"/>
      <c r="E128" s="338"/>
      <c r="F128" s="339" t="s">
        <v>2963</v>
      </c>
      <c r="G128" s="338"/>
      <c r="H128" s="338" t="s">
        <v>2971</v>
      </c>
      <c r="I128" s="338" t="s">
        <v>2959</v>
      </c>
      <c r="J128" s="338">
        <v>15</v>
      </c>
      <c r="K128" s="358"/>
    </row>
    <row r="129" spans="2:11" ht="15" customHeight="1">
      <c r="B129" s="356"/>
      <c r="C129" s="338" t="s">
        <v>2972</v>
      </c>
      <c r="D129" s="338"/>
      <c r="E129" s="338"/>
      <c r="F129" s="339" t="s">
        <v>2963</v>
      </c>
      <c r="G129" s="338"/>
      <c r="H129" s="338" t="s">
        <v>2973</v>
      </c>
      <c r="I129" s="338" t="s">
        <v>2959</v>
      </c>
      <c r="J129" s="338">
        <v>20</v>
      </c>
      <c r="K129" s="358"/>
    </row>
    <row r="130" spans="2:11" ht="15" customHeight="1">
      <c r="B130" s="356"/>
      <c r="C130" s="338" t="s">
        <v>2974</v>
      </c>
      <c r="D130" s="338"/>
      <c r="E130" s="338"/>
      <c r="F130" s="339" t="s">
        <v>2963</v>
      </c>
      <c r="G130" s="338"/>
      <c r="H130" s="338" t="s">
        <v>2975</v>
      </c>
      <c r="I130" s="338" t="s">
        <v>2959</v>
      </c>
      <c r="J130" s="338">
        <v>20</v>
      </c>
      <c r="K130" s="358"/>
    </row>
    <row r="131" spans="2:11" ht="15" customHeight="1">
      <c r="B131" s="356"/>
      <c r="C131" s="315" t="s">
        <v>2962</v>
      </c>
      <c r="D131" s="315"/>
      <c r="E131" s="315"/>
      <c r="F131" s="336" t="s">
        <v>2963</v>
      </c>
      <c r="G131" s="315"/>
      <c r="H131" s="315" t="s">
        <v>2996</v>
      </c>
      <c r="I131" s="315" t="s">
        <v>2959</v>
      </c>
      <c r="J131" s="315">
        <v>50</v>
      </c>
      <c r="K131" s="358"/>
    </row>
    <row r="132" spans="2:11" ht="15" customHeight="1">
      <c r="B132" s="356"/>
      <c r="C132" s="315" t="s">
        <v>2976</v>
      </c>
      <c r="D132" s="315"/>
      <c r="E132" s="315"/>
      <c r="F132" s="336" t="s">
        <v>2963</v>
      </c>
      <c r="G132" s="315"/>
      <c r="H132" s="315" t="s">
        <v>2996</v>
      </c>
      <c r="I132" s="315" t="s">
        <v>2959</v>
      </c>
      <c r="J132" s="315">
        <v>50</v>
      </c>
      <c r="K132" s="358"/>
    </row>
    <row r="133" spans="2:11" ht="15" customHeight="1">
      <c r="B133" s="356"/>
      <c r="C133" s="315" t="s">
        <v>2982</v>
      </c>
      <c r="D133" s="315"/>
      <c r="E133" s="315"/>
      <c r="F133" s="336" t="s">
        <v>2963</v>
      </c>
      <c r="G133" s="315"/>
      <c r="H133" s="315" t="s">
        <v>2996</v>
      </c>
      <c r="I133" s="315" t="s">
        <v>2959</v>
      </c>
      <c r="J133" s="315">
        <v>50</v>
      </c>
      <c r="K133" s="358"/>
    </row>
    <row r="134" spans="2:11" ht="15" customHeight="1">
      <c r="B134" s="356"/>
      <c r="C134" s="315" t="s">
        <v>2984</v>
      </c>
      <c r="D134" s="315"/>
      <c r="E134" s="315"/>
      <c r="F134" s="336" t="s">
        <v>2963</v>
      </c>
      <c r="G134" s="315"/>
      <c r="H134" s="315" t="s">
        <v>2996</v>
      </c>
      <c r="I134" s="315" t="s">
        <v>2959</v>
      </c>
      <c r="J134" s="315">
        <v>50</v>
      </c>
      <c r="K134" s="358"/>
    </row>
    <row r="135" spans="2:11" ht="15" customHeight="1">
      <c r="B135" s="356"/>
      <c r="C135" s="315" t="s">
        <v>221</v>
      </c>
      <c r="D135" s="315"/>
      <c r="E135" s="315"/>
      <c r="F135" s="336" t="s">
        <v>2963</v>
      </c>
      <c r="G135" s="315"/>
      <c r="H135" s="315" t="s">
        <v>3009</v>
      </c>
      <c r="I135" s="315" t="s">
        <v>2959</v>
      </c>
      <c r="J135" s="315">
        <v>255</v>
      </c>
      <c r="K135" s="358"/>
    </row>
    <row r="136" spans="2:11" ht="15" customHeight="1">
      <c r="B136" s="356"/>
      <c r="C136" s="315" t="s">
        <v>2986</v>
      </c>
      <c r="D136" s="315"/>
      <c r="E136" s="315"/>
      <c r="F136" s="336" t="s">
        <v>2957</v>
      </c>
      <c r="G136" s="315"/>
      <c r="H136" s="315" t="s">
        <v>3010</v>
      </c>
      <c r="I136" s="315" t="s">
        <v>2988</v>
      </c>
      <c r="J136" s="315"/>
      <c r="K136" s="358"/>
    </row>
    <row r="137" spans="2:11" ht="15" customHeight="1">
      <c r="B137" s="356"/>
      <c r="C137" s="315" t="s">
        <v>2989</v>
      </c>
      <c r="D137" s="315"/>
      <c r="E137" s="315"/>
      <c r="F137" s="336" t="s">
        <v>2957</v>
      </c>
      <c r="G137" s="315"/>
      <c r="H137" s="315" t="s">
        <v>3011</v>
      </c>
      <c r="I137" s="315" t="s">
        <v>2991</v>
      </c>
      <c r="J137" s="315"/>
      <c r="K137" s="358"/>
    </row>
    <row r="138" spans="2:11" ht="15" customHeight="1">
      <c r="B138" s="356"/>
      <c r="C138" s="315" t="s">
        <v>2992</v>
      </c>
      <c r="D138" s="315"/>
      <c r="E138" s="315"/>
      <c r="F138" s="336" t="s">
        <v>2957</v>
      </c>
      <c r="G138" s="315"/>
      <c r="H138" s="315" t="s">
        <v>2992</v>
      </c>
      <c r="I138" s="315" t="s">
        <v>2991</v>
      </c>
      <c r="J138" s="315"/>
      <c r="K138" s="358"/>
    </row>
    <row r="139" spans="2:11" ht="15" customHeight="1">
      <c r="B139" s="356"/>
      <c r="C139" s="315" t="s">
        <v>44</v>
      </c>
      <c r="D139" s="315"/>
      <c r="E139" s="315"/>
      <c r="F139" s="336" t="s">
        <v>2957</v>
      </c>
      <c r="G139" s="315"/>
      <c r="H139" s="315" t="s">
        <v>3012</v>
      </c>
      <c r="I139" s="315" t="s">
        <v>2991</v>
      </c>
      <c r="J139" s="315"/>
      <c r="K139" s="358"/>
    </row>
    <row r="140" spans="2:11" ht="15" customHeight="1">
      <c r="B140" s="356"/>
      <c r="C140" s="315" t="s">
        <v>3013</v>
      </c>
      <c r="D140" s="315"/>
      <c r="E140" s="315"/>
      <c r="F140" s="336" t="s">
        <v>2957</v>
      </c>
      <c r="G140" s="315"/>
      <c r="H140" s="315" t="s">
        <v>3014</v>
      </c>
      <c r="I140" s="315" t="s">
        <v>2991</v>
      </c>
      <c r="J140" s="315"/>
      <c r="K140" s="358"/>
    </row>
    <row r="141" spans="2:11" ht="15" customHeight="1">
      <c r="B141" s="359"/>
      <c r="C141" s="360"/>
      <c r="D141" s="360"/>
      <c r="E141" s="360"/>
      <c r="F141" s="360"/>
      <c r="G141" s="360"/>
      <c r="H141" s="360"/>
      <c r="I141" s="360"/>
      <c r="J141" s="360"/>
      <c r="K141" s="361"/>
    </row>
    <row r="142" spans="2:11" ht="18.75" customHeight="1">
      <c r="B142" s="311"/>
      <c r="C142" s="311"/>
      <c r="D142" s="311"/>
      <c r="E142" s="311"/>
      <c r="F142" s="348"/>
      <c r="G142" s="311"/>
      <c r="H142" s="311"/>
      <c r="I142" s="311"/>
      <c r="J142" s="311"/>
      <c r="K142" s="311"/>
    </row>
    <row r="143" spans="2:11" ht="18.75" customHeight="1">
      <c r="B143" s="322"/>
      <c r="C143" s="322"/>
      <c r="D143" s="322"/>
      <c r="E143" s="322"/>
      <c r="F143" s="322"/>
      <c r="G143" s="322"/>
      <c r="H143" s="322"/>
      <c r="I143" s="322"/>
      <c r="J143" s="322"/>
      <c r="K143" s="322"/>
    </row>
    <row r="144" spans="2:11" ht="7.5" customHeight="1">
      <c r="B144" s="323"/>
      <c r="C144" s="324"/>
      <c r="D144" s="324"/>
      <c r="E144" s="324"/>
      <c r="F144" s="324"/>
      <c r="G144" s="324"/>
      <c r="H144" s="324"/>
      <c r="I144" s="324"/>
      <c r="J144" s="324"/>
      <c r="K144" s="325"/>
    </row>
    <row r="145" spans="2:11" ht="45" customHeight="1">
      <c r="B145" s="326"/>
      <c r="C145" s="327" t="s">
        <v>3015</v>
      </c>
      <c r="D145" s="327"/>
      <c r="E145" s="327"/>
      <c r="F145" s="327"/>
      <c r="G145" s="327"/>
      <c r="H145" s="327"/>
      <c r="I145" s="327"/>
      <c r="J145" s="327"/>
      <c r="K145" s="328"/>
    </row>
    <row r="146" spans="2:11" ht="17.25" customHeight="1">
      <c r="B146" s="326"/>
      <c r="C146" s="329" t="s">
        <v>2951</v>
      </c>
      <c r="D146" s="329"/>
      <c r="E146" s="329"/>
      <c r="F146" s="329" t="s">
        <v>2952</v>
      </c>
      <c r="G146" s="330"/>
      <c r="H146" s="329" t="s">
        <v>216</v>
      </c>
      <c r="I146" s="329" t="s">
        <v>63</v>
      </c>
      <c r="J146" s="329" t="s">
        <v>2953</v>
      </c>
      <c r="K146" s="328"/>
    </row>
    <row r="147" spans="2:11" ht="17.25" customHeight="1">
      <c r="B147" s="326"/>
      <c r="C147" s="331" t="s">
        <v>2954</v>
      </c>
      <c r="D147" s="331"/>
      <c r="E147" s="331"/>
      <c r="F147" s="332" t="s">
        <v>2955</v>
      </c>
      <c r="G147" s="333"/>
      <c r="H147" s="331"/>
      <c r="I147" s="331"/>
      <c r="J147" s="331" t="s">
        <v>2956</v>
      </c>
      <c r="K147" s="328"/>
    </row>
    <row r="148" spans="2:11" ht="5.25" customHeight="1">
      <c r="B148" s="337"/>
      <c r="C148" s="334"/>
      <c r="D148" s="334"/>
      <c r="E148" s="334"/>
      <c r="F148" s="334"/>
      <c r="G148" s="335"/>
      <c r="H148" s="334"/>
      <c r="I148" s="334"/>
      <c r="J148" s="334"/>
      <c r="K148" s="358"/>
    </row>
    <row r="149" spans="2:11" ht="15" customHeight="1">
      <c r="B149" s="337"/>
      <c r="C149" s="362" t="s">
        <v>2960</v>
      </c>
      <c r="D149" s="315"/>
      <c r="E149" s="315"/>
      <c r="F149" s="363" t="s">
        <v>2957</v>
      </c>
      <c r="G149" s="315"/>
      <c r="H149" s="362" t="s">
        <v>2996</v>
      </c>
      <c r="I149" s="362" t="s">
        <v>2959</v>
      </c>
      <c r="J149" s="362">
        <v>120</v>
      </c>
      <c r="K149" s="358"/>
    </row>
    <row r="150" spans="2:11" ht="15" customHeight="1">
      <c r="B150" s="337"/>
      <c r="C150" s="362" t="s">
        <v>3005</v>
      </c>
      <c r="D150" s="315"/>
      <c r="E150" s="315"/>
      <c r="F150" s="363" t="s">
        <v>2957</v>
      </c>
      <c r="G150" s="315"/>
      <c r="H150" s="362" t="s">
        <v>3016</v>
      </c>
      <c r="I150" s="362" t="s">
        <v>2959</v>
      </c>
      <c r="J150" s="362" t="s">
        <v>3007</v>
      </c>
      <c r="K150" s="358"/>
    </row>
    <row r="151" spans="2:11" ht="15" customHeight="1">
      <c r="B151" s="337"/>
      <c r="C151" s="362" t="s">
        <v>90</v>
      </c>
      <c r="D151" s="315"/>
      <c r="E151" s="315"/>
      <c r="F151" s="363" t="s">
        <v>2957</v>
      </c>
      <c r="G151" s="315"/>
      <c r="H151" s="362" t="s">
        <v>3017</v>
      </c>
      <c r="I151" s="362" t="s">
        <v>2959</v>
      </c>
      <c r="J151" s="362" t="s">
        <v>3007</v>
      </c>
      <c r="K151" s="358"/>
    </row>
    <row r="152" spans="2:11" ht="15" customHeight="1">
      <c r="B152" s="337"/>
      <c r="C152" s="362" t="s">
        <v>2962</v>
      </c>
      <c r="D152" s="315"/>
      <c r="E152" s="315"/>
      <c r="F152" s="363" t="s">
        <v>2963</v>
      </c>
      <c r="G152" s="315"/>
      <c r="H152" s="362" t="s">
        <v>2996</v>
      </c>
      <c r="I152" s="362" t="s">
        <v>2959</v>
      </c>
      <c r="J152" s="362">
        <v>50</v>
      </c>
      <c r="K152" s="358"/>
    </row>
    <row r="153" spans="2:11" ht="15" customHeight="1">
      <c r="B153" s="337"/>
      <c r="C153" s="362" t="s">
        <v>2965</v>
      </c>
      <c r="D153" s="315"/>
      <c r="E153" s="315"/>
      <c r="F153" s="363" t="s">
        <v>2957</v>
      </c>
      <c r="G153" s="315"/>
      <c r="H153" s="362" t="s">
        <v>2996</v>
      </c>
      <c r="I153" s="362" t="s">
        <v>2967</v>
      </c>
      <c r="J153" s="362"/>
      <c r="K153" s="358"/>
    </row>
    <row r="154" spans="2:11" ht="15" customHeight="1">
      <c r="B154" s="337"/>
      <c r="C154" s="362" t="s">
        <v>2976</v>
      </c>
      <c r="D154" s="315"/>
      <c r="E154" s="315"/>
      <c r="F154" s="363" t="s">
        <v>2963</v>
      </c>
      <c r="G154" s="315"/>
      <c r="H154" s="362" t="s">
        <v>2996</v>
      </c>
      <c r="I154" s="362" t="s">
        <v>2959</v>
      </c>
      <c r="J154" s="362">
        <v>50</v>
      </c>
      <c r="K154" s="358"/>
    </row>
    <row r="155" spans="2:11" ht="15" customHeight="1">
      <c r="B155" s="337"/>
      <c r="C155" s="362" t="s">
        <v>2984</v>
      </c>
      <c r="D155" s="315"/>
      <c r="E155" s="315"/>
      <c r="F155" s="363" t="s">
        <v>2963</v>
      </c>
      <c r="G155" s="315"/>
      <c r="H155" s="362" t="s">
        <v>2996</v>
      </c>
      <c r="I155" s="362" t="s">
        <v>2959</v>
      </c>
      <c r="J155" s="362">
        <v>50</v>
      </c>
      <c r="K155" s="358"/>
    </row>
    <row r="156" spans="2:11" ht="15" customHeight="1">
      <c r="B156" s="337"/>
      <c r="C156" s="362" t="s">
        <v>2982</v>
      </c>
      <c r="D156" s="315"/>
      <c r="E156" s="315"/>
      <c r="F156" s="363" t="s">
        <v>2963</v>
      </c>
      <c r="G156" s="315"/>
      <c r="H156" s="362" t="s">
        <v>2996</v>
      </c>
      <c r="I156" s="362" t="s">
        <v>2959</v>
      </c>
      <c r="J156" s="362">
        <v>50</v>
      </c>
      <c r="K156" s="358"/>
    </row>
    <row r="157" spans="2:11" ht="15" customHeight="1">
      <c r="B157" s="337"/>
      <c r="C157" s="362" t="s">
        <v>195</v>
      </c>
      <c r="D157" s="315"/>
      <c r="E157" s="315"/>
      <c r="F157" s="363" t="s">
        <v>2957</v>
      </c>
      <c r="G157" s="315"/>
      <c r="H157" s="362" t="s">
        <v>3018</v>
      </c>
      <c r="I157" s="362" t="s">
        <v>2959</v>
      </c>
      <c r="J157" s="362" t="s">
        <v>3019</v>
      </c>
      <c r="K157" s="358"/>
    </row>
    <row r="158" spans="2:11" ht="15" customHeight="1">
      <c r="B158" s="337"/>
      <c r="C158" s="362" t="s">
        <v>3020</v>
      </c>
      <c r="D158" s="315"/>
      <c r="E158" s="315"/>
      <c r="F158" s="363" t="s">
        <v>2957</v>
      </c>
      <c r="G158" s="315"/>
      <c r="H158" s="362" t="s">
        <v>3021</v>
      </c>
      <c r="I158" s="362" t="s">
        <v>2991</v>
      </c>
      <c r="J158" s="362"/>
      <c r="K158" s="358"/>
    </row>
    <row r="159" spans="2:11" ht="15" customHeight="1">
      <c r="B159" s="364"/>
      <c r="C159" s="346"/>
      <c r="D159" s="346"/>
      <c r="E159" s="346"/>
      <c r="F159" s="346"/>
      <c r="G159" s="346"/>
      <c r="H159" s="346"/>
      <c r="I159" s="346"/>
      <c r="J159" s="346"/>
      <c r="K159" s="365"/>
    </row>
    <row r="160" spans="2:11" ht="18.75" customHeight="1">
      <c r="B160" s="311"/>
      <c r="C160" s="315"/>
      <c r="D160" s="315"/>
      <c r="E160" s="315"/>
      <c r="F160" s="336"/>
      <c r="G160" s="315"/>
      <c r="H160" s="315"/>
      <c r="I160" s="315"/>
      <c r="J160" s="315"/>
      <c r="K160" s="311"/>
    </row>
    <row r="161" spans="2:11" ht="18.75" customHeight="1">
      <c r="B161" s="322"/>
      <c r="C161" s="322"/>
      <c r="D161" s="322"/>
      <c r="E161" s="322"/>
      <c r="F161" s="322"/>
      <c r="G161" s="322"/>
      <c r="H161" s="322"/>
      <c r="I161" s="322"/>
      <c r="J161" s="322"/>
      <c r="K161" s="322"/>
    </row>
    <row r="162" spans="2:11" ht="7.5" customHeight="1">
      <c r="B162" s="301"/>
      <c r="C162" s="302"/>
      <c r="D162" s="302"/>
      <c r="E162" s="302"/>
      <c r="F162" s="302"/>
      <c r="G162" s="302"/>
      <c r="H162" s="302"/>
      <c r="I162" s="302"/>
      <c r="J162" s="302"/>
      <c r="K162" s="303"/>
    </row>
    <row r="163" spans="2:11" ht="45" customHeight="1">
      <c r="B163" s="304"/>
      <c r="C163" s="305" t="s">
        <v>3022</v>
      </c>
      <c r="D163" s="305"/>
      <c r="E163" s="305"/>
      <c r="F163" s="305"/>
      <c r="G163" s="305"/>
      <c r="H163" s="305"/>
      <c r="I163" s="305"/>
      <c r="J163" s="305"/>
      <c r="K163" s="306"/>
    </row>
    <row r="164" spans="2:11" ht="17.25" customHeight="1">
      <c r="B164" s="304"/>
      <c r="C164" s="329" t="s">
        <v>2951</v>
      </c>
      <c r="D164" s="329"/>
      <c r="E164" s="329"/>
      <c r="F164" s="329" t="s">
        <v>2952</v>
      </c>
      <c r="G164" s="366"/>
      <c r="H164" s="367" t="s">
        <v>216</v>
      </c>
      <c r="I164" s="367" t="s">
        <v>63</v>
      </c>
      <c r="J164" s="329" t="s">
        <v>2953</v>
      </c>
      <c r="K164" s="306"/>
    </row>
    <row r="165" spans="2:11" ht="17.25" customHeight="1">
      <c r="B165" s="307"/>
      <c r="C165" s="331" t="s">
        <v>2954</v>
      </c>
      <c r="D165" s="331"/>
      <c r="E165" s="331"/>
      <c r="F165" s="332" t="s">
        <v>2955</v>
      </c>
      <c r="G165" s="368"/>
      <c r="H165" s="369"/>
      <c r="I165" s="369"/>
      <c r="J165" s="331" t="s">
        <v>2956</v>
      </c>
      <c r="K165" s="309"/>
    </row>
    <row r="166" spans="2:11" ht="5.25" customHeight="1">
      <c r="B166" s="337"/>
      <c r="C166" s="334"/>
      <c r="D166" s="334"/>
      <c r="E166" s="334"/>
      <c r="F166" s="334"/>
      <c r="G166" s="335"/>
      <c r="H166" s="334"/>
      <c r="I166" s="334"/>
      <c r="J166" s="334"/>
      <c r="K166" s="358"/>
    </row>
    <row r="167" spans="2:11" ht="15" customHeight="1">
      <c r="B167" s="337"/>
      <c r="C167" s="315" t="s">
        <v>2960</v>
      </c>
      <c r="D167" s="315"/>
      <c r="E167" s="315"/>
      <c r="F167" s="336" t="s">
        <v>2957</v>
      </c>
      <c r="G167" s="315"/>
      <c r="H167" s="315" t="s">
        <v>2996</v>
      </c>
      <c r="I167" s="315" t="s">
        <v>2959</v>
      </c>
      <c r="J167" s="315">
        <v>120</v>
      </c>
      <c r="K167" s="358"/>
    </row>
    <row r="168" spans="2:11" ht="15" customHeight="1">
      <c r="B168" s="337"/>
      <c r="C168" s="315" t="s">
        <v>3005</v>
      </c>
      <c r="D168" s="315"/>
      <c r="E168" s="315"/>
      <c r="F168" s="336" t="s">
        <v>2957</v>
      </c>
      <c r="G168" s="315"/>
      <c r="H168" s="315" t="s">
        <v>3006</v>
      </c>
      <c r="I168" s="315" t="s">
        <v>2959</v>
      </c>
      <c r="J168" s="315" t="s">
        <v>3007</v>
      </c>
      <c r="K168" s="358"/>
    </row>
    <row r="169" spans="2:11" ht="15" customHeight="1">
      <c r="B169" s="337"/>
      <c r="C169" s="315" t="s">
        <v>90</v>
      </c>
      <c r="D169" s="315"/>
      <c r="E169" s="315"/>
      <c r="F169" s="336" t="s">
        <v>2957</v>
      </c>
      <c r="G169" s="315"/>
      <c r="H169" s="315" t="s">
        <v>3023</v>
      </c>
      <c r="I169" s="315" t="s">
        <v>2959</v>
      </c>
      <c r="J169" s="315" t="s">
        <v>3007</v>
      </c>
      <c r="K169" s="358"/>
    </row>
    <row r="170" spans="2:11" ht="15" customHeight="1">
      <c r="B170" s="337"/>
      <c r="C170" s="315" t="s">
        <v>2962</v>
      </c>
      <c r="D170" s="315"/>
      <c r="E170" s="315"/>
      <c r="F170" s="336" t="s">
        <v>2963</v>
      </c>
      <c r="G170" s="315"/>
      <c r="H170" s="315" t="s">
        <v>3023</v>
      </c>
      <c r="I170" s="315" t="s">
        <v>2959</v>
      </c>
      <c r="J170" s="315">
        <v>50</v>
      </c>
      <c r="K170" s="358"/>
    </row>
    <row r="171" spans="2:11" ht="15" customHeight="1">
      <c r="B171" s="337"/>
      <c r="C171" s="315" t="s">
        <v>2965</v>
      </c>
      <c r="D171" s="315"/>
      <c r="E171" s="315"/>
      <c r="F171" s="336" t="s">
        <v>2957</v>
      </c>
      <c r="G171" s="315"/>
      <c r="H171" s="315" t="s">
        <v>3023</v>
      </c>
      <c r="I171" s="315" t="s">
        <v>2967</v>
      </c>
      <c r="J171" s="315"/>
      <c r="K171" s="358"/>
    </row>
    <row r="172" spans="2:11" ht="15" customHeight="1">
      <c r="B172" s="337"/>
      <c r="C172" s="315" t="s">
        <v>2976</v>
      </c>
      <c r="D172" s="315"/>
      <c r="E172" s="315"/>
      <c r="F172" s="336" t="s">
        <v>2963</v>
      </c>
      <c r="G172" s="315"/>
      <c r="H172" s="315" t="s">
        <v>3023</v>
      </c>
      <c r="I172" s="315" t="s">
        <v>2959</v>
      </c>
      <c r="J172" s="315">
        <v>50</v>
      </c>
      <c r="K172" s="358"/>
    </row>
    <row r="173" spans="2:11" ht="15" customHeight="1">
      <c r="B173" s="337"/>
      <c r="C173" s="315" t="s">
        <v>2984</v>
      </c>
      <c r="D173" s="315"/>
      <c r="E173" s="315"/>
      <c r="F173" s="336" t="s">
        <v>2963</v>
      </c>
      <c r="G173" s="315"/>
      <c r="H173" s="315" t="s">
        <v>3023</v>
      </c>
      <c r="I173" s="315" t="s">
        <v>2959</v>
      </c>
      <c r="J173" s="315">
        <v>50</v>
      </c>
      <c r="K173" s="358"/>
    </row>
    <row r="174" spans="2:11" ht="15" customHeight="1">
      <c r="B174" s="337"/>
      <c r="C174" s="315" t="s">
        <v>2982</v>
      </c>
      <c r="D174" s="315"/>
      <c r="E174" s="315"/>
      <c r="F174" s="336" t="s">
        <v>2963</v>
      </c>
      <c r="G174" s="315"/>
      <c r="H174" s="315" t="s">
        <v>3023</v>
      </c>
      <c r="I174" s="315" t="s">
        <v>2959</v>
      </c>
      <c r="J174" s="315">
        <v>50</v>
      </c>
      <c r="K174" s="358"/>
    </row>
    <row r="175" spans="2:11" ht="15" customHeight="1">
      <c r="B175" s="337"/>
      <c r="C175" s="315" t="s">
        <v>215</v>
      </c>
      <c r="D175" s="315"/>
      <c r="E175" s="315"/>
      <c r="F175" s="336" t="s">
        <v>2957</v>
      </c>
      <c r="G175" s="315"/>
      <c r="H175" s="315" t="s">
        <v>3024</v>
      </c>
      <c r="I175" s="315" t="s">
        <v>3025</v>
      </c>
      <c r="J175" s="315"/>
      <c r="K175" s="358"/>
    </row>
    <row r="176" spans="2:11" ht="15" customHeight="1">
      <c r="B176" s="337"/>
      <c r="C176" s="315" t="s">
        <v>63</v>
      </c>
      <c r="D176" s="315"/>
      <c r="E176" s="315"/>
      <c r="F176" s="336" t="s">
        <v>2957</v>
      </c>
      <c r="G176" s="315"/>
      <c r="H176" s="315" t="s">
        <v>3026</v>
      </c>
      <c r="I176" s="315" t="s">
        <v>3027</v>
      </c>
      <c r="J176" s="315">
        <v>1</v>
      </c>
      <c r="K176" s="358"/>
    </row>
    <row r="177" spans="2:11" ht="15" customHeight="1">
      <c r="B177" s="337"/>
      <c r="C177" s="315" t="s">
        <v>59</v>
      </c>
      <c r="D177" s="315"/>
      <c r="E177" s="315"/>
      <c r="F177" s="336" t="s">
        <v>2957</v>
      </c>
      <c r="G177" s="315"/>
      <c r="H177" s="315" t="s">
        <v>3028</v>
      </c>
      <c r="I177" s="315" t="s">
        <v>2959</v>
      </c>
      <c r="J177" s="315">
        <v>20</v>
      </c>
      <c r="K177" s="358"/>
    </row>
    <row r="178" spans="2:11" ht="15" customHeight="1">
      <c r="B178" s="337"/>
      <c r="C178" s="315" t="s">
        <v>216</v>
      </c>
      <c r="D178" s="315"/>
      <c r="E178" s="315"/>
      <c r="F178" s="336" t="s">
        <v>2957</v>
      </c>
      <c r="G178" s="315"/>
      <c r="H178" s="315" t="s">
        <v>3029</v>
      </c>
      <c r="I178" s="315" t="s">
        <v>2959</v>
      </c>
      <c r="J178" s="315">
        <v>255</v>
      </c>
      <c r="K178" s="358"/>
    </row>
    <row r="179" spans="2:11" ht="15" customHeight="1">
      <c r="B179" s="337"/>
      <c r="C179" s="315" t="s">
        <v>217</v>
      </c>
      <c r="D179" s="315"/>
      <c r="E179" s="315"/>
      <c r="F179" s="336" t="s">
        <v>2957</v>
      </c>
      <c r="G179" s="315"/>
      <c r="H179" s="315" t="s">
        <v>2922</v>
      </c>
      <c r="I179" s="315" t="s">
        <v>2959</v>
      </c>
      <c r="J179" s="315">
        <v>10</v>
      </c>
      <c r="K179" s="358"/>
    </row>
    <row r="180" spans="2:11" ht="15" customHeight="1">
      <c r="B180" s="337"/>
      <c r="C180" s="315" t="s">
        <v>218</v>
      </c>
      <c r="D180" s="315"/>
      <c r="E180" s="315"/>
      <c r="F180" s="336" t="s">
        <v>2957</v>
      </c>
      <c r="G180" s="315"/>
      <c r="H180" s="315" t="s">
        <v>3030</v>
      </c>
      <c r="I180" s="315" t="s">
        <v>2991</v>
      </c>
      <c r="J180" s="315"/>
      <c r="K180" s="358"/>
    </row>
    <row r="181" spans="2:11" ht="15" customHeight="1">
      <c r="B181" s="337"/>
      <c r="C181" s="315" t="s">
        <v>3031</v>
      </c>
      <c r="D181" s="315"/>
      <c r="E181" s="315"/>
      <c r="F181" s="336" t="s">
        <v>2957</v>
      </c>
      <c r="G181" s="315"/>
      <c r="H181" s="315" t="s">
        <v>3032</v>
      </c>
      <c r="I181" s="315" t="s">
        <v>2991</v>
      </c>
      <c r="J181" s="315"/>
      <c r="K181" s="358"/>
    </row>
    <row r="182" spans="2:11" ht="15" customHeight="1">
      <c r="B182" s="337"/>
      <c r="C182" s="315" t="s">
        <v>3020</v>
      </c>
      <c r="D182" s="315"/>
      <c r="E182" s="315"/>
      <c r="F182" s="336" t="s">
        <v>2957</v>
      </c>
      <c r="G182" s="315"/>
      <c r="H182" s="315" t="s">
        <v>3033</v>
      </c>
      <c r="I182" s="315" t="s">
        <v>2991</v>
      </c>
      <c r="J182" s="315"/>
      <c r="K182" s="358"/>
    </row>
    <row r="183" spans="2:11" ht="15" customHeight="1">
      <c r="B183" s="337"/>
      <c r="C183" s="315" t="s">
        <v>220</v>
      </c>
      <c r="D183" s="315"/>
      <c r="E183" s="315"/>
      <c r="F183" s="336" t="s">
        <v>2963</v>
      </c>
      <c r="G183" s="315"/>
      <c r="H183" s="315" t="s">
        <v>3034</v>
      </c>
      <c r="I183" s="315" t="s">
        <v>2959</v>
      </c>
      <c r="J183" s="315">
        <v>50</v>
      </c>
      <c r="K183" s="358"/>
    </row>
    <row r="184" spans="2:11" ht="15" customHeight="1">
      <c r="B184" s="337"/>
      <c r="C184" s="315" t="s">
        <v>3035</v>
      </c>
      <c r="D184" s="315"/>
      <c r="E184" s="315"/>
      <c r="F184" s="336" t="s">
        <v>2963</v>
      </c>
      <c r="G184" s="315"/>
      <c r="H184" s="315" t="s">
        <v>3036</v>
      </c>
      <c r="I184" s="315" t="s">
        <v>3037</v>
      </c>
      <c r="J184" s="315"/>
      <c r="K184" s="358"/>
    </row>
    <row r="185" spans="2:11" ht="15" customHeight="1">
      <c r="B185" s="337"/>
      <c r="C185" s="315" t="s">
        <v>3038</v>
      </c>
      <c r="D185" s="315"/>
      <c r="E185" s="315"/>
      <c r="F185" s="336" t="s">
        <v>2963</v>
      </c>
      <c r="G185" s="315"/>
      <c r="H185" s="315" t="s">
        <v>3039</v>
      </c>
      <c r="I185" s="315" t="s">
        <v>3037</v>
      </c>
      <c r="J185" s="315"/>
      <c r="K185" s="358"/>
    </row>
    <row r="186" spans="2:11" ht="15" customHeight="1">
      <c r="B186" s="337"/>
      <c r="C186" s="315" t="s">
        <v>3040</v>
      </c>
      <c r="D186" s="315"/>
      <c r="E186" s="315"/>
      <c r="F186" s="336" t="s">
        <v>2963</v>
      </c>
      <c r="G186" s="315"/>
      <c r="H186" s="315" t="s">
        <v>3041</v>
      </c>
      <c r="I186" s="315" t="s">
        <v>3037</v>
      </c>
      <c r="J186" s="315"/>
      <c r="K186" s="358"/>
    </row>
    <row r="187" spans="2:11" ht="15" customHeight="1">
      <c r="B187" s="337"/>
      <c r="C187" s="370" t="s">
        <v>3042</v>
      </c>
      <c r="D187" s="315"/>
      <c r="E187" s="315"/>
      <c r="F187" s="336" t="s">
        <v>2963</v>
      </c>
      <c r="G187" s="315"/>
      <c r="H187" s="315" t="s">
        <v>3043</v>
      </c>
      <c r="I187" s="315" t="s">
        <v>3044</v>
      </c>
      <c r="J187" s="371" t="s">
        <v>3045</v>
      </c>
      <c r="K187" s="358"/>
    </row>
    <row r="188" spans="2:11" ht="15" customHeight="1">
      <c r="B188" s="337"/>
      <c r="C188" s="321" t="s">
        <v>48</v>
      </c>
      <c r="D188" s="315"/>
      <c r="E188" s="315"/>
      <c r="F188" s="336" t="s">
        <v>2957</v>
      </c>
      <c r="G188" s="315"/>
      <c r="H188" s="311" t="s">
        <v>3046</v>
      </c>
      <c r="I188" s="315" t="s">
        <v>3047</v>
      </c>
      <c r="J188" s="315"/>
      <c r="K188" s="358"/>
    </row>
    <row r="189" spans="2:11" ht="15" customHeight="1">
      <c r="B189" s="337"/>
      <c r="C189" s="321" t="s">
        <v>3048</v>
      </c>
      <c r="D189" s="315"/>
      <c r="E189" s="315"/>
      <c r="F189" s="336" t="s">
        <v>2957</v>
      </c>
      <c r="G189" s="315"/>
      <c r="H189" s="315" t="s">
        <v>3049</v>
      </c>
      <c r="I189" s="315" t="s">
        <v>2991</v>
      </c>
      <c r="J189" s="315"/>
      <c r="K189" s="358"/>
    </row>
    <row r="190" spans="2:11" ht="15" customHeight="1">
      <c r="B190" s="337"/>
      <c r="C190" s="321" t="s">
        <v>3050</v>
      </c>
      <c r="D190" s="315"/>
      <c r="E190" s="315"/>
      <c r="F190" s="336" t="s">
        <v>2957</v>
      </c>
      <c r="G190" s="315"/>
      <c r="H190" s="315" t="s">
        <v>3051</v>
      </c>
      <c r="I190" s="315" t="s">
        <v>2991</v>
      </c>
      <c r="J190" s="315"/>
      <c r="K190" s="358"/>
    </row>
    <row r="191" spans="2:11" ht="15" customHeight="1">
      <c r="B191" s="337"/>
      <c r="C191" s="321" t="s">
        <v>3052</v>
      </c>
      <c r="D191" s="315"/>
      <c r="E191" s="315"/>
      <c r="F191" s="336" t="s">
        <v>2963</v>
      </c>
      <c r="G191" s="315"/>
      <c r="H191" s="315" t="s">
        <v>3053</v>
      </c>
      <c r="I191" s="315" t="s">
        <v>2991</v>
      </c>
      <c r="J191" s="315"/>
      <c r="K191" s="358"/>
    </row>
    <row r="192" spans="2:11" ht="15" customHeight="1">
      <c r="B192" s="364"/>
      <c r="C192" s="372"/>
      <c r="D192" s="346"/>
      <c r="E192" s="346"/>
      <c r="F192" s="346"/>
      <c r="G192" s="346"/>
      <c r="H192" s="346"/>
      <c r="I192" s="346"/>
      <c r="J192" s="346"/>
      <c r="K192" s="365"/>
    </row>
    <row r="193" spans="2:11" ht="18.75" customHeight="1">
      <c r="B193" s="311"/>
      <c r="C193" s="315"/>
      <c r="D193" s="315"/>
      <c r="E193" s="315"/>
      <c r="F193" s="336"/>
      <c r="G193" s="315"/>
      <c r="H193" s="315"/>
      <c r="I193" s="315"/>
      <c r="J193" s="315"/>
      <c r="K193" s="311"/>
    </row>
    <row r="194" spans="2:11" ht="18.75" customHeight="1">
      <c r="B194" s="311"/>
      <c r="C194" s="315"/>
      <c r="D194" s="315"/>
      <c r="E194" s="315"/>
      <c r="F194" s="336"/>
      <c r="G194" s="315"/>
      <c r="H194" s="315"/>
      <c r="I194" s="315"/>
      <c r="J194" s="315"/>
      <c r="K194" s="311"/>
    </row>
    <row r="195" spans="2:11" ht="18.75" customHeight="1">
      <c r="B195" s="322"/>
      <c r="C195" s="322"/>
      <c r="D195" s="322"/>
      <c r="E195" s="322"/>
      <c r="F195" s="322"/>
      <c r="G195" s="322"/>
      <c r="H195" s="322"/>
      <c r="I195" s="322"/>
      <c r="J195" s="322"/>
      <c r="K195" s="322"/>
    </row>
    <row r="196" spans="2:11" ht="13.5">
      <c r="B196" s="301"/>
      <c r="C196" s="302"/>
      <c r="D196" s="302"/>
      <c r="E196" s="302"/>
      <c r="F196" s="302"/>
      <c r="G196" s="302"/>
      <c r="H196" s="302"/>
      <c r="I196" s="302"/>
      <c r="J196" s="302"/>
      <c r="K196" s="303"/>
    </row>
    <row r="197" spans="2:11" ht="21">
      <c r="B197" s="304"/>
      <c r="C197" s="305" t="s">
        <v>3054</v>
      </c>
      <c r="D197" s="305"/>
      <c r="E197" s="305"/>
      <c r="F197" s="305"/>
      <c r="G197" s="305"/>
      <c r="H197" s="305"/>
      <c r="I197" s="305"/>
      <c r="J197" s="305"/>
      <c r="K197" s="306"/>
    </row>
    <row r="198" spans="2:11" ht="25.5" customHeight="1">
      <c r="B198" s="304"/>
      <c r="C198" s="373" t="s">
        <v>3055</v>
      </c>
      <c r="D198" s="373"/>
      <c r="E198" s="373"/>
      <c r="F198" s="373" t="s">
        <v>3056</v>
      </c>
      <c r="G198" s="374"/>
      <c r="H198" s="373" t="s">
        <v>3057</v>
      </c>
      <c r="I198" s="373"/>
      <c r="J198" s="373"/>
      <c r="K198" s="306"/>
    </row>
    <row r="199" spans="2:11" ht="5.25" customHeight="1">
      <c r="B199" s="337"/>
      <c r="C199" s="334"/>
      <c r="D199" s="334"/>
      <c r="E199" s="334"/>
      <c r="F199" s="334"/>
      <c r="G199" s="315"/>
      <c r="H199" s="334"/>
      <c r="I199" s="334"/>
      <c r="J199" s="334"/>
      <c r="K199" s="358"/>
    </row>
    <row r="200" spans="2:11" ht="15" customHeight="1">
      <c r="B200" s="337"/>
      <c r="C200" s="315" t="s">
        <v>3047</v>
      </c>
      <c r="D200" s="315"/>
      <c r="E200" s="315"/>
      <c r="F200" s="336" t="s">
        <v>49</v>
      </c>
      <c r="G200" s="315"/>
      <c r="H200" s="315" t="s">
        <v>3058</v>
      </c>
      <c r="I200" s="315"/>
      <c r="J200" s="315"/>
      <c r="K200" s="358"/>
    </row>
    <row r="201" spans="2:11" ht="15" customHeight="1">
      <c r="B201" s="337"/>
      <c r="C201" s="343"/>
      <c r="D201" s="315"/>
      <c r="E201" s="315"/>
      <c r="F201" s="336" t="s">
        <v>50</v>
      </c>
      <c r="G201" s="315"/>
      <c r="H201" s="315" t="s">
        <v>3059</v>
      </c>
      <c r="I201" s="315"/>
      <c r="J201" s="315"/>
      <c r="K201" s="358"/>
    </row>
    <row r="202" spans="2:11" ht="15" customHeight="1">
      <c r="B202" s="337"/>
      <c r="C202" s="343"/>
      <c r="D202" s="315"/>
      <c r="E202" s="315"/>
      <c r="F202" s="336" t="s">
        <v>53</v>
      </c>
      <c r="G202" s="315"/>
      <c r="H202" s="315" t="s">
        <v>3060</v>
      </c>
      <c r="I202" s="315"/>
      <c r="J202" s="315"/>
      <c r="K202" s="358"/>
    </row>
    <row r="203" spans="2:11" ht="15" customHeight="1">
      <c r="B203" s="337"/>
      <c r="C203" s="315"/>
      <c r="D203" s="315"/>
      <c r="E203" s="315"/>
      <c r="F203" s="336" t="s">
        <v>51</v>
      </c>
      <c r="G203" s="315"/>
      <c r="H203" s="315" t="s">
        <v>3061</v>
      </c>
      <c r="I203" s="315"/>
      <c r="J203" s="315"/>
      <c r="K203" s="358"/>
    </row>
    <row r="204" spans="2:11" ht="15" customHeight="1">
      <c r="B204" s="337"/>
      <c r="C204" s="315"/>
      <c r="D204" s="315"/>
      <c r="E204" s="315"/>
      <c r="F204" s="336" t="s">
        <v>52</v>
      </c>
      <c r="G204" s="315"/>
      <c r="H204" s="315" t="s">
        <v>3062</v>
      </c>
      <c r="I204" s="315"/>
      <c r="J204" s="315"/>
      <c r="K204" s="358"/>
    </row>
    <row r="205" spans="2:11" ht="15" customHeight="1">
      <c r="B205" s="337"/>
      <c r="C205" s="315"/>
      <c r="D205" s="315"/>
      <c r="E205" s="315"/>
      <c r="F205" s="336"/>
      <c r="G205" s="315"/>
      <c r="H205" s="315"/>
      <c r="I205" s="315"/>
      <c r="J205" s="315"/>
      <c r="K205" s="358"/>
    </row>
    <row r="206" spans="2:11" ht="15" customHeight="1">
      <c r="B206" s="337"/>
      <c r="C206" s="315" t="s">
        <v>3003</v>
      </c>
      <c r="D206" s="315"/>
      <c r="E206" s="315"/>
      <c r="F206" s="336" t="s">
        <v>84</v>
      </c>
      <c r="G206" s="315"/>
      <c r="H206" s="315" t="s">
        <v>3063</v>
      </c>
      <c r="I206" s="315"/>
      <c r="J206" s="315"/>
      <c r="K206" s="358"/>
    </row>
    <row r="207" spans="2:11" ht="15" customHeight="1">
      <c r="B207" s="337"/>
      <c r="C207" s="343"/>
      <c r="D207" s="315"/>
      <c r="E207" s="315"/>
      <c r="F207" s="336" t="s">
        <v>2901</v>
      </c>
      <c r="G207" s="315"/>
      <c r="H207" s="315" t="s">
        <v>2902</v>
      </c>
      <c r="I207" s="315"/>
      <c r="J207" s="315"/>
      <c r="K207" s="358"/>
    </row>
    <row r="208" spans="2:11" ht="15" customHeight="1">
      <c r="B208" s="337"/>
      <c r="C208" s="315"/>
      <c r="D208" s="315"/>
      <c r="E208" s="315"/>
      <c r="F208" s="336" t="s">
        <v>2899</v>
      </c>
      <c r="G208" s="315"/>
      <c r="H208" s="315" t="s">
        <v>3064</v>
      </c>
      <c r="I208" s="315"/>
      <c r="J208" s="315"/>
      <c r="K208" s="358"/>
    </row>
    <row r="209" spans="2:11" ht="15" customHeight="1">
      <c r="B209" s="375"/>
      <c r="C209" s="343"/>
      <c r="D209" s="343"/>
      <c r="E209" s="343"/>
      <c r="F209" s="336" t="s">
        <v>2903</v>
      </c>
      <c r="G209" s="321"/>
      <c r="H209" s="362" t="s">
        <v>2904</v>
      </c>
      <c r="I209" s="362"/>
      <c r="J209" s="362"/>
      <c r="K209" s="376"/>
    </row>
    <row r="210" spans="2:11" ht="15" customHeight="1">
      <c r="B210" s="375"/>
      <c r="C210" s="343"/>
      <c r="D210" s="343"/>
      <c r="E210" s="343"/>
      <c r="F210" s="336" t="s">
        <v>2905</v>
      </c>
      <c r="G210" s="321"/>
      <c r="H210" s="362" t="s">
        <v>3065</v>
      </c>
      <c r="I210" s="362"/>
      <c r="J210" s="362"/>
      <c r="K210" s="376"/>
    </row>
    <row r="211" spans="2:11" ht="15" customHeight="1">
      <c r="B211" s="375"/>
      <c r="C211" s="343"/>
      <c r="D211" s="343"/>
      <c r="E211" s="343"/>
      <c r="F211" s="377"/>
      <c r="G211" s="321"/>
      <c r="H211" s="378"/>
      <c r="I211" s="378"/>
      <c r="J211" s="378"/>
      <c r="K211" s="376"/>
    </row>
    <row r="212" spans="2:11" ht="15" customHeight="1">
      <c r="B212" s="375"/>
      <c r="C212" s="315" t="s">
        <v>3027</v>
      </c>
      <c r="D212" s="343"/>
      <c r="E212" s="343"/>
      <c r="F212" s="336">
        <v>1</v>
      </c>
      <c r="G212" s="321"/>
      <c r="H212" s="362" t="s">
        <v>3066</v>
      </c>
      <c r="I212" s="362"/>
      <c r="J212" s="362"/>
      <c r="K212" s="376"/>
    </row>
    <row r="213" spans="2:11" ht="15" customHeight="1">
      <c r="B213" s="375"/>
      <c r="C213" s="343"/>
      <c r="D213" s="343"/>
      <c r="E213" s="343"/>
      <c r="F213" s="336">
        <v>2</v>
      </c>
      <c r="G213" s="321"/>
      <c r="H213" s="362" t="s">
        <v>3067</v>
      </c>
      <c r="I213" s="362"/>
      <c r="J213" s="362"/>
      <c r="K213" s="376"/>
    </row>
    <row r="214" spans="2:11" ht="15" customHeight="1">
      <c r="B214" s="375"/>
      <c r="C214" s="343"/>
      <c r="D214" s="343"/>
      <c r="E214" s="343"/>
      <c r="F214" s="336">
        <v>3</v>
      </c>
      <c r="G214" s="321"/>
      <c r="H214" s="362" t="s">
        <v>3068</v>
      </c>
      <c r="I214" s="362"/>
      <c r="J214" s="362"/>
      <c r="K214" s="376"/>
    </row>
    <row r="215" spans="2:11" ht="15" customHeight="1">
      <c r="B215" s="375"/>
      <c r="C215" s="343"/>
      <c r="D215" s="343"/>
      <c r="E215" s="343"/>
      <c r="F215" s="336">
        <v>4</v>
      </c>
      <c r="G215" s="321"/>
      <c r="H215" s="362" t="s">
        <v>3069</v>
      </c>
      <c r="I215" s="362"/>
      <c r="J215" s="362"/>
      <c r="K215" s="376"/>
    </row>
    <row r="216" spans="2:11" ht="12.75" customHeight="1">
      <c r="B216" s="379"/>
      <c r="C216" s="380"/>
      <c r="D216" s="380"/>
      <c r="E216" s="380"/>
      <c r="F216" s="380"/>
      <c r="G216" s="380"/>
      <c r="H216" s="380"/>
      <c r="I216" s="380"/>
      <c r="J216" s="380"/>
      <c r="K216" s="381"/>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BR19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98</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191</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1030</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ROUND(J96,2)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ROUND(SUM(BE96:BE191),2)</f>
        <v>0</v>
      </c>
      <c r="G32" s="48"/>
      <c r="H32" s="48"/>
      <c r="I32" s="171">
        <v>0.21</v>
      </c>
      <c r="J32" s="170">
        <f>ROUND(ROUND((SUM(BE96:BE191)),2)*I32,2)</f>
        <v>0</v>
      </c>
      <c r="K32" s="52"/>
    </row>
    <row r="33" spans="2:11" s="1" customFormat="1" ht="14.4" customHeight="1">
      <c r="B33" s="47"/>
      <c r="C33" s="48"/>
      <c r="D33" s="48"/>
      <c r="E33" s="56" t="s">
        <v>50</v>
      </c>
      <c r="F33" s="170">
        <f>ROUND(SUM(BF96:BF191),2)</f>
        <v>0</v>
      </c>
      <c r="G33" s="48"/>
      <c r="H33" s="48"/>
      <c r="I33" s="171">
        <v>0.15</v>
      </c>
      <c r="J33" s="170">
        <f>ROUND(ROUND((SUM(BF96:BF191)),2)*I33,2)</f>
        <v>0</v>
      </c>
      <c r="K33" s="52"/>
    </row>
    <row r="34" spans="2:11" s="1" customFormat="1" ht="14.4" customHeight="1" hidden="1">
      <c r="B34" s="47"/>
      <c r="C34" s="48"/>
      <c r="D34" s="48"/>
      <c r="E34" s="56" t="s">
        <v>51</v>
      </c>
      <c r="F34" s="170">
        <f>ROUND(SUM(BG96:BG191),2)</f>
        <v>0</v>
      </c>
      <c r="G34" s="48"/>
      <c r="H34" s="48"/>
      <c r="I34" s="171">
        <v>0.21</v>
      </c>
      <c r="J34" s="170">
        <v>0</v>
      </c>
      <c r="K34" s="52"/>
    </row>
    <row r="35" spans="2:11" s="1" customFormat="1" ht="14.4" customHeight="1" hidden="1">
      <c r="B35" s="47"/>
      <c r="C35" s="48"/>
      <c r="D35" s="48"/>
      <c r="E35" s="56" t="s">
        <v>52</v>
      </c>
      <c r="F35" s="170">
        <f>ROUND(SUM(BH96:BH191),2)</f>
        <v>0</v>
      </c>
      <c r="G35" s="48"/>
      <c r="H35" s="48"/>
      <c r="I35" s="171">
        <v>0.15</v>
      </c>
      <c r="J35" s="170">
        <v>0</v>
      </c>
      <c r="K35" s="52"/>
    </row>
    <row r="36" spans="2:11" s="1" customFormat="1" ht="14.4" customHeight="1" hidden="1">
      <c r="B36" s="47"/>
      <c r="C36" s="48"/>
      <c r="D36" s="48"/>
      <c r="E36" s="56" t="s">
        <v>53</v>
      </c>
      <c r="F36" s="170">
        <f>ROUND(SUM(BI96:BI191),2)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191</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A3 - KOTELNA - PLYN</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J96</f>
        <v>0</v>
      </c>
      <c r="K60" s="52"/>
      <c r="AU60" s="24" t="s">
        <v>198</v>
      </c>
    </row>
    <row r="61" spans="2:11" s="8" customFormat="1" ht="24.95" customHeight="1">
      <c r="B61" s="190"/>
      <c r="C61" s="191"/>
      <c r="D61" s="192" t="s">
        <v>201</v>
      </c>
      <c r="E61" s="193"/>
      <c r="F61" s="193"/>
      <c r="G61" s="193"/>
      <c r="H61" s="193"/>
      <c r="I61" s="194"/>
      <c r="J61" s="195">
        <f>J97</f>
        <v>0</v>
      </c>
      <c r="K61" s="196"/>
    </row>
    <row r="62" spans="2:11" s="9" customFormat="1" ht="19.9" customHeight="1">
      <c r="B62" s="197"/>
      <c r="C62" s="198"/>
      <c r="D62" s="199" t="s">
        <v>1031</v>
      </c>
      <c r="E62" s="200"/>
      <c r="F62" s="200"/>
      <c r="G62" s="200"/>
      <c r="H62" s="200"/>
      <c r="I62" s="201"/>
      <c r="J62" s="202">
        <f>J98</f>
        <v>0</v>
      </c>
      <c r="K62" s="203"/>
    </row>
    <row r="63" spans="2:11" s="9" customFormat="1" ht="19.9" customHeight="1">
      <c r="B63" s="197"/>
      <c r="C63" s="198"/>
      <c r="D63" s="199" t="s">
        <v>1032</v>
      </c>
      <c r="E63" s="200"/>
      <c r="F63" s="200"/>
      <c r="G63" s="200"/>
      <c r="H63" s="200"/>
      <c r="I63" s="201"/>
      <c r="J63" s="202">
        <f>J118</f>
        <v>0</v>
      </c>
      <c r="K63" s="203"/>
    </row>
    <row r="64" spans="2:11" s="9" customFormat="1" ht="14.85" customHeight="1">
      <c r="B64" s="197"/>
      <c r="C64" s="198"/>
      <c r="D64" s="199" t="s">
        <v>1033</v>
      </c>
      <c r="E64" s="200"/>
      <c r="F64" s="200"/>
      <c r="G64" s="200"/>
      <c r="H64" s="200"/>
      <c r="I64" s="201"/>
      <c r="J64" s="202">
        <f>J119</f>
        <v>0</v>
      </c>
      <c r="K64" s="203"/>
    </row>
    <row r="65" spans="2:11" s="9" customFormat="1" ht="14.85" customHeight="1">
      <c r="B65" s="197"/>
      <c r="C65" s="198"/>
      <c r="D65" s="199" t="s">
        <v>1034</v>
      </c>
      <c r="E65" s="200"/>
      <c r="F65" s="200"/>
      <c r="G65" s="200"/>
      <c r="H65" s="200"/>
      <c r="I65" s="201"/>
      <c r="J65" s="202">
        <f>J127</f>
        <v>0</v>
      </c>
      <c r="K65" s="203"/>
    </row>
    <row r="66" spans="2:11" s="9" customFormat="1" ht="14.85" customHeight="1">
      <c r="B66" s="197"/>
      <c r="C66" s="198"/>
      <c r="D66" s="199" t="s">
        <v>1035</v>
      </c>
      <c r="E66" s="200"/>
      <c r="F66" s="200"/>
      <c r="G66" s="200"/>
      <c r="H66" s="200"/>
      <c r="I66" s="201"/>
      <c r="J66" s="202">
        <f>J139</f>
        <v>0</v>
      </c>
      <c r="K66" s="203"/>
    </row>
    <row r="67" spans="2:11" s="9" customFormat="1" ht="14.85" customHeight="1">
      <c r="B67" s="197"/>
      <c r="C67" s="198"/>
      <c r="D67" s="199" t="s">
        <v>1036</v>
      </c>
      <c r="E67" s="200"/>
      <c r="F67" s="200"/>
      <c r="G67" s="200"/>
      <c r="H67" s="200"/>
      <c r="I67" s="201"/>
      <c r="J67" s="202">
        <f>J153</f>
        <v>0</v>
      </c>
      <c r="K67" s="203"/>
    </row>
    <row r="68" spans="2:11" s="9" customFormat="1" ht="14.85" customHeight="1">
      <c r="B68" s="197"/>
      <c r="C68" s="198"/>
      <c r="D68" s="199" t="s">
        <v>1037</v>
      </c>
      <c r="E68" s="200"/>
      <c r="F68" s="200"/>
      <c r="G68" s="200"/>
      <c r="H68" s="200"/>
      <c r="I68" s="201"/>
      <c r="J68" s="202">
        <f>J160</f>
        <v>0</v>
      </c>
      <c r="K68" s="203"/>
    </row>
    <row r="69" spans="2:11" s="9" customFormat="1" ht="19.9" customHeight="1">
      <c r="B69" s="197"/>
      <c r="C69" s="198"/>
      <c r="D69" s="199" t="s">
        <v>1038</v>
      </c>
      <c r="E69" s="200"/>
      <c r="F69" s="200"/>
      <c r="G69" s="200"/>
      <c r="H69" s="200"/>
      <c r="I69" s="201"/>
      <c r="J69" s="202">
        <f>J169</f>
        <v>0</v>
      </c>
      <c r="K69" s="203"/>
    </row>
    <row r="70" spans="2:11" s="8" customFormat="1" ht="24.95" customHeight="1">
      <c r="B70" s="190"/>
      <c r="C70" s="191"/>
      <c r="D70" s="192" t="s">
        <v>209</v>
      </c>
      <c r="E70" s="193"/>
      <c r="F70" s="193"/>
      <c r="G70" s="193"/>
      <c r="H70" s="193"/>
      <c r="I70" s="194"/>
      <c r="J70" s="195">
        <f>J183</f>
        <v>0</v>
      </c>
      <c r="K70" s="196"/>
    </row>
    <row r="71" spans="2:11" s="9" customFormat="1" ht="19.9" customHeight="1">
      <c r="B71" s="197"/>
      <c r="C71" s="198"/>
      <c r="D71" s="199" t="s">
        <v>210</v>
      </c>
      <c r="E71" s="200"/>
      <c r="F71" s="200"/>
      <c r="G71" s="200"/>
      <c r="H71" s="200"/>
      <c r="I71" s="201"/>
      <c r="J71" s="202">
        <f>J184</f>
        <v>0</v>
      </c>
      <c r="K71" s="203"/>
    </row>
    <row r="72" spans="2:11" s="9" customFormat="1" ht="19.9" customHeight="1">
      <c r="B72" s="197"/>
      <c r="C72" s="198"/>
      <c r="D72" s="199" t="s">
        <v>211</v>
      </c>
      <c r="E72" s="200"/>
      <c r="F72" s="200"/>
      <c r="G72" s="200"/>
      <c r="H72" s="200"/>
      <c r="I72" s="201"/>
      <c r="J72" s="202">
        <f>J186</f>
        <v>0</v>
      </c>
      <c r="K72" s="203"/>
    </row>
    <row r="73" spans="2:11" s="9" customFormat="1" ht="19.9" customHeight="1">
      <c r="B73" s="197"/>
      <c r="C73" s="198"/>
      <c r="D73" s="199" t="s">
        <v>212</v>
      </c>
      <c r="E73" s="200"/>
      <c r="F73" s="200"/>
      <c r="G73" s="200"/>
      <c r="H73" s="200"/>
      <c r="I73" s="201"/>
      <c r="J73" s="202">
        <f>J188</f>
        <v>0</v>
      </c>
      <c r="K73" s="203"/>
    </row>
    <row r="74" spans="2:11" s="9" customFormat="1" ht="19.9" customHeight="1">
      <c r="B74" s="197"/>
      <c r="C74" s="198"/>
      <c r="D74" s="199" t="s">
        <v>213</v>
      </c>
      <c r="E74" s="200"/>
      <c r="F74" s="200"/>
      <c r="G74" s="200"/>
      <c r="H74" s="200"/>
      <c r="I74" s="201"/>
      <c r="J74" s="202">
        <f>J190</f>
        <v>0</v>
      </c>
      <c r="K74" s="203"/>
    </row>
    <row r="75" spans="2:11" s="1" customFormat="1" ht="21.8" customHeight="1">
      <c r="B75" s="47"/>
      <c r="C75" s="48"/>
      <c r="D75" s="48"/>
      <c r="E75" s="48"/>
      <c r="F75" s="48"/>
      <c r="G75" s="48"/>
      <c r="H75" s="48"/>
      <c r="I75" s="157"/>
      <c r="J75" s="48"/>
      <c r="K75" s="52"/>
    </row>
    <row r="76" spans="2:11" s="1" customFormat="1" ht="6.95" customHeight="1">
      <c r="B76" s="68"/>
      <c r="C76" s="69"/>
      <c r="D76" s="69"/>
      <c r="E76" s="69"/>
      <c r="F76" s="69"/>
      <c r="G76" s="69"/>
      <c r="H76" s="69"/>
      <c r="I76" s="179"/>
      <c r="J76" s="69"/>
      <c r="K76" s="70"/>
    </row>
    <row r="80" spans="2:12" s="1" customFormat="1" ht="6.95" customHeight="1">
      <c r="B80" s="71"/>
      <c r="C80" s="72"/>
      <c r="D80" s="72"/>
      <c r="E80" s="72"/>
      <c r="F80" s="72"/>
      <c r="G80" s="72"/>
      <c r="H80" s="72"/>
      <c r="I80" s="182"/>
      <c r="J80" s="72"/>
      <c r="K80" s="72"/>
      <c r="L80" s="73"/>
    </row>
    <row r="81" spans="2:12" s="1" customFormat="1" ht="36.95" customHeight="1">
      <c r="B81" s="47"/>
      <c r="C81" s="74" t="s">
        <v>214</v>
      </c>
      <c r="D81" s="75"/>
      <c r="E81" s="75"/>
      <c r="F81" s="75"/>
      <c r="G81" s="75"/>
      <c r="H81" s="75"/>
      <c r="I81" s="204"/>
      <c r="J81" s="75"/>
      <c r="K81" s="75"/>
      <c r="L81" s="73"/>
    </row>
    <row r="82" spans="2:12" s="1" customFormat="1" ht="6.95" customHeight="1">
      <c r="B82" s="47"/>
      <c r="C82" s="75"/>
      <c r="D82" s="75"/>
      <c r="E82" s="75"/>
      <c r="F82" s="75"/>
      <c r="G82" s="75"/>
      <c r="H82" s="75"/>
      <c r="I82" s="204"/>
      <c r="J82" s="75"/>
      <c r="K82" s="75"/>
      <c r="L82" s="73"/>
    </row>
    <row r="83" spans="2:12" s="1" customFormat="1" ht="14.4" customHeight="1">
      <c r="B83" s="47"/>
      <c r="C83" s="77" t="s">
        <v>18</v>
      </c>
      <c r="D83" s="75"/>
      <c r="E83" s="75"/>
      <c r="F83" s="75"/>
      <c r="G83" s="75"/>
      <c r="H83" s="75"/>
      <c r="I83" s="204"/>
      <c r="J83" s="75"/>
      <c r="K83" s="75"/>
      <c r="L83" s="73"/>
    </row>
    <row r="84" spans="2:12" s="1" customFormat="1" ht="16.5" customHeight="1">
      <c r="B84" s="47"/>
      <c r="C84" s="75"/>
      <c r="D84" s="75"/>
      <c r="E84" s="205" t="str">
        <f>E7</f>
        <v>REKONSTRUKCE PLYNOVÉ KOTELNY JAROV I.- OBJEKTY A-E</v>
      </c>
      <c r="F84" s="77"/>
      <c r="G84" s="77"/>
      <c r="H84" s="77"/>
      <c r="I84" s="204"/>
      <c r="J84" s="75"/>
      <c r="K84" s="75"/>
      <c r="L84" s="73"/>
    </row>
    <row r="85" spans="2:12" ht="13.5">
      <c r="B85" s="28"/>
      <c r="C85" s="77" t="s">
        <v>190</v>
      </c>
      <c r="D85" s="206"/>
      <c r="E85" s="206"/>
      <c r="F85" s="206"/>
      <c r="G85" s="206"/>
      <c r="H85" s="206"/>
      <c r="I85" s="149"/>
      <c r="J85" s="206"/>
      <c r="K85" s="206"/>
      <c r="L85" s="207"/>
    </row>
    <row r="86" spans="2:12" s="1" customFormat="1" ht="16.5" customHeight="1">
      <c r="B86" s="47"/>
      <c r="C86" s="75"/>
      <c r="D86" s="75"/>
      <c r="E86" s="205" t="s">
        <v>191</v>
      </c>
      <c r="F86" s="75"/>
      <c r="G86" s="75"/>
      <c r="H86" s="75"/>
      <c r="I86" s="204"/>
      <c r="J86" s="75"/>
      <c r="K86" s="75"/>
      <c r="L86" s="73"/>
    </row>
    <row r="87" spans="2:12" s="1" customFormat="1" ht="14.4" customHeight="1">
      <c r="B87" s="47"/>
      <c r="C87" s="77" t="s">
        <v>192</v>
      </c>
      <c r="D87" s="75"/>
      <c r="E87" s="75"/>
      <c r="F87" s="75"/>
      <c r="G87" s="75"/>
      <c r="H87" s="75"/>
      <c r="I87" s="204"/>
      <c r="J87" s="75"/>
      <c r="K87" s="75"/>
      <c r="L87" s="73"/>
    </row>
    <row r="88" spans="2:12" s="1" customFormat="1" ht="17.25" customHeight="1">
      <c r="B88" s="47"/>
      <c r="C88" s="75"/>
      <c r="D88" s="75"/>
      <c r="E88" s="83" t="str">
        <f>E11</f>
        <v>A3 - KOTELNA - PLYN</v>
      </c>
      <c r="F88" s="75"/>
      <c r="G88" s="75"/>
      <c r="H88" s="75"/>
      <c r="I88" s="204"/>
      <c r="J88" s="75"/>
      <c r="K88" s="75"/>
      <c r="L88" s="73"/>
    </row>
    <row r="89" spans="2:12" s="1" customFormat="1" ht="6.95" customHeight="1">
      <c r="B89" s="47"/>
      <c r="C89" s="75"/>
      <c r="D89" s="75"/>
      <c r="E89" s="75"/>
      <c r="F89" s="75"/>
      <c r="G89" s="75"/>
      <c r="H89" s="75"/>
      <c r="I89" s="204"/>
      <c r="J89" s="75"/>
      <c r="K89" s="75"/>
      <c r="L89" s="73"/>
    </row>
    <row r="90" spans="2:12" s="1" customFormat="1" ht="18" customHeight="1">
      <c r="B90" s="47"/>
      <c r="C90" s="77" t="s">
        <v>24</v>
      </c>
      <c r="D90" s="75"/>
      <c r="E90" s="75"/>
      <c r="F90" s="208" t="str">
        <f>F14</f>
        <v xml:space="preserve"> 130 00 Praha 3</v>
      </c>
      <c r="G90" s="75"/>
      <c r="H90" s="75"/>
      <c r="I90" s="209" t="s">
        <v>26</v>
      </c>
      <c r="J90" s="86" t="str">
        <f>IF(J14="","",J14)</f>
        <v>24. 9. 2018</v>
      </c>
      <c r="K90" s="75"/>
      <c r="L90" s="73"/>
    </row>
    <row r="91" spans="2:12" s="1" customFormat="1" ht="6.95" customHeight="1">
      <c r="B91" s="47"/>
      <c r="C91" s="75"/>
      <c r="D91" s="75"/>
      <c r="E91" s="75"/>
      <c r="F91" s="75"/>
      <c r="G91" s="75"/>
      <c r="H91" s="75"/>
      <c r="I91" s="204"/>
      <c r="J91" s="75"/>
      <c r="K91" s="75"/>
      <c r="L91" s="73"/>
    </row>
    <row r="92" spans="2:12" s="1" customFormat="1" ht="13.5">
      <c r="B92" s="47"/>
      <c r="C92" s="77" t="s">
        <v>32</v>
      </c>
      <c r="D92" s="75"/>
      <c r="E92" s="75"/>
      <c r="F92" s="208" t="str">
        <f>E17</f>
        <v>VYSOKÁ ŠKOLA EKONOMICKÁ V PRAZE</v>
      </c>
      <c r="G92" s="75"/>
      <c r="H92" s="75"/>
      <c r="I92" s="209" t="s">
        <v>39</v>
      </c>
      <c r="J92" s="208" t="str">
        <f>E23</f>
        <v>ING.VÁCLAV PILÁT</v>
      </c>
      <c r="K92" s="75"/>
      <c r="L92" s="73"/>
    </row>
    <row r="93" spans="2:12" s="1" customFormat="1" ht="14.4" customHeight="1">
      <c r="B93" s="47"/>
      <c r="C93" s="77" t="s">
        <v>37</v>
      </c>
      <c r="D93" s="75"/>
      <c r="E93" s="75"/>
      <c r="F93" s="208" t="str">
        <f>IF(E20="","",E20)</f>
        <v/>
      </c>
      <c r="G93" s="75"/>
      <c r="H93" s="75"/>
      <c r="I93" s="204"/>
      <c r="J93" s="75"/>
      <c r="K93" s="75"/>
      <c r="L93" s="73"/>
    </row>
    <row r="94" spans="2:12" s="1" customFormat="1" ht="10.3" customHeight="1">
      <c r="B94" s="47"/>
      <c r="C94" s="75"/>
      <c r="D94" s="75"/>
      <c r="E94" s="75"/>
      <c r="F94" s="75"/>
      <c r="G94" s="75"/>
      <c r="H94" s="75"/>
      <c r="I94" s="204"/>
      <c r="J94" s="75"/>
      <c r="K94" s="75"/>
      <c r="L94" s="73"/>
    </row>
    <row r="95" spans="2:20" s="10" customFormat="1" ht="29.25" customHeight="1">
      <c r="B95" s="210"/>
      <c r="C95" s="211" t="s">
        <v>215</v>
      </c>
      <c r="D95" s="212" t="s">
        <v>63</v>
      </c>
      <c r="E95" s="212" t="s">
        <v>59</v>
      </c>
      <c r="F95" s="212" t="s">
        <v>216</v>
      </c>
      <c r="G95" s="212" t="s">
        <v>217</v>
      </c>
      <c r="H95" s="212" t="s">
        <v>218</v>
      </c>
      <c r="I95" s="213" t="s">
        <v>219</v>
      </c>
      <c r="J95" s="212" t="s">
        <v>196</v>
      </c>
      <c r="K95" s="214" t="s">
        <v>220</v>
      </c>
      <c r="L95" s="215"/>
      <c r="M95" s="103" t="s">
        <v>221</v>
      </c>
      <c r="N95" s="104" t="s">
        <v>48</v>
      </c>
      <c r="O95" s="104" t="s">
        <v>222</v>
      </c>
      <c r="P95" s="104" t="s">
        <v>223</v>
      </c>
      <c r="Q95" s="104" t="s">
        <v>224</v>
      </c>
      <c r="R95" s="104" t="s">
        <v>225</v>
      </c>
      <c r="S95" s="104" t="s">
        <v>226</v>
      </c>
      <c r="T95" s="105" t="s">
        <v>227</v>
      </c>
    </row>
    <row r="96" spans="2:63" s="1" customFormat="1" ht="29.25" customHeight="1">
      <c r="B96" s="47"/>
      <c r="C96" s="109" t="s">
        <v>197</v>
      </c>
      <c r="D96" s="75"/>
      <c r="E96" s="75"/>
      <c r="F96" s="75"/>
      <c r="G96" s="75"/>
      <c r="H96" s="75"/>
      <c r="I96" s="204"/>
      <c r="J96" s="216">
        <f>BK96</f>
        <v>0</v>
      </c>
      <c r="K96" s="75"/>
      <c r="L96" s="73"/>
      <c r="M96" s="106"/>
      <c r="N96" s="107"/>
      <c r="O96" s="107"/>
      <c r="P96" s="217">
        <f>P97+P183</f>
        <v>0</v>
      </c>
      <c r="Q96" s="107"/>
      <c r="R96" s="217">
        <f>R97+R183</f>
        <v>1.5338599999999998</v>
      </c>
      <c r="S96" s="107"/>
      <c r="T96" s="218">
        <f>T97+T183</f>
        <v>1.56568</v>
      </c>
      <c r="AT96" s="24" t="s">
        <v>77</v>
      </c>
      <c r="AU96" s="24" t="s">
        <v>198</v>
      </c>
      <c r="BK96" s="219">
        <f>BK97+BK183</f>
        <v>0</v>
      </c>
    </row>
    <row r="97" spans="2:63" s="11" customFormat="1" ht="37.4" customHeight="1">
      <c r="B97" s="220"/>
      <c r="C97" s="221"/>
      <c r="D97" s="222" t="s">
        <v>77</v>
      </c>
      <c r="E97" s="223" t="s">
        <v>251</v>
      </c>
      <c r="F97" s="223" t="s">
        <v>252</v>
      </c>
      <c r="G97" s="221"/>
      <c r="H97" s="221"/>
      <c r="I97" s="224"/>
      <c r="J97" s="225">
        <f>BK97</f>
        <v>0</v>
      </c>
      <c r="K97" s="221"/>
      <c r="L97" s="226"/>
      <c r="M97" s="227"/>
      <c r="N97" s="228"/>
      <c r="O97" s="228"/>
      <c r="P97" s="229">
        <f>P98+P118+P169</f>
        <v>0</v>
      </c>
      <c r="Q97" s="228"/>
      <c r="R97" s="229">
        <f>R98+R118+R169</f>
        <v>1.5338599999999998</v>
      </c>
      <c r="S97" s="228"/>
      <c r="T97" s="230">
        <f>T98+T118+T169</f>
        <v>1.56568</v>
      </c>
      <c r="AR97" s="231" t="s">
        <v>91</v>
      </c>
      <c r="AT97" s="232" t="s">
        <v>77</v>
      </c>
      <c r="AU97" s="232" t="s">
        <v>78</v>
      </c>
      <c r="AY97" s="231" t="s">
        <v>230</v>
      </c>
      <c r="BK97" s="233">
        <f>BK98+BK118+BK169</f>
        <v>0</v>
      </c>
    </row>
    <row r="98" spans="2:63" s="11" customFormat="1" ht="19.9" customHeight="1">
      <c r="B98" s="220"/>
      <c r="C98" s="221"/>
      <c r="D98" s="222" t="s">
        <v>77</v>
      </c>
      <c r="E98" s="234" t="s">
        <v>1039</v>
      </c>
      <c r="F98" s="234" t="s">
        <v>813</v>
      </c>
      <c r="G98" s="221"/>
      <c r="H98" s="221"/>
      <c r="I98" s="224"/>
      <c r="J98" s="235">
        <f>BK98</f>
        <v>0</v>
      </c>
      <c r="K98" s="221"/>
      <c r="L98" s="226"/>
      <c r="M98" s="227"/>
      <c r="N98" s="228"/>
      <c r="O98" s="228"/>
      <c r="P98" s="229">
        <f>SUM(P99:P117)</f>
        <v>0</v>
      </c>
      <c r="Q98" s="228"/>
      <c r="R98" s="229">
        <f>SUM(R99:R117)</f>
        <v>1.5315999999999999</v>
      </c>
      <c r="S98" s="228"/>
      <c r="T98" s="230">
        <f>SUM(T99:T117)</f>
        <v>1.56568</v>
      </c>
      <c r="AR98" s="231" t="s">
        <v>91</v>
      </c>
      <c r="AT98" s="232" t="s">
        <v>77</v>
      </c>
      <c r="AU98" s="232" t="s">
        <v>85</v>
      </c>
      <c r="AY98" s="231" t="s">
        <v>230</v>
      </c>
      <c r="BK98" s="233">
        <f>SUM(BK99:BK117)</f>
        <v>0</v>
      </c>
    </row>
    <row r="99" spans="2:65" s="1" customFormat="1" ht="25.5" customHeight="1">
      <c r="B99" s="47"/>
      <c r="C99" s="236" t="s">
        <v>85</v>
      </c>
      <c r="D99" s="236" t="s">
        <v>233</v>
      </c>
      <c r="E99" s="237" t="s">
        <v>1040</v>
      </c>
      <c r="F99" s="238" t="s">
        <v>1041</v>
      </c>
      <c r="G99" s="239" t="s">
        <v>258</v>
      </c>
      <c r="H99" s="240">
        <v>8</v>
      </c>
      <c r="I99" s="241"/>
      <c r="J99" s="242">
        <f>ROUND(I99*H99,2)</f>
        <v>0</v>
      </c>
      <c r="K99" s="238" t="s">
        <v>34</v>
      </c>
      <c r="L99" s="73"/>
      <c r="M99" s="243" t="s">
        <v>34</v>
      </c>
      <c r="N99" s="244" t="s">
        <v>49</v>
      </c>
      <c r="O99" s="48"/>
      <c r="P99" s="245">
        <f>O99*H99</f>
        <v>0</v>
      </c>
      <c r="Q99" s="245">
        <v>0.0022</v>
      </c>
      <c r="R99" s="245">
        <f>Q99*H99</f>
        <v>0.0176</v>
      </c>
      <c r="S99" s="245">
        <v>0</v>
      </c>
      <c r="T99" s="246">
        <f>S99*H99</f>
        <v>0</v>
      </c>
      <c r="AR99" s="24" t="s">
        <v>259</v>
      </c>
      <c r="AT99" s="24" t="s">
        <v>233</v>
      </c>
      <c r="AU99" s="24" t="s">
        <v>91</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259</v>
      </c>
      <c r="BM99" s="24" t="s">
        <v>1042</v>
      </c>
    </row>
    <row r="100" spans="2:65" s="1" customFormat="1" ht="25.5" customHeight="1">
      <c r="B100" s="47"/>
      <c r="C100" s="236" t="s">
        <v>91</v>
      </c>
      <c r="D100" s="236" t="s">
        <v>233</v>
      </c>
      <c r="E100" s="237" t="s">
        <v>1043</v>
      </c>
      <c r="F100" s="238" t="s">
        <v>1044</v>
      </c>
      <c r="G100" s="239" t="s">
        <v>258</v>
      </c>
      <c r="H100" s="240">
        <v>55</v>
      </c>
      <c r="I100" s="241"/>
      <c r="J100" s="242">
        <f>ROUND(I100*H100,2)</f>
        <v>0</v>
      </c>
      <c r="K100" s="238" t="s">
        <v>34</v>
      </c>
      <c r="L100" s="73"/>
      <c r="M100" s="243" t="s">
        <v>34</v>
      </c>
      <c r="N100" s="244" t="s">
        <v>49</v>
      </c>
      <c r="O100" s="48"/>
      <c r="P100" s="245">
        <f>O100*H100</f>
        <v>0</v>
      </c>
      <c r="Q100" s="245">
        <v>0.00264</v>
      </c>
      <c r="R100" s="245">
        <f>Q100*H100</f>
        <v>0.1452</v>
      </c>
      <c r="S100" s="245">
        <v>0</v>
      </c>
      <c r="T100" s="246">
        <f>S100*H100</f>
        <v>0</v>
      </c>
      <c r="AR100" s="24" t="s">
        <v>259</v>
      </c>
      <c r="AT100" s="24" t="s">
        <v>233</v>
      </c>
      <c r="AU100" s="24" t="s">
        <v>91</v>
      </c>
      <c r="AY100" s="24" t="s">
        <v>230</v>
      </c>
      <c r="BE100" s="247">
        <f>IF(N100="základní",J100,0)</f>
        <v>0</v>
      </c>
      <c r="BF100" s="247">
        <f>IF(N100="snížená",J100,0)</f>
        <v>0</v>
      </c>
      <c r="BG100" s="247">
        <f>IF(N100="zákl. přenesená",J100,0)</f>
        <v>0</v>
      </c>
      <c r="BH100" s="247">
        <f>IF(N100="sníž. přenesená",J100,0)</f>
        <v>0</v>
      </c>
      <c r="BI100" s="247">
        <f>IF(N100="nulová",J100,0)</f>
        <v>0</v>
      </c>
      <c r="BJ100" s="24" t="s">
        <v>85</v>
      </c>
      <c r="BK100" s="247">
        <f>ROUND(I100*H100,2)</f>
        <v>0</v>
      </c>
      <c r="BL100" s="24" t="s">
        <v>259</v>
      </c>
      <c r="BM100" s="24" t="s">
        <v>1045</v>
      </c>
    </row>
    <row r="101" spans="2:65" s="1" customFormat="1" ht="25.5" customHeight="1">
      <c r="B101" s="47"/>
      <c r="C101" s="236" t="s">
        <v>242</v>
      </c>
      <c r="D101" s="236" t="s">
        <v>233</v>
      </c>
      <c r="E101" s="237" t="s">
        <v>1046</v>
      </c>
      <c r="F101" s="238" t="s">
        <v>1047</v>
      </c>
      <c r="G101" s="239" t="s">
        <v>258</v>
      </c>
      <c r="H101" s="240">
        <v>18</v>
      </c>
      <c r="I101" s="241"/>
      <c r="J101" s="242">
        <f>ROUND(I101*H101,2)</f>
        <v>0</v>
      </c>
      <c r="K101" s="238" t="s">
        <v>34</v>
      </c>
      <c r="L101" s="73"/>
      <c r="M101" s="243" t="s">
        <v>34</v>
      </c>
      <c r="N101" s="244" t="s">
        <v>49</v>
      </c>
      <c r="O101" s="48"/>
      <c r="P101" s="245">
        <f>O101*H101</f>
        <v>0</v>
      </c>
      <c r="Q101" s="245">
        <v>0.00493</v>
      </c>
      <c r="R101" s="245">
        <f>Q101*H101</f>
        <v>0.08874000000000001</v>
      </c>
      <c r="S101" s="245">
        <v>0</v>
      </c>
      <c r="T101" s="246">
        <f>S101*H101</f>
        <v>0</v>
      </c>
      <c r="AR101" s="24" t="s">
        <v>259</v>
      </c>
      <c r="AT101" s="24" t="s">
        <v>233</v>
      </c>
      <c r="AU101" s="24" t="s">
        <v>91</v>
      </c>
      <c r="AY101" s="24" t="s">
        <v>230</v>
      </c>
      <c r="BE101" s="247">
        <f>IF(N101="základní",J101,0)</f>
        <v>0</v>
      </c>
      <c r="BF101" s="247">
        <f>IF(N101="snížená",J101,0)</f>
        <v>0</v>
      </c>
      <c r="BG101" s="247">
        <f>IF(N101="zákl. přenesená",J101,0)</f>
        <v>0</v>
      </c>
      <c r="BH101" s="247">
        <f>IF(N101="sníž. přenesená",J101,0)</f>
        <v>0</v>
      </c>
      <c r="BI101" s="247">
        <f>IF(N101="nulová",J101,0)</f>
        <v>0</v>
      </c>
      <c r="BJ101" s="24" t="s">
        <v>85</v>
      </c>
      <c r="BK101" s="247">
        <f>ROUND(I101*H101,2)</f>
        <v>0</v>
      </c>
      <c r="BL101" s="24" t="s">
        <v>259</v>
      </c>
      <c r="BM101" s="24" t="s">
        <v>1048</v>
      </c>
    </row>
    <row r="102" spans="2:65" s="1" customFormat="1" ht="25.5" customHeight="1">
      <c r="B102" s="47"/>
      <c r="C102" s="236" t="s">
        <v>237</v>
      </c>
      <c r="D102" s="236" t="s">
        <v>233</v>
      </c>
      <c r="E102" s="237" t="s">
        <v>1049</v>
      </c>
      <c r="F102" s="238" t="s">
        <v>1050</v>
      </c>
      <c r="G102" s="239" t="s">
        <v>258</v>
      </c>
      <c r="H102" s="240">
        <v>5</v>
      </c>
      <c r="I102" s="241"/>
      <c r="J102" s="242">
        <f>ROUND(I102*H102,2)</f>
        <v>0</v>
      </c>
      <c r="K102" s="238" t="s">
        <v>34</v>
      </c>
      <c r="L102" s="73"/>
      <c r="M102" s="243" t="s">
        <v>34</v>
      </c>
      <c r="N102" s="244" t="s">
        <v>49</v>
      </c>
      <c r="O102" s="48"/>
      <c r="P102" s="245">
        <f>O102*H102</f>
        <v>0</v>
      </c>
      <c r="Q102" s="245">
        <v>0.0068</v>
      </c>
      <c r="R102" s="245">
        <f>Q102*H102</f>
        <v>0.033999999999999996</v>
      </c>
      <c r="S102" s="245">
        <v>0</v>
      </c>
      <c r="T102" s="246">
        <f>S102*H102</f>
        <v>0</v>
      </c>
      <c r="AR102" s="24" t="s">
        <v>259</v>
      </c>
      <c r="AT102" s="24" t="s">
        <v>233</v>
      </c>
      <c r="AU102" s="24" t="s">
        <v>91</v>
      </c>
      <c r="AY102" s="24" t="s">
        <v>230</v>
      </c>
      <c r="BE102" s="247">
        <f>IF(N102="základní",J102,0)</f>
        <v>0</v>
      </c>
      <c r="BF102" s="247">
        <f>IF(N102="snížená",J102,0)</f>
        <v>0</v>
      </c>
      <c r="BG102" s="247">
        <f>IF(N102="zákl. přenesená",J102,0)</f>
        <v>0</v>
      </c>
      <c r="BH102" s="247">
        <f>IF(N102="sníž. přenesená",J102,0)</f>
        <v>0</v>
      </c>
      <c r="BI102" s="247">
        <f>IF(N102="nulová",J102,0)</f>
        <v>0</v>
      </c>
      <c r="BJ102" s="24" t="s">
        <v>85</v>
      </c>
      <c r="BK102" s="247">
        <f>ROUND(I102*H102,2)</f>
        <v>0</v>
      </c>
      <c r="BL102" s="24" t="s">
        <v>259</v>
      </c>
      <c r="BM102" s="24" t="s">
        <v>1051</v>
      </c>
    </row>
    <row r="103" spans="2:65" s="1" customFormat="1" ht="25.5" customHeight="1">
      <c r="B103" s="47"/>
      <c r="C103" s="236" t="s">
        <v>255</v>
      </c>
      <c r="D103" s="236" t="s">
        <v>233</v>
      </c>
      <c r="E103" s="237" t="s">
        <v>1052</v>
      </c>
      <c r="F103" s="238" t="s">
        <v>1053</v>
      </c>
      <c r="G103" s="239" t="s">
        <v>258</v>
      </c>
      <c r="H103" s="240">
        <v>35</v>
      </c>
      <c r="I103" s="241"/>
      <c r="J103" s="242">
        <f>ROUND(I103*H103,2)</f>
        <v>0</v>
      </c>
      <c r="K103" s="238" t="s">
        <v>34</v>
      </c>
      <c r="L103" s="73"/>
      <c r="M103" s="243" t="s">
        <v>34</v>
      </c>
      <c r="N103" s="244" t="s">
        <v>49</v>
      </c>
      <c r="O103" s="48"/>
      <c r="P103" s="245">
        <f>O103*H103</f>
        <v>0</v>
      </c>
      <c r="Q103" s="245">
        <v>0.01171</v>
      </c>
      <c r="R103" s="245">
        <f>Q103*H103</f>
        <v>0.40985</v>
      </c>
      <c r="S103" s="245">
        <v>0</v>
      </c>
      <c r="T103" s="246">
        <f>S103*H103</f>
        <v>0</v>
      </c>
      <c r="AR103" s="24" t="s">
        <v>259</v>
      </c>
      <c r="AT103" s="24" t="s">
        <v>233</v>
      </c>
      <c r="AU103" s="24" t="s">
        <v>91</v>
      </c>
      <c r="AY103" s="24" t="s">
        <v>230</v>
      </c>
      <c r="BE103" s="247">
        <f>IF(N103="základní",J103,0)</f>
        <v>0</v>
      </c>
      <c r="BF103" s="247">
        <f>IF(N103="snížená",J103,0)</f>
        <v>0</v>
      </c>
      <c r="BG103" s="247">
        <f>IF(N103="zákl. přenesená",J103,0)</f>
        <v>0</v>
      </c>
      <c r="BH103" s="247">
        <f>IF(N103="sníž. přenesená",J103,0)</f>
        <v>0</v>
      </c>
      <c r="BI103" s="247">
        <f>IF(N103="nulová",J103,0)</f>
        <v>0</v>
      </c>
      <c r="BJ103" s="24" t="s">
        <v>85</v>
      </c>
      <c r="BK103" s="247">
        <f>ROUND(I103*H103,2)</f>
        <v>0</v>
      </c>
      <c r="BL103" s="24" t="s">
        <v>259</v>
      </c>
      <c r="BM103" s="24" t="s">
        <v>1054</v>
      </c>
    </row>
    <row r="104" spans="2:65" s="1" customFormat="1" ht="25.5" customHeight="1">
      <c r="B104" s="47"/>
      <c r="C104" s="236" t="s">
        <v>266</v>
      </c>
      <c r="D104" s="236" t="s">
        <v>233</v>
      </c>
      <c r="E104" s="237" t="s">
        <v>1055</v>
      </c>
      <c r="F104" s="238" t="s">
        <v>1056</v>
      </c>
      <c r="G104" s="239" t="s">
        <v>258</v>
      </c>
      <c r="H104" s="240">
        <v>5</v>
      </c>
      <c r="I104" s="241"/>
      <c r="J104" s="242">
        <f>ROUND(I104*H104,2)</f>
        <v>0</v>
      </c>
      <c r="K104" s="238" t="s">
        <v>34</v>
      </c>
      <c r="L104" s="73"/>
      <c r="M104" s="243" t="s">
        <v>34</v>
      </c>
      <c r="N104" s="244" t="s">
        <v>49</v>
      </c>
      <c r="O104" s="48"/>
      <c r="P104" s="245">
        <f>O104*H104</f>
        <v>0</v>
      </c>
      <c r="Q104" s="245">
        <v>0.03567</v>
      </c>
      <c r="R104" s="245">
        <f>Q104*H104</f>
        <v>0.17835</v>
      </c>
      <c r="S104" s="245">
        <v>0</v>
      </c>
      <c r="T104" s="246">
        <f>S104*H104</f>
        <v>0</v>
      </c>
      <c r="AR104" s="24" t="s">
        <v>259</v>
      </c>
      <c r="AT104" s="24" t="s">
        <v>233</v>
      </c>
      <c r="AU104" s="24" t="s">
        <v>91</v>
      </c>
      <c r="AY104" s="24" t="s">
        <v>230</v>
      </c>
      <c r="BE104" s="247">
        <f>IF(N104="základní",J104,0)</f>
        <v>0</v>
      </c>
      <c r="BF104" s="247">
        <f>IF(N104="snížená",J104,0)</f>
        <v>0</v>
      </c>
      <c r="BG104" s="247">
        <f>IF(N104="zákl. přenesená",J104,0)</f>
        <v>0</v>
      </c>
      <c r="BH104" s="247">
        <f>IF(N104="sníž. přenesená",J104,0)</f>
        <v>0</v>
      </c>
      <c r="BI104" s="247">
        <f>IF(N104="nulová",J104,0)</f>
        <v>0</v>
      </c>
      <c r="BJ104" s="24" t="s">
        <v>85</v>
      </c>
      <c r="BK104" s="247">
        <f>ROUND(I104*H104,2)</f>
        <v>0</v>
      </c>
      <c r="BL104" s="24" t="s">
        <v>259</v>
      </c>
      <c r="BM104" s="24" t="s">
        <v>1057</v>
      </c>
    </row>
    <row r="105" spans="2:65" s="1" customFormat="1" ht="25.5" customHeight="1">
      <c r="B105" s="47"/>
      <c r="C105" s="236" t="s">
        <v>278</v>
      </c>
      <c r="D105" s="236" t="s">
        <v>233</v>
      </c>
      <c r="E105" s="237" t="s">
        <v>652</v>
      </c>
      <c r="F105" s="238" t="s">
        <v>653</v>
      </c>
      <c r="G105" s="239" t="s">
        <v>906</v>
      </c>
      <c r="H105" s="240">
        <v>33</v>
      </c>
      <c r="I105" s="241"/>
      <c r="J105" s="242">
        <f>ROUND(I105*H105,2)</f>
        <v>0</v>
      </c>
      <c r="K105" s="238" t="s">
        <v>34</v>
      </c>
      <c r="L105" s="73"/>
      <c r="M105" s="243" t="s">
        <v>34</v>
      </c>
      <c r="N105" s="244" t="s">
        <v>49</v>
      </c>
      <c r="O105" s="48"/>
      <c r="P105" s="245">
        <f>O105*H105</f>
        <v>0</v>
      </c>
      <c r="Q105" s="245">
        <v>0.01626</v>
      </c>
      <c r="R105" s="245">
        <f>Q105*H105</f>
        <v>0.5365800000000001</v>
      </c>
      <c r="S105" s="245">
        <v>0</v>
      </c>
      <c r="T105" s="246">
        <f>S105*H105</f>
        <v>0</v>
      </c>
      <c r="AR105" s="24" t="s">
        <v>259</v>
      </c>
      <c r="AT105" s="24" t="s">
        <v>233</v>
      </c>
      <c r="AU105" s="24" t="s">
        <v>91</v>
      </c>
      <c r="AY105" s="24" t="s">
        <v>230</v>
      </c>
      <c r="BE105" s="247">
        <f>IF(N105="základní",J105,0)</f>
        <v>0</v>
      </c>
      <c r="BF105" s="247">
        <f>IF(N105="snížená",J105,0)</f>
        <v>0</v>
      </c>
      <c r="BG105" s="247">
        <f>IF(N105="zákl. přenesená",J105,0)</f>
        <v>0</v>
      </c>
      <c r="BH105" s="247">
        <f>IF(N105="sníž. přenesená",J105,0)</f>
        <v>0</v>
      </c>
      <c r="BI105" s="247">
        <f>IF(N105="nulová",J105,0)</f>
        <v>0</v>
      </c>
      <c r="BJ105" s="24" t="s">
        <v>85</v>
      </c>
      <c r="BK105" s="247">
        <f>ROUND(I105*H105,2)</f>
        <v>0</v>
      </c>
      <c r="BL105" s="24" t="s">
        <v>259</v>
      </c>
      <c r="BM105" s="24" t="s">
        <v>1058</v>
      </c>
    </row>
    <row r="106" spans="2:65" s="1" customFormat="1" ht="16.5" customHeight="1">
      <c r="B106" s="47"/>
      <c r="C106" s="236" t="s">
        <v>285</v>
      </c>
      <c r="D106" s="236" t="s">
        <v>233</v>
      </c>
      <c r="E106" s="237" t="s">
        <v>1059</v>
      </c>
      <c r="F106" s="238" t="s">
        <v>1060</v>
      </c>
      <c r="G106" s="239" t="s">
        <v>281</v>
      </c>
      <c r="H106" s="240">
        <v>1</v>
      </c>
      <c r="I106" s="241"/>
      <c r="J106" s="242">
        <f>ROUND(I106*H106,2)</f>
        <v>0</v>
      </c>
      <c r="K106" s="238" t="s">
        <v>34</v>
      </c>
      <c r="L106" s="73"/>
      <c r="M106" s="243" t="s">
        <v>34</v>
      </c>
      <c r="N106" s="244" t="s">
        <v>49</v>
      </c>
      <c r="O106" s="48"/>
      <c r="P106" s="245">
        <f>O106*H106</f>
        <v>0</v>
      </c>
      <c r="Q106" s="245">
        <v>0.02921</v>
      </c>
      <c r="R106" s="245">
        <f>Q106*H106</f>
        <v>0.02921</v>
      </c>
      <c r="S106" s="245">
        <v>0</v>
      </c>
      <c r="T106" s="246">
        <f>S106*H106</f>
        <v>0</v>
      </c>
      <c r="AR106" s="24" t="s">
        <v>259</v>
      </c>
      <c r="AT106" s="24" t="s">
        <v>233</v>
      </c>
      <c r="AU106" s="24" t="s">
        <v>91</v>
      </c>
      <c r="AY106" s="24" t="s">
        <v>230</v>
      </c>
      <c r="BE106" s="247">
        <f>IF(N106="základní",J106,0)</f>
        <v>0</v>
      </c>
      <c r="BF106" s="247">
        <f>IF(N106="snížená",J106,0)</f>
        <v>0</v>
      </c>
      <c r="BG106" s="247">
        <f>IF(N106="zákl. přenesená",J106,0)</f>
        <v>0</v>
      </c>
      <c r="BH106" s="247">
        <f>IF(N106="sníž. přenesená",J106,0)</f>
        <v>0</v>
      </c>
      <c r="BI106" s="247">
        <f>IF(N106="nulová",J106,0)</f>
        <v>0</v>
      </c>
      <c r="BJ106" s="24" t="s">
        <v>85</v>
      </c>
      <c r="BK106" s="247">
        <f>ROUND(I106*H106,2)</f>
        <v>0</v>
      </c>
      <c r="BL106" s="24" t="s">
        <v>259</v>
      </c>
      <c r="BM106" s="24" t="s">
        <v>1061</v>
      </c>
    </row>
    <row r="107" spans="2:65" s="1" customFormat="1" ht="16.5" customHeight="1">
      <c r="B107" s="47"/>
      <c r="C107" s="236" t="s">
        <v>289</v>
      </c>
      <c r="D107" s="236" t="s">
        <v>233</v>
      </c>
      <c r="E107" s="237" t="s">
        <v>1062</v>
      </c>
      <c r="F107" s="238" t="s">
        <v>1060</v>
      </c>
      <c r="G107" s="239" t="s">
        <v>281</v>
      </c>
      <c r="H107" s="240">
        <v>2</v>
      </c>
      <c r="I107" s="241"/>
      <c r="J107" s="242">
        <f>ROUND(I107*H107,2)</f>
        <v>0</v>
      </c>
      <c r="K107" s="238" t="s">
        <v>34</v>
      </c>
      <c r="L107" s="73"/>
      <c r="M107" s="243" t="s">
        <v>34</v>
      </c>
      <c r="N107" s="244" t="s">
        <v>49</v>
      </c>
      <c r="O107" s="48"/>
      <c r="P107" s="245">
        <f>O107*H107</f>
        <v>0</v>
      </c>
      <c r="Q107" s="245">
        <v>0.02921</v>
      </c>
      <c r="R107" s="245">
        <f>Q107*H107</f>
        <v>0.05842</v>
      </c>
      <c r="S107" s="245">
        <v>0</v>
      </c>
      <c r="T107" s="246">
        <f>S107*H107</f>
        <v>0</v>
      </c>
      <c r="AR107" s="24" t="s">
        <v>259</v>
      </c>
      <c r="AT107" s="24" t="s">
        <v>233</v>
      </c>
      <c r="AU107" s="24" t="s">
        <v>91</v>
      </c>
      <c r="AY107" s="24" t="s">
        <v>230</v>
      </c>
      <c r="BE107" s="247">
        <f>IF(N107="základní",J107,0)</f>
        <v>0</v>
      </c>
      <c r="BF107" s="247">
        <f>IF(N107="snížená",J107,0)</f>
        <v>0</v>
      </c>
      <c r="BG107" s="247">
        <f>IF(N107="zákl. přenesená",J107,0)</f>
        <v>0</v>
      </c>
      <c r="BH107" s="247">
        <f>IF(N107="sníž. přenesená",J107,0)</f>
        <v>0</v>
      </c>
      <c r="BI107" s="247">
        <f>IF(N107="nulová",J107,0)</f>
        <v>0</v>
      </c>
      <c r="BJ107" s="24" t="s">
        <v>85</v>
      </c>
      <c r="BK107" s="247">
        <f>ROUND(I107*H107,2)</f>
        <v>0</v>
      </c>
      <c r="BL107" s="24" t="s">
        <v>259</v>
      </c>
      <c r="BM107" s="24" t="s">
        <v>1063</v>
      </c>
    </row>
    <row r="108" spans="2:65" s="1" customFormat="1" ht="16.5" customHeight="1">
      <c r="B108" s="47"/>
      <c r="C108" s="236" t="s">
        <v>295</v>
      </c>
      <c r="D108" s="236" t="s">
        <v>233</v>
      </c>
      <c r="E108" s="237" t="s">
        <v>1064</v>
      </c>
      <c r="F108" s="238" t="s">
        <v>1065</v>
      </c>
      <c r="G108" s="239" t="s">
        <v>281</v>
      </c>
      <c r="H108" s="240">
        <v>1</v>
      </c>
      <c r="I108" s="241"/>
      <c r="J108" s="242">
        <f>ROUND(I108*H108,2)</f>
        <v>0</v>
      </c>
      <c r="K108" s="238" t="s">
        <v>34</v>
      </c>
      <c r="L108" s="73"/>
      <c r="M108" s="243" t="s">
        <v>34</v>
      </c>
      <c r="N108" s="244" t="s">
        <v>49</v>
      </c>
      <c r="O108" s="48"/>
      <c r="P108" s="245">
        <f>O108*H108</f>
        <v>0</v>
      </c>
      <c r="Q108" s="245">
        <v>0</v>
      </c>
      <c r="R108" s="245">
        <f>Q108*H108</f>
        <v>0</v>
      </c>
      <c r="S108" s="245">
        <v>0</v>
      </c>
      <c r="T108" s="246">
        <f>S108*H108</f>
        <v>0</v>
      </c>
      <c r="AR108" s="24" t="s">
        <v>259</v>
      </c>
      <c r="AT108" s="24" t="s">
        <v>233</v>
      </c>
      <c r="AU108" s="24" t="s">
        <v>91</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259</v>
      </c>
      <c r="BM108" s="24" t="s">
        <v>1066</v>
      </c>
    </row>
    <row r="109" spans="2:65" s="1" customFormat="1" ht="38.25" customHeight="1">
      <c r="B109" s="47"/>
      <c r="C109" s="236" t="s">
        <v>301</v>
      </c>
      <c r="D109" s="236" t="s">
        <v>233</v>
      </c>
      <c r="E109" s="237" t="s">
        <v>1067</v>
      </c>
      <c r="F109" s="238" t="s">
        <v>1068</v>
      </c>
      <c r="G109" s="239" t="s">
        <v>281</v>
      </c>
      <c r="H109" s="240">
        <v>1</v>
      </c>
      <c r="I109" s="241"/>
      <c r="J109" s="242">
        <f>ROUND(I109*H109,2)</f>
        <v>0</v>
      </c>
      <c r="K109" s="238" t="s">
        <v>34</v>
      </c>
      <c r="L109" s="73"/>
      <c r="M109" s="243" t="s">
        <v>34</v>
      </c>
      <c r="N109" s="244" t="s">
        <v>49</v>
      </c>
      <c r="O109" s="48"/>
      <c r="P109" s="245">
        <f>O109*H109</f>
        <v>0</v>
      </c>
      <c r="Q109" s="245">
        <v>0</v>
      </c>
      <c r="R109" s="245">
        <f>Q109*H109</f>
        <v>0</v>
      </c>
      <c r="S109" s="245">
        <v>0</v>
      </c>
      <c r="T109" s="246">
        <f>S109*H109</f>
        <v>0</v>
      </c>
      <c r="AR109" s="24" t="s">
        <v>259</v>
      </c>
      <c r="AT109" s="24" t="s">
        <v>233</v>
      </c>
      <c r="AU109" s="24" t="s">
        <v>91</v>
      </c>
      <c r="AY109" s="24" t="s">
        <v>230</v>
      </c>
      <c r="BE109" s="247">
        <f>IF(N109="základní",J109,0)</f>
        <v>0</v>
      </c>
      <c r="BF109" s="247">
        <f>IF(N109="snížená",J109,0)</f>
        <v>0</v>
      </c>
      <c r="BG109" s="247">
        <f>IF(N109="zákl. přenesená",J109,0)</f>
        <v>0</v>
      </c>
      <c r="BH109" s="247">
        <f>IF(N109="sníž. přenesená",J109,0)</f>
        <v>0</v>
      </c>
      <c r="BI109" s="247">
        <f>IF(N109="nulová",J109,0)</f>
        <v>0</v>
      </c>
      <c r="BJ109" s="24" t="s">
        <v>85</v>
      </c>
      <c r="BK109" s="247">
        <f>ROUND(I109*H109,2)</f>
        <v>0</v>
      </c>
      <c r="BL109" s="24" t="s">
        <v>259</v>
      </c>
      <c r="BM109" s="24" t="s">
        <v>1069</v>
      </c>
    </row>
    <row r="110" spans="2:65" s="1" customFormat="1" ht="16.5" customHeight="1">
      <c r="B110" s="47"/>
      <c r="C110" s="236" t="s">
        <v>307</v>
      </c>
      <c r="D110" s="236" t="s">
        <v>233</v>
      </c>
      <c r="E110" s="237" t="s">
        <v>1070</v>
      </c>
      <c r="F110" s="238" t="s">
        <v>1071</v>
      </c>
      <c r="G110" s="239" t="s">
        <v>281</v>
      </c>
      <c r="H110" s="240">
        <v>2</v>
      </c>
      <c r="I110" s="241"/>
      <c r="J110" s="242">
        <f>ROUND(I110*H110,2)</f>
        <v>0</v>
      </c>
      <c r="K110" s="238" t="s">
        <v>34</v>
      </c>
      <c r="L110" s="73"/>
      <c r="M110" s="243" t="s">
        <v>34</v>
      </c>
      <c r="N110" s="244" t="s">
        <v>49</v>
      </c>
      <c r="O110" s="48"/>
      <c r="P110" s="245">
        <f>O110*H110</f>
        <v>0</v>
      </c>
      <c r="Q110" s="245">
        <v>0.00328</v>
      </c>
      <c r="R110" s="245">
        <f>Q110*H110</f>
        <v>0.00656</v>
      </c>
      <c r="S110" s="245">
        <v>0</v>
      </c>
      <c r="T110" s="246">
        <f>S110*H110</f>
        <v>0</v>
      </c>
      <c r="AR110" s="24" t="s">
        <v>259</v>
      </c>
      <c r="AT110" s="24" t="s">
        <v>233</v>
      </c>
      <c r="AU110" s="24" t="s">
        <v>91</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259</v>
      </c>
      <c r="BM110" s="24" t="s">
        <v>1072</v>
      </c>
    </row>
    <row r="111" spans="2:65" s="1" customFormat="1" ht="16.5" customHeight="1">
      <c r="B111" s="47"/>
      <c r="C111" s="236" t="s">
        <v>311</v>
      </c>
      <c r="D111" s="236" t="s">
        <v>233</v>
      </c>
      <c r="E111" s="237" t="s">
        <v>1073</v>
      </c>
      <c r="F111" s="238" t="s">
        <v>1074</v>
      </c>
      <c r="G111" s="239" t="s">
        <v>258</v>
      </c>
      <c r="H111" s="240">
        <v>20</v>
      </c>
      <c r="I111" s="241"/>
      <c r="J111" s="242">
        <f>ROUND(I111*H111,2)</f>
        <v>0</v>
      </c>
      <c r="K111" s="238" t="s">
        <v>34</v>
      </c>
      <c r="L111" s="73"/>
      <c r="M111" s="243" t="s">
        <v>34</v>
      </c>
      <c r="N111" s="244" t="s">
        <v>49</v>
      </c>
      <c r="O111" s="48"/>
      <c r="P111" s="245">
        <f>O111*H111</f>
        <v>0</v>
      </c>
      <c r="Q111" s="245">
        <v>0.00011</v>
      </c>
      <c r="R111" s="245">
        <f>Q111*H111</f>
        <v>0.0022</v>
      </c>
      <c r="S111" s="245">
        <v>0.00215</v>
      </c>
      <c r="T111" s="246">
        <f>S111*H111</f>
        <v>0.043</v>
      </c>
      <c r="AR111" s="24" t="s">
        <v>259</v>
      </c>
      <c r="AT111" s="24" t="s">
        <v>233</v>
      </c>
      <c r="AU111" s="24" t="s">
        <v>91</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259</v>
      </c>
      <c r="BM111" s="24" t="s">
        <v>1075</v>
      </c>
    </row>
    <row r="112" spans="2:65" s="1" customFormat="1" ht="16.5" customHeight="1">
      <c r="B112" s="47"/>
      <c r="C112" s="236" t="s">
        <v>315</v>
      </c>
      <c r="D112" s="236" t="s">
        <v>233</v>
      </c>
      <c r="E112" s="237" t="s">
        <v>1076</v>
      </c>
      <c r="F112" s="238" t="s">
        <v>1077</v>
      </c>
      <c r="G112" s="239" t="s">
        <v>258</v>
      </c>
      <c r="H112" s="240">
        <v>20</v>
      </c>
      <c r="I112" s="241"/>
      <c r="J112" s="242">
        <f>ROUND(I112*H112,2)</f>
        <v>0</v>
      </c>
      <c r="K112" s="238" t="s">
        <v>34</v>
      </c>
      <c r="L112" s="73"/>
      <c r="M112" s="243" t="s">
        <v>34</v>
      </c>
      <c r="N112" s="244" t="s">
        <v>49</v>
      </c>
      <c r="O112" s="48"/>
      <c r="P112" s="245">
        <f>O112*H112</f>
        <v>0</v>
      </c>
      <c r="Q112" s="245">
        <v>0.00039</v>
      </c>
      <c r="R112" s="245">
        <f>Q112*H112</f>
        <v>0.0078</v>
      </c>
      <c r="S112" s="245">
        <v>0.00342</v>
      </c>
      <c r="T112" s="246">
        <f>S112*H112</f>
        <v>0.0684</v>
      </c>
      <c r="AR112" s="24" t="s">
        <v>259</v>
      </c>
      <c r="AT112" s="24" t="s">
        <v>233</v>
      </c>
      <c r="AU112" s="24" t="s">
        <v>91</v>
      </c>
      <c r="AY112" s="24" t="s">
        <v>230</v>
      </c>
      <c r="BE112" s="247">
        <f>IF(N112="základní",J112,0)</f>
        <v>0</v>
      </c>
      <c r="BF112" s="247">
        <f>IF(N112="snížená",J112,0)</f>
        <v>0</v>
      </c>
      <c r="BG112" s="247">
        <f>IF(N112="zákl. přenesená",J112,0)</f>
        <v>0</v>
      </c>
      <c r="BH112" s="247">
        <f>IF(N112="sníž. přenesená",J112,0)</f>
        <v>0</v>
      </c>
      <c r="BI112" s="247">
        <f>IF(N112="nulová",J112,0)</f>
        <v>0</v>
      </c>
      <c r="BJ112" s="24" t="s">
        <v>85</v>
      </c>
      <c r="BK112" s="247">
        <f>ROUND(I112*H112,2)</f>
        <v>0</v>
      </c>
      <c r="BL112" s="24" t="s">
        <v>259</v>
      </c>
      <c r="BM112" s="24" t="s">
        <v>1078</v>
      </c>
    </row>
    <row r="113" spans="2:65" s="1" customFormat="1" ht="16.5" customHeight="1">
      <c r="B113" s="47"/>
      <c r="C113" s="236" t="s">
        <v>10</v>
      </c>
      <c r="D113" s="236" t="s">
        <v>233</v>
      </c>
      <c r="E113" s="237" t="s">
        <v>1079</v>
      </c>
      <c r="F113" s="238" t="s">
        <v>1080</v>
      </c>
      <c r="G113" s="239" t="s">
        <v>258</v>
      </c>
      <c r="H113" s="240">
        <v>10</v>
      </c>
      <c r="I113" s="241"/>
      <c r="J113" s="242">
        <f>ROUND(I113*H113,2)</f>
        <v>0</v>
      </c>
      <c r="K113" s="238" t="s">
        <v>34</v>
      </c>
      <c r="L113" s="73"/>
      <c r="M113" s="243" t="s">
        <v>34</v>
      </c>
      <c r="N113" s="244" t="s">
        <v>49</v>
      </c>
      <c r="O113" s="48"/>
      <c r="P113" s="245">
        <f>O113*H113</f>
        <v>0</v>
      </c>
      <c r="Q113" s="245">
        <v>0.00039</v>
      </c>
      <c r="R113" s="245">
        <f>Q113*H113</f>
        <v>0.0039</v>
      </c>
      <c r="S113" s="245">
        <v>0.00828</v>
      </c>
      <c r="T113" s="246">
        <f>S113*H113</f>
        <v>0.08279999999999998</v>
      </c>
      <c r="AR113" s="24" t="s">
        <v>259</v>
      </c>
      <c r="AT113" s="24" t="s">
        <v>233</v>
      </c>
      <c r="AU113" s="24" t="s">
        <v>91</v>
      </c>
      <c r="AY113" s="24" t="s">
        <v>230</v>
      </c>
      <c r="BE113" s="247">
        <f>IF(N113="základní",J113,0)</f>
        <v>0</v>
      </c>
      <c r="BF113" s="247">
        <f>IF(N113="snížená",J113,0)</f>
        <v>0</v>
      </c>
      <c r="BG113" s="247">
        <f>IF(N113="zákl. přenesená",J113,0)</f>
        <v>0</v>
      </c>
      <c r="BH113" s="247">
        <f>IF(N113="sníž. přenesená",J113,0)</f>
        <v>0</v>
      </c>
      <c r="BI113" s="247">
        <f>IF(N113="nulová",J113,0)</f>
        <v>0</v>
      </c>
      <c r="BJ113" s="24" t="s">
        <v>85</v>
      </c>
      <c r="BK113" s="247">
        <f>ROUND(I113*H113,2)</f>
        <v>0</v>
      </c>
      <c r="BL113" s="24" t="s">
        <v>259</v>
      </c>
      <c r="BM113" s="24" t="s">
        <v>1081</v>
      </c>
    </row>
    <row r="114" spans="2:65" s="1" customFormat="1" ht="16.5" customHeight="1">
      <c r="B114" s="47"/>
      <c r="C114" s="236" t="s">
        <v>259</v>
      </c>
      <c r="D114" s="236" t="s">
        <v>233</v>
      </c>
      <c r="E114" s="237" t="s">
        <v>1082</v>
      </c>
      <c r="F114" s="238" t="s">
        <v>1083</v>
      </c>
      <c r="G114" s="239" t="s">
        <v>258</v>
      </c>
      <c r="H114" s="240">
        <v>25</v>
      </c>
      <c r="I114" s="241"/>
      <c r="J114" s="242">
        <f>ROUND(I114*H114,2)</f>
        <v>0</v>
      </c>
      <c r="K114" s="238" t="s">
        <v>34</v>
      </c>
      <c r="L114" s="73"/>
      <c r="M114" s="243" t="s">
        <v>34</v>
      </c>
      <c r="N114" s="244" t="s">
        <v>49</v>
      </c>
      <c r="O114" s="48"/>
      <c r="P114" s="245">
        <f>O114*H114</f>
        <v>0</v>
      </c>
      <c r="Q114" s="245">
        <v>0.00035</v>
      </c>
      <c r="R114" s="245">
        <f>Q114*H114</f>
        <v>0.008749999999999999</v>
      </c>
      <c r="S114" s="245">
        <v>0.00981</v>
      </c>
      <c r="T114" s="246">
        <f>S114*H114</f>
        <v>0.24524999999999997</v>
      </c>
      <c r="AR114" s="24" t="s">
        <v>259</v>
      </c>
      <c r="AT114" s="24" t="s">
        <v>233</v>
      </c>
      <c r="AU114" s="24" t="s">
        <v>91</v>
      </c>
      <c r="AY114" s="24" t="s">
        <v>230</v>
      </c>
      <c r="BE114" s="247">
        <f>IF(N114="základní",J114,0)</f>
        <v>0</v>
      </c>
      <c r="BF114" s="247">
        <f>IF(N114="snížená",J114,0)</f>
        <v>0</v>
      </c>
      <c r="BG114" s="247">
        <f>IF(N114="zákl. přenesená",J114,0)</f>
        <v>0</v>
      </c>
      <c r="BH114" s="247">
        <f>IF(N114="sníž. přenesená",J114,0)</f>
        <v>0</v>
      </c>
      <c r="BI114" s="247">
        <f>IF(N114="nulová",J114,0)</f>
        <v>0</v>
      </c>
      <c r="BJ114" s="24" t="s">
        <v>85</v>
      </c>
      <c r="BK114" s="247">
        <f>ROUND(I114*H114,2)</f>
        <v>0</v>
      </c>
      <c r="BL114" s="24" t="s">
        <v>259</v>
      </c>
      <c r="BM114" s="24" t="s">
        <v>1084</v>
      </c>
    </row>
    <row r="115" spans="2:65" s="1" customFormat="1" ht="16.5" customHeight="1">
      <c r="B115" s="47"/>
      <c r="C115" s="236" t="s">
        <v>326</v>
      </c>
      <c r="D115" s="236" t="s">
        <v>233</v>
      </c>
      <c r="E115" s="237" t="s">
        <v>1085</v>
      </c>
      <c r="F115" s="238" t="s">
        <v>1086</v>
      </c>
      <c r="G115" s="239" t="s">
        <v>258</v>
      </c>
      <c r="H115" s="240">
        <v>6</v>
      </c>
      <c r="I115" s="241"/>
      <c r="J115" s="242">
        <f>ROUND(I115*H115,2)</f>
        <v>0</v>
      </c>
      <c r="K115" s="238" t="s">
        <v>34</v>
      </c>
      <c r="L115" s="73"/>
      <c r="M115" s="243" t="s">
        <v>34</v>
      </c>
      <c r="N115" s="244" t="s">
        <v>49</v>
      </c>
      <c r="O115" s="48"/>
      <c r="P115" s="245">
        <f>O115*H115</f>
        <v>0</v>
      </c>
      <c r="Q115" s="245">
        <v>0.00074</v>
      </c>
      <c r="R115" s="245">
        <f>Q115*H115</f>
        <v>0.0044399999999999995</v>
      </c>
      <c r="S115" s="245">
        <v>0.03534</v>
      </c>
      <c r="T115" s="246">
        <f>S115*H115</f>
        <v>0.21204</v>
      </c>
      <c r="AR115" s="24" t="s">
        <v>259</v>
      </c>
      <c r="AT115" s="24" t="s">
        <v>233</v>
      </c>
      <c r="AU115" s="24" t="s">
        <v>91</v>
      </c>
      <c r="AY115" s="24" t="s">
        <v>230</v>
      </c>
      <c r="BE115" s="247">
        <f>IF(N115="základní",J115,0)</f>
        <v>0</v>
      </c>
      <c r="BF115" s="247">
        <f>IF(N115="snížená",J115,0)</f>
        <v>0</v>
      </c>
      <c r="BG115" s="247">
        <f>IF(N115="zákl. přenesená",J115,0)</f>
        <v>0</v>
      </c>
      <c r="BH115" s="247">
        <f>IF(N115="sníž. přenesená",J115,0)</f>
        <v>0</v>
      </c>
      <c r="BI115" s="247">
        <f>IF(N115="nulová",J115,0)</f>
        <v>0</v>
      </c>
      <c r="BJ115" s="24" t="s">
        <v>85</v>
      </c>
      <c r="BK115" s="247">
        <f>ROUND(I115*H115,2)</f>
        <v>0</v>
      </c>
      <c r="BL115" s="24" t="s">
        <v>259</v>
      </c>
      <c r="BM115" s="24" t="s">
        <v>1087</v>
      </c>
    </row>
    <row r="116" spans="2:65" s="1" customFormat="1" ht="25.5" customHeight="1">
      <c r="B116" s="47"/>
      <c r="C116" s="236" t="s">
        <v>330</v>
      </c>
      <c r="D116" s="236" t="s">
        <v>233</v>
      </c>
      <c r="E116" s="237" t="s">
        <v>1088</v>
      </c>
      <c r="F116" s="238" t="s">
        <v>1089</v>
      </c>
      <c r="G116" s="239" t="s">
        <v>258</v>
      </c>
      <c r="H116" s="240">
        <v>18</v>
      </c>
      <c r="I116" s="241"/>
      <c r="J116" s="242">
        <f>ROUND(I116*H116,2)</f>
        <v>0</v>
      </c>
      <c r="K116" s="238" t="s">
        <v>34</v>
      </c>
      <c r="L116" s="73"/>
      <c r="M116" s="243" t="s">
        <v>34</v>
      </c>
      <c r="N116" s="244" t="s">
        <v>49</v>
      </c>
      <c r="O116" s="48"/>
      <c r="P116" s="245">
        <f>O116*H116</f>
        <v>0</v>
      </c>
      <c r="Q116" s="245">
        <v>0</v>
      </c>
      <c r="R116" s="245">
        <f>Q116*H116</f>
        <v>0</v>
      </c>
      <c r="S116" s="245">
        <v>0.00983</v>
      </c>
      <c r="T116" s="246">
        <f>S116*H116</f>
        <v>0.17694000000000001</v>
      </c>
      <c r="AR116" s="24" t="s">
        <v>259</v>
      </c>
      <c r="AT116" s="24" t="s">
        <v>233</v>
      </c>
      <c r="AU116" s="24" t="s">
        <v>91</v>
      </c>
      <c r="AY116" s="24" t="s">
        <v>230</v>
      </c>
      <c r="BE116" s="247">
        <f>IF(N116="základní",J116,0)</f>
        <v>0</v>
      </c>
      <c r="BF116" s="247">
        <f>IF(N116="snížená",J116,0)</f>
        <v>0</v>
      </c>
      <c r="BG116" s="247">
        <f>IF(N116="zákl. přenesená",J116,0)</f>
        <v>0</v>
      </c>
      <c r="BH116" s="247">
        <f>IF(N116="sníž. přenesená",J116,0)</f>
        <v>0</v>
      </c>
      <c r="BI116" s="247">
        <f>IF(N116="nulová",J116,0)</f>
        <v>0</v>
      </c>
      <c r="BJ116" s="24" t="s">
        <v>85</v>
      </c>
      <c r="BK116" s="247">
        <f>ROUND(I116*H116,2)</f>
        <v>0</v>
      </c>
      <c r="BL116" s="24" t="s">
        <v>259</v>
      </c>
      <c r="BM116" s="24" t="s">
        <v>1090</v>
      </c>
    </row>
    <row r="117" spans="2:65" s="1" customFormat="1" ht="38.25" customHeight="1">
      <c r="B117" s="47"/>
      <c r="C117" s="236" t="s">
        <v>335</v>
      </c>
      <c r="D117" s="236" t="s">
        <v>233</v>
      </c>
      <c r="E117" s="237" t="s">
        <v>1091</v>
      </c>
      <c r="F117" s="238" t="s">
        <v>1092</v>
      </c>
      <c r="G117" s="239" t="s">
        <v>258</v>
      </c>
      <c r="H117" s="240">
        <v>75</v>
      </c>
      <c r="I117" s="241"/>
      <c r="J117" s="242">
        <f>ROUND(I117*H117,2)</f>
        <v>0</v>
      </c>
      <c r="K117" s="238" t="s">
        <v>34</v>
      </c>
      <c r="L117" s="73"/>
      <c r="M117" s="243" t="s">
        <v>34</v>
      </c>
      <c r="N117" s="244" t="s">
        <v>49</v>
      </c>
      <c r="O117" s="48"/>
      <c r="P117" s="245">
        <f>O117*H117</f>
        <v>0</v>
      </c>
      <c r="Q117" s="245">
        <v>0</v>
      </c>
      <c r="R117" s="245">
        <f>Q117*H117</f>
        <v>0</v>
      </c>
      <c r="S117" s="245">
        <v>0.00983</v>
      </c>
      <c r="T117" s="246">
        <f>S117*H117</f>
        <v>0.73725</v>
      </c>
      <c r="AR117" s="24" t="s">
        <v>259</v>
      </c>
      <c r="AT117" s="24" t="s">
        <v>233</v>
      </c>
      <c r="AU117" s="24" t="s">
        <v>91</v>
      </c>
      <c r="AY117" s="24" t="s">
        <v>230</v>
      </c>
      <c r="BE117" s="247">
        <f>IF(N117="základní",J117,0)</f>
        <v>0</v>
      </c>
      <c r="BF117" s="247">
        <f>IF(N117="snížená",J117,0)</f>
        <v>0</v>
      </c>
      <c r="BG117" s="247">
        <f>IF(N117="zákl. přenesená",J117,0)</f>
        <v>0</v>
      </c>
      <c r="BH117" s="247">
        <f>IF(N117="sníž. přenesená",J117,0)</f>
        <v>0</v>
      </c>
      <c r="BI117" s="247">
        <f>IF(N117="nulová",J117,0)</f>
        <v>0</v>
      </c>
      <c r="BJ117" s="24" t="s">
        <v>85</v>
      </c>
      <c r="BK117" s="247">
        <f>ROUND(I117*H117,2)</f>
        <v>0</v>
      </c>
      <c r="BL117" s="24" t="s">
        <v>259</v>
      </c>
      <c r="BM117" s="24" t="s">
        <v>1093</v>
      </c>
    </row>
    <row r="118" spans="2:63" s="11" customFormat="1" ht="29.85" customHeight="1">
      <c r="B118" s="220"/>
      <c r="C118" s="221"/>
      <c r="D118" s="222" t="s">
        <v>77</v>
      </c>
      <c r="E118" s="234" t="s">
        <v>1094</v>
      </c>
      <c r="F118" s="234" t="s">
        <v>1095</v>
      </c>
      <c r="G118" s="221"/>
      <c r="H118" s="221"/>
      <c r="I118" s="224"/>
      <c r="J118" s="235">
        <f>BK118</f>
        <v>0</v>
      </c>
      <c r="K118" s="221"/>
      <c r="L118" s="226"/>
      <c r="M118" s="227"/>
      <c r="N118" s="228"/>
      <c r="O118" s="228"/>
      <c r="P118" s="229">
        <f>P119+P127+P139+P153+P160</f>
        <v>0</v>
      </c>
      <c r="Q118" s="228"/>
      <c r="R118" s="229">
        <f>R119+R127+R139+R153+R160</f>
        <v>0</v>
      </c>
      <c r="S118" s="228"/>
      <c r="T118" s="230">
        <f>T119+T127+T139+T153+T160</f>
        <v>0</v>
      </c>
      <c r="AR118" s="231" t="s">
        <v>91</v>
      </c>
      <c r="AT118" s="232" t="s">
        <v>77</v>
      </c>
      <c r="AU118" s="232" t="s">
        <v>85</v>
      </c>
      <c r="AY118" s="231" t="s">
        <v>230</v>
      </c>
      <c r="BK118" s="233">
        <f>BK119+BK127+BK139+BK153+BK160</f>
        <v>0</v>
      </c>
    </row>
    <row r="119" spans="2:63" s="11" customFormat="1" ht="14.85" customHeight="1">
      <c r="B119" s="220"/>
      <c r="C119" s="221"/>
      <c r="D119" s="222" t="s">
        <v>77</v>
      </c>
      <c r="E119" s="234" t="s">
        <v>1096</v>
      </c>
      <c r="F119" s="234" t="s">
        <v>1097</v>
      </c>
      <c r="G119" s="221"/>
      <c r="H119" s="221"/>
      <c r="I119" s="224"/>
      <c r="J119" s="235">
        <f>BK119</f>
        <v>0</v>
      </c>
      <c r="K119" s="221"/>
      <c r="L119" s="226"/>
      <c r="M119" s="227"/>
      <c r="N119" s="228"/>
      <c r="O119" s="228"/>
      <c r="P119" s="229">
        <f>SUM(P120:P126)</f>
        <v>0</v>
      </c>
      <c r="Q119" s="228"/>
      <c r="R119" s="229">
        <f>SUM(R120:R126)</f>
        <v>0</v>
      </c>
      <c r="S119" s="228"/>
      <c r="T119" s="230">
        <f>SUM(T120:T126)</f>
        <v>0</v>
      </c>
      <c r="AR119" s="231" t="s">
        <v>91</v>
      </c>
      <c r="AT119" s="232" t="s">
        <v>77</v>
      </c>
      <c r="AU119" s="232" t="s">
        <v>91</v>
      </c>
      <c r="AY119" s="231" t="s">
        <v>230</v>
      </c>
      <c r="BK119" s="233">
        <f>SUM(BK120:BK126)</f>
        <v>0</v>
      </c>
    </row>
    <row r="120" spans="2:65" s="1" customFormat="1" ht="16.5" customHeight="1">
      <c r="B120" s="47"/>
      <c r="C120" s="236" t="s">
        <v>262</v>
      </c>
      <c r="D120" s="236" t="s">
        <v>233</v>
      </c>
      <c r="E120" s="237" t="s">
        <v>1098</v>
      </c>
      <c r="F120" s="238" t="s">
        <v>1099</v>
      </c>
      <c r="G120" s="239" t="s">
        <v>258</v>
      </c>
      <c r="H120" s="240">
        <v>3</v>
      </c>
      <c r="I120" s="241"/>
      <c r="J120" s="242">
        <f>ROUND(I120*H120,2)</f>
        <v>0</v>
      </c>
      <c r="K120" s="238" t="s">
        <v>34</v>
      </c>
      <c r="L120" s="73"/>
      <c r="M120" s="243" t="s">
        <v>34</v>
      </c>
      <c r="N120" s="244" t="s">
        <v>49</v>
      </c>
      <c r="O120" s="48"/>
      <c r="P120" s="245">
        <f>O120*H120</f>
        <v>0</v>
      </c>
      <c r="Q120" s="245">
        <v>0</v>
      </c>
      <c r="R120" s="245">
        <f>Q120*H120</f>
        <v>0</v>
      </c>
      <c r="S120" s="245">
        <v>0</v>
      </c>
      <c r="T120" s="246">
        <f>S120*H120</f>
        <v>0</v>
      </c>
      <c r="AR120" s="24" t="s">
        <v>259</v>
      </c>
      <c r="AT120" s="24" t="s">
        <v>233</v>
      </c>
      <c r="AU120" s="24" t="s">
        <v>242</v>
      </c>
      <c r="AY120" s="24" t="s">
        <v>230</v>
      </c>
      <c r="BE120" s="247">
        <f>IF(N120="základní",J120,0)</f>
        <v>0</v>
      </c>
      <c r="BF120" s="247">
        <f>IF(N120="snížená",J120,0)</f>
        <v>0</v>
      </c>
      <c r="BG120" s="247">
        <f>IF(N120="zákl. přenesená",J120,0)</f>
        <v>0</v>
      </c>
      <c r="BH120" s="247">
        <f>IF(N120="sníž. přenesená",J120,0)</f>
        <v>0</v>
      </c>
      <c r="BI120" s="247">
        <f>IF(N120="nulová",J120,0)</f>
        <v>0</v>
      </c>
      <c r="BJ120" s="24" t="s">
        <v>85</v>
      </c>
      <c r="BK120" s="247">
        <f>ROUND(I120*H120,2)</f>
        <v>0</v>
      </c>
      <c r="BL120" s="24" t="s">
        <v>259</v>
      </c>
      <c r="BM120" s="24" t="s">
        <v>1100</v>
      </c>
    </row>
    <row r="121" spans="2:65" s="1" customFormat="1" ht="16.5" customHeight="1">
      <c r="B121" s="47"/>
      <c r="C121" s="236" t="s">
        <v>9</v>
      </c>
      <c r="D121" s="236" t="s">
        <v>233</v>
      </c>
      <c r="E121" s="237" t="s">
        <v>1101</v>
      </c>
      <c r="F121" s="238" t="s">
        <v>1102</v>
      </c>
      <c r="G121" s="239" t="s">
        <v>258</v>
      </c>
      <c r="H121" s="240">
        <v>6</v>
      </c>
      <c r="I121" s="241"/>
      <c r="J121" s="242">
        <f>ROUND(I121*H121,2)</f>
        <v>0</v>
      </c>
      <c r="K121" s="238" t="s">
        <v>34</v>
      </c>
      <c r="L121" s="73"/>
      <c r="M121" s="243" t="s">
        <v>34</v>
      </c>
      <c r="N121" s="244" t="s">
        <v>49</v>
      </c>
      <c r="O121" s="48"/>
      <c r="P121" s="245">
        <f>O121*H121</f>
        <v>0</v>
      </c>
      <c r="Q121" s="245">
        <v>0</v>
      </c>
      <c r="R121" s="245">
        <f>Q121*H121</f>
        <v>0</v>
      </c>
      <c r="S121" s="245">
        <v>0</v>
      </c>
      <c r="T121" s="246">
        <f>S121*H121</f>
        <v>0</v>
      </c>
      <c r="AR121" s="24" t="s">
        <v>259</v>
      </c>
      <c r="AT121" s="24" t="s">
        <v>233</v>
      </c>
      <c r="AU121" s="24" t="s">
        <v>242</v>
      </c>
      <c r="AY121" s="24" t="s">
        <v>230</v>
      </c>
      <c r="BE121" s="247">
        <f>IF(N121="základní",J121,0)</f>
        <v>0</v>
      </c>
      <c r="BF121" s="247">
        <f>IF(N121="snížená",J121,0)</f>
        <v>0</v>
      </c>
      <c r="BG121" s="247">
        <f>IF(N121="zákl. přenesená",J121,0)</f>
        <v>0</v>
      </c>
      <c r="BH121" s="247">
        <f>IF(N121="sníž. přenesená",J121,0)</f>
        <v>0</v>
      </c>
      <c r="BI121" s="247">
        <f>IF(N121="nulová",J121,0)</f>
        <v>0</v>
      </c>
      <c r="BJ121" s="24" t="s">
        <v>85</v>
      </c>
      <c r="BK121" s="247">
        <f>ROUND(I121*H121,2)</f>
        <v>0</v>
      </c>
      <c r="BL121" s="24" t="s">
        <v>259</v>
      </c>
      <c r="BM121" s="24" t="s">
        <v>1103</v>
      </c>
    </row>
    <row r="122" spans="2:65" s="1" customFormat="1" ht="16.5" customHeight="1">
      <c r="B122" s="47"/>
      <c r="C122" s="236" t="s">
        <v>347</v>
      </c>
      <c r="D122" s="236" t="s">
        <v>233</v>
      </c>
      <c r="E122" s="237" t="s">
        <v>1096</v>
      </c>
      <c r="F122" s="238" t="s">
        <v>1104</v>
      </c>
      <c r="G122" s="239" t="s">
        <v>1105</v>
      </c>
      <c r="H122" s="240">
        <v>3</v>
      </c>
      <c r="I122" s="241"/>
      <c r="J122" s="242">
        <f>ROUND(I122*H122,2)</f>
        <v>0</v>
      </c>
      <c r="K122" s="238" t="s">
        <v>34</v>
      </c>
      <c r="L122" s="73"/>
      <c r="M122" s="243" t="s">
        <v>34</v>
      </c>
      <c r="N122" s="244" t="s">
        <v>49</v>
      </c>
      <c r="O122" s="48"/>
      <c r="P122" s="245">
        <f>O122*H122</f>
        <v>0</v>
      </c>
      <c r="Q122" s="245">
        <v>0</v>
      </c>
      <c r="R122" s="245">
        <f>Q122*H122</f>
        <v>0</v>
      </c>
      <c r="S122" s="245">
        <v>0</v>
      </c>
      <c r="T122" s="246">
        <f>S122*H122</f>
        <v>0</v>
      </c>
      <c r="AR122" s="24" t="s">
        <v>259</v>
      </c>
      <c r="AT122" s="24" t="s">
        <v>233</v>
      </c>
      <c r="AU122" s="24" t="s">
        <v>242</v>
      </c>
      <c r="AY122" s="24" t="s">
        <v>230</v>
      </c>
      <c r="BE122" s="247">
        <f>IF(N122="základní",J122,0)</f>
        <v>0</v>
      </c>
      <c r="BF122" s="247">
        <f>IF(N122="snížená",J122,0)</f>
        <v>0</v>
      </c>
      <c r="BG122" s="247">
        <f>IF(N122="zákl. přenesená",J122,0)</f>
        <v>0</v>
      </c>
      <c r="BH122" s="247">
        <f>IF(N122="sníž. přenesená",J122,0)</f>
        <v>0</v>
      </c>
      <c r="BI122" s="247">
        <f>IF(N122="nulová",J122,0)</f>
        <v>0</v>
      </c>
      <c r="BJ122" s="24" t="s">
        <v>85</v>
      </c>
      <c r="BK122" s="247">
        <f>ROUND(I122*H122,2)</f>
        <v>0</v>
      </c>
      <c r="BL122" s="24" t="s">
        <v>259</v>
      </c>
      <c r="BM122" s="24" t="s">
        <v>1106</v>
      </c>
    </row>
    <row r="123" spans="2:65" s="1" customFormat="1" ht="16.5" customHeight="1">
      <c r="B123" s="47"/>
      <c r="C123" s="236" t="s">
        <v>352</v>
      </c>
      <c r="D123" s="236" t="s">
        <v>233</v>
      </c>
      <c r="E123" s="237" t="s">
        <v>1107</v>
      </c>
      <c r="F123" s="238" t="s">
        <v>1108</v>
      </c>
      <c r="G123" s="239" t="s">
        <v>281</v>
      </c>
      <c r="H123" s="240">
        <v>3</v>
      </c>
      <c r="I123" s="241"/>
      <c r="J123" s="242">
        <f>ROUND(I123*H123,2)</f>
        <v>0</v>
      </c>
      <c r="K123" s="238" t="s">
        <v>34</v>
      </c>
      <c r="L123" s="73"/>
      <c r="M123" s="243" t="s">
        <v>34</v>
      </c>
      <c r="N123" s="244" t="s">
        <v>49</v>
      </c>
      <c r="O123" s="48"/>
      <c r="P123" s="245">
        <f>O123*H123</f>
        <v>0</v>
      </c>
      <c r="Q123" s="245">
        <v>0</v>
      </c>
      <c r="R123" s="245">
        <f>Q123*H123</f>
        <v>0</v>
      </c>
      <c r="S123" s="245">
        <v>0</v>
      </c>
      <c r="T123" s="246">
        <f>S123*H123</f>
        <v>0</v>
      </c>
      <c r="AR123" s="24" t="s">
        <v>259</v>
      </c>
      <c r="AT123" s="24" t="s">
        <v>233</v>
      </c>
      <c r="AU123" s="24" t="s">
        <v>242</v>
      </c>
      <c r="AY123" s="24" t="s">
        <v>230</v>
      </c>
      <c r="BE123" s="247">
        <f>IF(N123="základní",J123,0)</f>
        <v>0</v>
      </c>
      <c r="BF123" s="247">
        <f>IF(N123="snížená",J123,0)</f>
        <v>0</v>
      </c>
      <c r="BG123" s="247">
        <f>IF(N123="zákl. přenesená",J123,0)</f>
        <v>0</v>
      </c>
      <c r="BH123" s="247">
        <f>IF(N123="sníž. přenesená",J123,0)</f>
        <v>0</v>
      </c>
      <c r="BI123" s="247">
        <f>IF(N123="nulová",J123,0)</f>
        <v>0</v>
      </c>
      <c r="BJ123" s="24" t="s">
        <v>85</v>
      </c>
      <c r="BK123" s="247">
        <f>ROUND(I123*H123,2)</f>
        <v>0</v>
      </c>
      <c r="BL123" s="24" t="s">
        <v>259</v>
      </c>
      <c r="BM123" s="24" t="s">
        <v>1109</v>
      </c>
    </row>
    <row r="124" spans="2:65" s="1" customFormat="1" ht="16.5" customHeight="1">
      <c r="B124" s="47"/>
      <c r="C124" s="236" t="s">
        <v>356</v>
      </c>
      <c r="D124" s="236" t="s">
        <v>233</v>
      </c>
      <c r="E124" s="237" t="s">
        <v>1110</v>
      </c>
      <c r="F124" s="238" t="s">
        <v>1111</v>
      </c>
      <c r="G124" s="239" t="s">
        <v>258</v>
      </c>
      <c r="H124" s="240">
        <v>9</v>
      </c>
      <c r="I124" s="241"/>
      <c r="J124" s="242">
        <f>ROUND(I124*H124,2)</f>
        <v>0</v>
      </c>
      <c r="K124" s="238" t="s">
        <v>34</v>
      </c>
      <c r="L124" s="73"/>
      <c r="M124" s="243" t="s">
        <v>34</v>
      </c>
      <c r="N124" s="244" t="s">
        <v>49</v>
      </c>
      <c r="O124" s="48"/>
      <c r="P124" s="245">
        <f>O124*H124</f>
        <v>0</v>
      </c>
      <c r="Q124" s="245">
        <v>0</v>
      </c>
      <c r="R124" s="245">
        <f>Q124*H124</f>
        <v>0</v>
      </c>
      <c r="S124" s="245">
        <v>0</v>
      </c>
      <c r="T124" s="246">
        <f>S124*H124</f>
        <v>0</v>
      </c>
      <c r="AR124" s="24" t="s">
        <v>259</v>
      </c>
      <c r="AT124" s="24" t="s">
        <v>233</v>
      </c>
      <c r="AU124" s="24" t="s">
        <v>242</v>
      </c>
      <c r="AY124" s="24" t="s">
        <v>230</v>
      </c>
      <c r="BE124" s="247">
        <f>IF(N124="základní",J124,0)</f>
        <v>0</v>
      </c>
      <c r="BF124" s="247">
        <f>IF(N124="snížená",J124,0)</f>
        <v>0</v>
      </c>
      <c r="BG124" s="247">
        <f>IF(N124="zákl. přenesená",J124,0)</f>
        <v>0</v>
      </c>
      <c r="BH124" s="247">
        <f>IF(N124="sníž. přenesená",J124,0)</f>
        <v>0</v>
      </c>
      <c r="BI124" s="247">
        <f>IF(N124="nulová",J124,0)</f>
        <v>0</v>
      </c>
      <c r="BJ124" s="24" t="s">
        <v>85</v>
      </c>
      <c r="BK124" s="247">
        <f>ROUND(I124*H124,2)</f>
        <v>0</v>
      </c>
      <c r="BL124" s="24" t="s">
        <v>259</v>
      </c>
      <c r="BM124" s="24" t="s">
        <v>1112</v>
      </c>
    </row>
    <row r="125" spans="2:65" s="1" customFormat="1" ht="16.5" customHeight="1">
      <c r="B125" s="47"/>
      <c r="C125" s="236" t="s">
        <v>361</v>
      </c>
      <c r="D125" s="236" t="s">
        <v>233</v>
      </c>
      <c r="E125" s="237" t="s">
        <v>1113</v>
      </c>
      <c r="F125" s="238" t="s">
        <v>1114</v>
      </c>
      <c r="G125" s="239" t="s">
        <v>258</v>
      </c>
      <c r="H125" s="240">
        <v>9</v>
      </c>
      <c r="I125" s="241"/>
      <c r="J125" s="242">
        <f>ROUND(I125*H125,2)</f>
        <v>0</v>
      </c>
      <c r="K125" s="238" t="s">
        <v>34</v>
      </c>
      <c r="L125" s="73"/>
      <c r="M125" s="243" t="s">
        <v>34</v>
      </c>
      <c r="N125" s="244" t="s">
        <v>49</v>
      </c>
      <c r="O125" s="48"/>
      <c r="P125" s="245">
        <f>O125*H125</f>
        <v>0</v>
      </c>
      <c r="Q125" s="245">
        <v>0</v>
      </c>
      <c r="R125" s="245">
        <f>Q125*H125</f>
        <v>0</v>
      </c>
      <c r="S125" s="245">
        <v>0</v>
      </c>
      <c r="T125" s="246">
        <f>S125*H125</f>
        <v>0</v>
      </c>
      <c r="AR125" s="24" t="s">
        <v>259</v>
      </c>
      <c r="AT125" s="24" t="s">
        <v>233</v>
      </c>
      <c r="AU125" s="24" t="s">
        <v>242</v>
      </c>
      <c r="AY125" s="24" t="s">
        <v>230</v>
      </c>
      <c r="BE125" s="247">
        <f>IF(N125="základní",J125,0)</f>
        <v>0</v>
      </c>
      <c r="BF125" s="247">
        <f>IF(N125="snížená",J125,0)</f>
        <v>0</v>
      </c>
      <c r="BG125" s="247">
        <f>IF(N125="zákl. přenesená",J125,0)</f>
        <v>0</v>
      </c>
      <c r="BH125" s="247">
        <f>IF(N125="sníž. přenesená",J125,0)</f>
        <v>0</v>
      </c>
      <c r="BI125" s="247">
        <f>IF(N125="nulová",J125,0)</f>
        <v>0</v>
      </c>
      <c r="BJ125" s="24" t="s">
        <v>85</v>
      </c>
      <c r="BK125" s="247">
        <f>ROUND(I125*H125,2)</f>
        <v>0</v>
      </c>
      <c r="BL125" s="24" t="s">
        <v>259</v>
      </c>
      <c r="BM125" s="24" t="s">
        <v>1115</v>
      </c>
    </row>
    <row r="126" spans="2:65" s="1" customFormat="1" ht="16.5" customHeight="1">
      <c r="B126" s="47"/>
      <c r="C126" s="236" t="s">
        <v>365</v>
      </c>
      <c r="D126" s="236" t="s">
        <v>233</v>
      </c>
      <c r="E126" s="237" t="s">
        <v>1116</v>
      </c>
      <c r="F126" s="238" t="s">
        <v>1117</v>
      </c>
      <c r="G126" s="239" t="s">
        <v>1118</v>
      </c>
      <c r="H126" s="240">
        <v>18</v>
      </c>
      <c r="I126" s="241"/>
      <c r="J126" s="242">
        <f>ROUND(I126*H126,2)</f>
        <v>0</v>
      </c>
      <c r="K126" s="238" t="s">
        <v>34</v>
      </c>
      <c r="L126" s="73"/>
      <c r="M126" s="243" t="s">
        <v>34</v>
      </c>
      <c r="N126" s="244" t="s">
        <v>49</v>
      </c>
      <c r="O126" s="48"/>
      <c r="P126" s="245">
        <f>O126*H126</f>
        <v>0</v>
      </c>
      <c r="Q126" s="245">
        <v>0</v>
      </c>
      <c r="R126" s="245">
        <f>Q126*H126</f>
        <v>0</v>
      </c>
      <c r="S126" s="245">
        <v>0</v>
      </c>
      <c r="T126" s="246">
        <f>S126*H126</f>
        <v>0</v>
      </c>
      <c r="AR126" s="24" t="s">
        <v>259</v>
      </c>
      <c r="AT126" s="24" t="s">
        <v>233</v>
      </c>
      <c r="AU126" s="24" t="s">
        <v>242</v>
      </c>
      <c r="AY126" s="24" t="s">
        <v>230</v>
      </c>
      <c r="BE126" s="247">
        <f>IF(N126="základní",J126,0)</f>
        <v>0</v>
      </c>
      <c r="BF126" s="247">
        <f>IF(N126="snížená",J126,0)</f>
        <v>0</v>
      </c>
      <c r="BG126" s="247">
        <f>IF(N126="zákl. přenesená",J126,0)</f>
        <v>0</v>
      </c>
      <c r="BH126" s="247">
        <f>IF(N126="sníž. přenesená",J126,0)</f>
        <v>0</v>
      </c>
      <c r="BI126" s="247">
        <f>IF(N126="nulová",J126,0)</f>
        <v>0</v>
      </c>
      <c r="BJ126" s="24" t="s">
        <v>85</v>
      </c>
      <c r="BK126" s="247">
        <f>ROUND(I126*H126,2)</f>
        <v>0</v>
      </c>
      <c r="BL126" s="24" t="s">
        <v>259</v>
      </c>
      <c r="BM126" s="24" t="s">
        <v>1119</v>
      </c>
    </row>
    <row r="127" spans="2:63" s="11" customFormat="1" ht="22.3" customHeight="1">
      <c r="B127" s="220"/>
      <c r="C127" s="221"/>
      <c r="D127" s="222" t="s">
        <v>77</v>
      </c>
      <c r="E127" s="234" t="s">
        <v>1107</v>
      </c>
      <c r="F127" s="234" t="s">
        <v>1120</v>
      </c>
      <c r="G127" s="221"/>
      <c r="H127" s="221"/>
      <c r="I127" s="224"/>
      <c r="J127" s="235">
        <f>BK127</f>
        <v>0</v>
      </c>
      <c r="K127" s="221"/>
      <c r="L127" s="226"/>
      <c r="M127" s="227"/>
      <c r="N127" s="228"/>
      <c r="O127" s="228"/>
      <c r="P127" s="229">
        <f>SUM(P128:P138)</f>
        <v>0</v>
      </c>
      <c r="Q127" s="228"/>
      <c r="R127" s="229">
        <f>SUM(R128:R138)</f>
        <v>0</v>
      </c>
      <c r="S127" s="228"/>
      <c r="T127" s="230">
        <f>SUM(T128:T138)</f>
        <v>0</v>
      </c>
      <c r="AR127" s="231" t="s">
        <v>91</v>
      </c>
      <c r="AT127" s="232" t="s">
        <v>77</v>
      </c>
      <c r="AU127" s="232" t="s">
        <v>91</v>
      </c>
      <c r="AY127" s="231" t="s">
        <v>230</v>
      </c>
      <c r="BK127" s="233">
        <f>SUM(BK128:BK138)</f>
        <v>0</v>
      </c>
    </row>
    <row r="128" spans="2:65" s="1" customFormat="1" ht="16.5" customHeight="1">
      <c r="B128" s="47"/>
      <c r="C128" s="236" t="s">
        <v>369</v>
      </c>
      <c r="D128" s="236" t="s">
        <v>233</v>
      </c>
      <c r="E128" s="237" t="s">
        <v>1121</v>
      </c>
      <c r="F128" s="238" t="s">
        <v>1122</v>
      </c>
      <c r="G128" s="239" t="s">
        <v>34</v>
      </c>
      <c r="H128" s="240">
        <v>1</v>
      </c>
      <c r="I128" s="241"/>
      <c r="J128" s="242">
        <f>ROUND(I128*H128,2)</f>
        <v>0</v>
      </c>
      <c r="K128" s="238" t="s">
        <v>34</v>
      </c>
      <c r="L128" s="73"/>
      <c r="M128" s="243" t="s">
        <v>34</v>
      </c>
      <c r="N128" s="244" t="s">
        <v>49</v>
      </c>
      <c r="O128" s="48"/>
      <c r="P128" s="245">
        <f>O128*H128</f>
        <v>0</v>
      </c>
      <c r="Q128" s="245">
        <v>0</v>
      </c>
      <c r="R128" s="245">
        <f>Q128*H128</f>
        <v>0</v>
      </c>
      <c r="S128" s="245">
        <v>0</v>
      </c>
      <c r="T128" s="246">
        <f>S128*H128</f>
        <v>0</v>
      </c>
      <c r="AR128" s="24" t="s">
        <v>259</v>
      </c>
      <c r="AT128" s="24" t="s">
        <v>233</v>
      </c>
      <c r="AU128" s="24" t="s">
        <v>242</v>
      </c>
      <c r="AY128" s="24" t="s">
        <v>230</v>
      </c>
      <c r="BE128" s="247">
        <f>IF(N128="základní",J128,0)</f>
        <v>0</v>
      </c>
      <c r="BF128" s="247">
        <f>IF(N128="snížená",J128,0)</f>
        <v>0</v>
      </c>
      <c r="BG128" s="247">
        <f>IF(N128="zákl. přenesená",J128,0)</f>
        <v>0</v>
      </c>
      <c r="BH128" s="247">
        <f>IF(N128="sníž. přenesená",J128,0)</f>
        <v>0</v>
      </c>
      <c r="BI128" s="247">
        <f>IF(N128="nulová",J128,0)</f>
        <v>0</v>
      </c>
      <c r="BJ128" s="24" t="s">
        <v>85</v>
      </c>
      <c r="BK128" s="247">
        <f>ROUND(I128*H128,2)</f>
        <v>0</v>
      </c>
      <c r="BL128" s="24" t="s">
        <v>259</v>
      </c>
      <c r="BM128" s="24" t="s">
        <v>1123</v>
      </c>
    </row>
    <row r="129" spans="2:65" s="1" customFormat="1" ht="16.5" customHeight="1">
      <c r="B129" s="47"/>
      <c r="C129" s="236" t="s">
        <v>373</v>
      </c>
      <c r="D129" s="236" t="s">
        <v>233</v>
      </c>
      <c r="E129" s="237" t="s">
        <v>1124</v>
      </c>
      <c r="F129" s="238" t="s">
        <v>1125</v>
      </c>
      <c r="G129" s="239" t="s">
        <v>281</v>
      </c>
      <c r="H129" s="240">
        <v>1</v>
      </c>
      <c r="I129" s="241"/>
      <c r="J129" s="242">
        <f>ROUND(I129*H129,2)</f>
        <v>0</v>
      </c>
      <c r="K129" s="238" t="s">
        <v>34</v>
      </c>
      <c r="L129" s="73"/>
      <c r="M129" s="243" t="s">
        <v>34</v>
      </c>
      <c r="N129" s="244" t="s">
        <v>49</v>
      </c>
      <c r="O129" s="48"/>
      <c r="P129" s="245">
        <f>O129*H129</f>
        <v>0</v>
      </c>
      <c r="Q129" s="245">
        <v>0</v>
      </c>
      <c r="R129" s="245">
        <f>Q129*H129</f>
        <v>0</v>
      </c>
      <c r="S129" s="245">
        <v>0</v>
      </c>
      <c r="T129" s="246">
        <f>S129*H129</f>
        <v>0</v>
      </c>
      <c r="AR129" s="24" t="s">
        <v>259</v>
      </c>
      <c r="AT129" s="24" t="s">
        <v>233</v>
      </c>
      <c r="AU129" s="24" t="s">
        <v>242</v>
      </c>
      <c r="AY129" s="24" t="s">
        <v>230</v>
      </c>
      <c r="BE129" s="247">
        <f>IF(N129="základní",J129,0)</f>
        <v>0</v>
      </c>
      <c r="BF129" s="247">
        <f>IF(N129="snížená",J129,0)</f>
        <v>0</v>
      </c>
      <c r="BG129" s="247">
        <f>IF(N129="zákl. přenesená",J129,0)</f>
        <v>0</v>
      </c>
      <c r="BH129" s="247">
        <f>IF(N129="sníž. přenesená",J129,0)</f>
        <v>0</v>
      </c>
      <c r="BI129" s="247">
        <f>IF(N129="nulová",J129,0)</f>
        <v>0</v>
      </c>
      <c r="BJ129" s="24" t="s">
        <v>85</v>
      </c>
      <c r="BK129" s="247">
        <f>ROUND(I129*H129,2)</f>
        <v>0</v>
      </c>
      <c r="BL129" s="24" t="s">
        <v>259</v>
      </c>
      <c r="BM129" s="24" t="s">
        <v>1126</v>
      </c>
    </row>
    <row r="130" spans="2:65" s="1" customFormat="1" ht="16.5" customHeight="1">
      <c r="B130" s="47"/>
      <c r="C130" s="236" t="s">
        <v>377</v>
      </c>
      <c r="D130" s="236" t="s">
        <v>233</v>
      </c>
      <c r="E130" s="237" t="s">
        <v>1127</v>
      </c>
      <c r="F130" s="238" t="s">
        <v>1128</v>
      </c>
      <c r="G130" s="239" t="s">
        <v>1105</v>
      </c>
      <c r="H130" s="240">
        <v>1</v>
      </c>
      <c r="I130" s="241"/>
      <c r="J130" s="242">
        <f>ROUND(I130*H130,2)</f>
        <v>0</v>
      </c>
      <c r="K130" s="238" t="s">
        <v>34</v>
      </c>
      <c r="L130" s="73"/>
      <c r="M130" s="243" t="s">
        <v>34</v>
      </c>
      <c r="N130" s="244" t="s">
        <v>49</v>
      </c>
      <c r="O130" s="48"/>
      <c r="P130" s="245">
        <f>O130*H130</f>
        <v>0</v>
      </c>
      <c r="Q130" s="245">
        <v>0</v>
      </c>
      <c r="R130" s="245">
        <f>Q130*H130</f>
        <v>0</v>
      </c>
      <c r="S130" s="245">
        <v>0</v>
      </c>
      <c r="T130" s="246">
        <f>S130*H130</f>
        <v>0</v>
      </c>
      <c r="AR130" s="24" t="s">
        <v>259</v>
      </c>
      <c r="AT130" s="24" t="s">
        <v>233</v>
      </c>
      <c r="AU130" s="24" t="s">
        <v>242</v>
      </c>
      <c r="AY130" s="24" t="s">
        <v>230</v>
      </c>
      <c r="BE130" s="247">
        <f>IF(N130="základní",J130,0)</f>
        <v>0</v>
      </c>
      <c r="BF130" s="247">
        <f>IF(N130="snížená",J130,0)</f>
        <v>0</v>
      </c>
      <c r="BG130" s="247">
        <f>IF(N130="zákl. přenesená",J130,0)</f>
        <v>0</v>
      </c>
      <c r="BH130" s="247">
        <f>IF(N130="sníž. přenesená",J130,0)</f>
        <v>0</v>
      </c>
      <c r="BI130" s="247">
        <f>IF(N130="nulová",J130,0)</f>
        <v>0</v>
      </c>
      <c r="BJ130" s="24" t="s">
        <v>85</v>
      </c>
      <c r="BK130" s="247">
        <f>ROUND(I130*H130,2)</f>
        <v>0</v>
      </c>
      <c r="BL130" s="24" t="s">
        <v>259</v>
      </c>
      <c r="BM130" s="24" t="s">
        <v>1129</v>
      </c>
    </row>
    <row r="131" spans="2:65" s="1" customFormat="1" ht="16.5" customHeight="1">
      <c r="B131" s="47"/>
      <c r="C131" s="236" t="s">
        <v>381</v>
      </c>
      <c r="D131" s="236" t="s">
        <v>233</v>
      </c>
      <c r="E131" s="237" t="s">
        <v>1130</v>
      </c>
      <c r="F131" s="238" t="s">
        <v>1131</v>
      </c>
      <c r="G131" s="239" t="s">
        <v>281</v>
      </c>
      <c r="H131" s="240">
        <v>2</v>
      </c>
      <c r="I131" s="241"/>
      <c r="J131" s="242">
        <f>ROUND(I131*H131,2)</f>
        <v>0</v>
      </c>
      <c r="K131" s="238" t="s">
        <v>34</v>
      </c>
      <c r="L131" s="73"/>
      <c r="M131" s="243" t="s">
        <v>34</v>
      </c>
      <c r="N131" s="244" t="s">
        <v>49</v>
      </c>
      <c r="O131" s="48"/>
      <c r="P131" s="245">
        <f>O131*H131</f>
        <v>0</v>
      </c>
      <c r="Q131" s="245">
        <v>0</v>
      </c>
      <c r="R131" s="245">
        <f>Q131*H131</f>
        <v>0</v>
      </c>
      <c r="S131" s="245">
        <v>0</v>
      </c>
      <c r="T131" s="246">
        <f>S131*H131</f>
        <v>0</v>
      </c>
      <c r="AR131" s="24" t="s">
        <v>259</v>
      </c>
      <c r="AT131" s="24" t="s">
        <v>233</v>
      </c>
      <c r="AU131" s="24" t="s">
        <v>242</v>
      </c>
      <c r="AY131" s="24" t="s">
        <v>230</v>
      </c>
      <c r="BE131" s="247">
        <f>IF(N131="základní",J131,0)</f>
        <v>0</v>
      </c>
      <c r="BF131" s="247">
        <f>IF(N131="snížená",J131,0)</f>
        <v>0</v>
      </c>
      <c r="BG131" s="247">
        <f>IF(N131="zákl. přenesená",J131,0)</f>
        <v>0</v>
      </c>
      <c r="BH131" s="247">
        <f>IF(N131="sníž. přenesená",J131,0)</f>
        <v>0</v>
      </c>
      <c r="BI131" s="247">
        <f>IF(N131="nulová",J131,0)</f>
        <v>0</v>
      </c>
      <c r="BJ131" s="24" t="s">
        <v>85</v>
      </c>
      <c r="BK131" s="247">
        <f>ROUND(I131*H131,2)</f>
        <v>0</v>
      </c>
      <c r="BL131" s="24" t="s">
        <v>259</v>
      </c>
      <c r="BM131" s="24" t="s">
        <v>1132</v>
      </c>
    </row>
    <row r="132" spans="2:65" s="1" customFormat="1" ht="16.5" customHeight="1">
      <c r="B132" s="47"/>
      <c r="C132" s="236" t="s">
        <v>385</v>
      </c>
      <c r="D132" s="236" t="s">
        <v>233</v>
      </c>
      <c r="E132" s="237" t="s">
        <v>1133</v>
      </c>
      <c r="F132" s="238" t="s">
        <v>1134</v>
      </c>
      <c r="G132" s="239" t="s">
        <v>281</v>
      </c>
      <c r="H132" s="240">
        <v>2</v>
      </c>
      <c r="I132" s="241"/>
      <c r="J132" s="242">
        <f>ROUND(I132*H132,2)</f>
        <v>0</v>
      </c>
      <c r="K132" s="238" t="s">
        <v>34</v>
      </c>
      <c r="L132" s="73"/>
      <c r="M132" s="243" t="s">
        <v>34</v>
      </c>
      <c r="N132" s="244" t="s">
        <v>49</v>
      </c>
      <c r="O132" s="48"/>
      <c r="P132" s="245">
        <f>O132*H132</f>
        <v>0</v>
      </c>
      <c r="Q132" s="245">
        <v>0</v>
      </c>
      <c r="R132" s="245">
        <f>Q132*H132</f>
        <v>0</v>
      </c>
      <c r="S132" s="245">
        <v>0</v>
      </c>
      <c r="T132" s="246">
        <f>S132*H132</f>
        <v>0</v>
      </c>
      <c r="AR132" s="24" t="s">
        <v>259</v>
      </c>
      <c r="AT132" s="24" t="s">
        <v>233</v>
      </c>
      <c r="AU132" s="24" t="s">
        <v>242</v>
      </c>
      <c r="AY132" s="24" t="s">
        <v>230</v>
      </c>
      <c r="BE132" s="247">
        <f>IF(N132="základní",J132,0)</f>
        <v>0</v>
      </c>
      <c r="BF132" s="247">
        <f>IF(N132="snížená",J132,0)</f>
        <v>0</v>
      </c>
      <c r="BG132" s="247">
        <f>IF(N132="zákl. přenesená",J132,0)</f>
        <v>0</v>
      </c>
      <c r="BH132" s="247">
        <f>IF(N132="sníž. přenesená",J132,0)</f>
        <v>0</v>
      </c>
      <c r="BI132" s="247">
        <f>IF(N132="nulová",J132,0)</f>
        <v>0</v>
      </c>
      <c r="BJ132" s="24" t="s">
        <v>85</v>
      </c>
      <c r="BK132" s="247">
        <f>ROUND(I132*H132,2)</f>
        <v>0</v>
      </c>
      <c r="BL132" s="24" t="s">
        <v>259</v>
      </c>
      <c r="BM132" s="24" t="s">
        <v>1135</v>
      </c>
    </row>
    <row r="133" spans="2:65" s="1" customFormat="1" ht="16.5" customHeight="1">
      <c r="B133" s="47"/>
      <c r="C133" s="236" t="s">
        <v>299</v>
      </c>
      <c r="D133" s="236" t="s">
        <v>233</v>
      </c>
      <c r="E133" s="237" t="s">
        <v>1136</v>
      </c>
      <c r="F133" s="238" t="s">
        <v>1137</v>
      </c>
      <c r="G133" s="239" t="s">
        <v>1105</v>
      </c>
      <c r="H133" s="240">
        <v>11</v>
      </c>
      <c r="I133" s="241"/>
      <c r="J133" s="242">
        <f>ROUND(I133*H133,2)</f>
        <v>0</v>
      </c>
      <c r="K133" s="238" t="s">
        <v>34</v>
      </c>
      <c r="L133" s="73"/>
      <c r="M133" s="243" t="s">
        <v>34</v>
      </c>
      <c r="N133" s="244" t="s">
        <v>49</v>
      </c>
      <c r="O133" s="48"/>
      <c r="P133" s="245">
        <f>O133*H133</f>
        <v>0</v>
      </c>
      <c r="Q133" s="245">
        <v>0</v>
      </c>
      <c r="R133" s="245">
        <f>Q133*H133</f>
        <v>0</v>
      </c>
      <c r="S133" s="245">
        <v>0</v>
      </c>
      <c r="T133" s="246">
        <f>S133*H133</f>
        <v>0</v>
      </c>
      <c r="AR133" s="24" t="s">
        <v>259</v>
      </c>
      <c r="AT133" s="24" t="s">
        <v>233</v>
      </c>
      <c r="AU133" s="24" t="s">
        <v>242</v>
      </c>
      <c r="AY133" s="24" t="s">
        <v>230</v>
      </c>
      <c r="BE133" s="247">
        <f>IF(N133="základní",J133,0)</f>
        <v>0</v>
      </c>
      <c r="BF133" s="247">
        <f>IF(N133="snížená",J133,0)</f>
        <v>0</v>
      </c>
      <c r="BG133" s="247">
        <f>IF(N133="zákl. přenesená",J133,0)</f>
        <v>0</v>
      </c>
      <c r="BH133" s="247">
        <f>IF(N133="sníž. přenesená",J133,0)</f>
        <v>0</v>
      </c>
      <c r="BI133" s="247">
        <f>IF(N133="nulová",J133,0)</f>
        <v>0</v>
      </c>
      <c r="BJ133" s="24" t="s">
        <v>85</v>
      </c>
      <c r="BK133" s="247">
        <f>ROUND(I133*H133,2)</f>
        <v>0</v>
      </c>
      <c r="BL133" s="24" t="s">
        <v>259</v>
      </c>
      <c r="BM133" s="24" t="s">
        <v>1138</v>
      </c>
    </row>
    <row r="134" spans="2:65" s="1" customFormat="1" ht="16.5" customHeight="1">
      <c r="B134" s="47"/>
      <c r="C134" s="236" t="s">
        <v>394</v>
      </c>
      <c r="D134" s="236" t="s">
        <v>233</v>
      </c>
      <c r="E134" s="237" t="s">
        <v>1139</v>
      </c>
      <c r="F134" s="238" t="s">
        <v>1140</v>
      </c>
      <c r="G134" s="239" t="s">
        <v>1105</v>
      </c>
      <c r="H134" s="240">
        <v>3</v>
      </c>
      <c r="I134" s="241"/>
      <c r="J134" s="242">
        <f>ROUND(I134*H134,2)</f>
        <v>0</v>
      </c>
      <c r="K134" s="238" t="s">
        <v>34</v>
      </c>
      <c r="L134" s="73"/>
      <c r="M134" s="243" t="s">
        <v>34</v>
      </c>
      <c r="N134" s="244" t="s">
        <v>49</v>
      </c>
      <c r="O134" s="48"/>
      <c r="P134" s="245">
        <f>O134*H134</f>
        <v>0</v>
      </c>
      <c r="Q134" s="245">
        <v>0</v>
      </c>
      <c r="R134" s="245">
        <f>Q134*H134</f>
        <v>0</v>
      </c>
      <c r="S134" s="245">
        <v>0</v>
      </c>
      <c r="T134" s="246">
        <f>S134*H134</f>
        <v>0</v>
      </c>
      <c r="AR134" s="24" t="s">
        <v>259</v>
      </c>
      <c r="AT134" s="24" t="s">
        <v>233</v>
      </c>
      <c r="AU134" s="24" t="s">
        <v>242</v>
      </c>
      <c r="AY134" s="24" t="s">
        <v>230</v>
      </c>
      <c r="BE134" s="247">
        <f>IF(N134="základní",J134,0)</f>
        <v>0</v>
      </c>
      <c r="BF134" s="247">
        <f>IF(N134="snížená",J134,0)</f>
        <v>0</v>
      </c>
      <c r="BG134" s="247">
        <f>IF(N134="zákl. přenesená",J134,0)</f>
        <v>0</v>
      </c>
      <c r="BH134" s="247">
        <f>IF(N134="sníž. přenesená",J134,0)</f>
        <v>0</v>
      </c>
      <c r="BI134" s="247">
        <f>IF(N134="nulová",J134,0)</f>
        <v>0</v>
      </c>
      <c r="BJ134" s="24" t="s">
        <v>85</v>
      </c>
      <c r="BK134" s="247">
        <f>ROUND(I134*H134,2)</f>
        <v>0</v>
      </c>
      <c r="BL134" s="24" t="s">
        <v>259</v>
      </c>
      <c r="BM134" s="24" t="s">
        <v>1141</v>
      </c>
    </row>
    <row r="135" spans="2:65" s="1" customFormat="1" ht="16.5" customHeight="1">
      <c r="B135" s="47"/>
      <c r="C135" s="236" t="s">
        <v>399</v>
      </c>
      <c r="D135" s="236" t="s">
        <v>233</v>
      </c>
      <c r="E135" s="237" t="s">
        <v>1142</v>
      </c>
      <c r="F135" s="238" t="s">
        <v>1143</v>
      </c>
      <c r="G135" s="239" t="s">
        <v>258</v>
      </c>
      <c r="H135" s="240">
        <v>17</v>
      </c>
      <c r="I135" s="241"/>
      <c r="J135" s="242">
        <f>ROUND(I135*H135,2)</f>
        <v>0</v>
      </c>
      <c r="K135" s="238" t="s">
        <v>34</v>
      </c>
      <c r="L135" s="73"/>
      <c r="M135" s="243" t="s">
        <v>34</v>
      </c>
      <c r="N135" s="244" t="s">
        <v>49</v>
      </c>
      <c r="O135" s="48"/>
      <c r="P135" s="245">
        <f>O135*H135</f>
        <v>0</v>
      </c>
      <c r="Q135" s="245">
        <v>0</v>
      </c>
      <c r="R135" s="245">
        <f>Q135*H135</f>
        <v>0</v>
      </c>
      <c r="S135" s="245">
        <v>0</v>
      </c>
      <c r="T135" s="246">
        <f>S135*H135</f>
        <v>0</v>
      </c>
      <c r="AR135" s="24" t="s">
        <v>259</v>
      </c>
      <c r="AT135" s="24" t="s">
        <v>233</v>
      </c>
      <c r="AU135" s="24" t="s">
        <v>242</v>
      </c>
      <c r="AY135" s="24" t="s">
        <v>230</v>
      </c>
      <c r="BE135" s="247">
        <f>IF(N135="základní",J135,0)</f>
        <v>0</v>
      </c>
      <c r="BF135" s="247">
        <f>IF(N135="snížená",J135,0)</f>
        <v>0</v>
      </c>
      <c r="BG135" s="247">
        <f>IF(N135="zákl. přenesená",J135,0)</f>
        <v>0</v>
      </c>
      <c r="BH135" s="247">
        <f>IF(N135="sníž. přenesená",J135,0)</f>
        <v>0</v>
      </c>
      <c r="BI135" s="247">
        <f>IF(N135="nulová",J135,0)</f>
        <v>0</v>
      </c>
      <c r="BJ135" s="24" t="s">
        <v>85</v>
      </c>
      <c r="BK135" s="247">
        <f>ROUND(I135*H135,2)</f>
        <v>0</v>
      </c>
      <c r="BL135" s="24" t="s">
        <v>259</v>
      </c>
      <c r="BM135" s="24" t="s">
        <v>1144</v>
      </c>
    </row>
    <row r="136" spans="2:65" s="1" customFormat="1" ht="16.5" customHeight="1">
      <c r="B136" s="47"/>
      <c r="C136" s="236" t="s">
        <v>264</v>
      </c>
      <c r="D136" s="236" t="s">
        <v>233</v>
      </c>
      <c r="E136" s="237" t="s">
        <v>1145</v>
      </c>
      <c r="F136" s="238" t="s">
        <v>1146</v>
      </c>
      <c r="G136" s="239" t="s">
        <v>258</v>
      </c>
      <c r="H136" s="240">
        <v>17</v>
      </c>
      <c r="I136" s="241"/>
      <c r="J136" s="242">
        <f>ROUND(I136*H136,2)</f>
        <v>0</v>
      </c>
      <c r="K136" s="238" t="s">
        <v>34</v>
      </c>
      <c r="L136" s="73"/>
      <c r="M136" s="243" t="s">
        <v>34</v>
      </c>
      <c r="N136" s="244" t="s">
        <v>49</v>
      </c>
      <c r="O136" s="48"/>
      <c r="P136" s="245">
        <f>O136*H136</f>
        <v>0</v>
      </c>
      <c r="Q136" s="245">
        <v>0</v>
      </c>
      <c r="R136" s="245">
        <f>Q136*H136</f>
        <v>0</v>
      </c>
      <c r="S136" s="245">
        <v>0</v>
      </c>
      <c r="T136" s="246">
        <f>S136*H136</f>
        <v>0</v>
      </c>
      <c r="AR136" s="24" t="s">
        <v>259</v>
      </c>
      <c r="AT136" s="24" t="s">
        <v>233</v>
      </c>
      <c r="AU136" s="24" t="s">
        <v>242</v>
      </c>
      <c r="AY136" s="24" t="s">
        <v>230</v>
      </c>
      <c r="BE136" s="247">
        <f>IF(N136="základní",J136,0)</f>
        <v>0</v>
      </c>
      <c r="BF136" s="247">
        <f>IF(N136="snížená",J136,0)</f>
        <v>0</v>
      </c>
      <c r="BG136" s="247">
        <f>IF(N136="zákl. přenesená",J136,0)</f>
        <v>0</v>
      </c>
      <c r="BH136" s="247">
        <f>IF(N136="sníž. přenesená",J136,0)</f>
        <v>0</v>
      </c>
      <c r="BI136" s="247">
        <f>IF(N136="nulová",J136,0)</f>
        <v>0</v>
      </c>
      <c r="BJ136" s="24" t="s">
        <v>85</v>
      </c>
      <c r="BK136" s="247">
        <f>ROUND(I136*H136,2)</f>
        <v>0</v>
      </c>
      <c r="BL136" s="24" t="s">
        <v>259</v>
      </c>
      <c r="BM136" s="24" t="s">
        <v>1147</v>
      </c>
    </row>
    <row r="137" spans="2:65" s="1" customFormat="1" ht="16.5" customHeight="1">
      <c r="B137" s="47"/>
      <c r="C137" s="236" t="s">
        <v>408</v>
      </c>
      <c r="D137" s="236" t="s">
        <v>233</v>
      </c>
      <c r="E137" s="237" t="s">
        <v>1148</v>
      </c>
      <c r="F137" s="238" t="s">
        <v>1149</v>
      </c>
      <c r="G137" s="239" t="s">
        <v>292</v>
      </c>
      <c r="H137" s="240">
        <v>1</v>
      </c>
      <c r="I137" s="241"/>
      <c r="J137" s="242">
        <f>ROUND(I137*H137,2)</f>
        <v>0</v>
      </c>
      <c r="K137" s="238" t="s">
        <v>34</v>
      </c>
      <c r="L137" s="73"/>
      <c r="M137" s="243" t="s">
        <v>34</v>
      </c>
      <c r="N137" s="244" t="s">
        <v>49</v>
      </c>
      <c r="O137" s="48"/>
      <c r="P137" s="245">
        <f>O137*H137</f>
        <v>0</v>
      </c>
      <c r="Q137" s="245">
        <v>0</v>
      </c>
      <c r="R137" s="245">
        <f>Q137*H137</f>
        <v>0</v>
      </c>
      <c r="S137" s="245">
        <v>0</v>
      </c>
      <c r="T137" s="246">
        <f>S137*H137</f>
        <v>0</v>
      </c>
      <c r="AR137" s="24" t="s">
        <v>259</v>
      </c>
      <c r="AT137" s="24" t="s">
        <v>233</v>
      </c>
      <c r="AU137" s="24" t="s">
        <v>242</v>
      </c>
      <c r="AY137" s="24" t="s">
        <v>230</v>
      </c>
      <c r="BE137" s="247">
        <f>IF(N137="základní",J137,0)</f>
        <v>0</v>
      </c>
      <c r="BF137" s="247">
        <f>IF(N137="snížená",J137,0)</f>
        <v>0</v>
      </c>
      <c r="BG137" s="247">
        <f>IF(N137="zákl. přenesená",J137,0)</f>
        <v>0</v>
      </c>
      <c r="BH137" s="247">
        <f>IF(N137="sníž. přenesená",J137,0)</f>
        <v>0</v>
      </c>
      <c r="BI137" s="247">
        <f>IF(N137="nulová",J137,0)</f>
        <v>0</v>
      </c>
      <c r="BJ137" s="24" t="s">
        <v>85</v>
      </c>
      <c r="BK137" s="247">
        <f>ROUND(I137*H137,2)</f>
        <v>0</v>
      </c>
      <c r="BL137" s="24" t="s">
        <v>259</v>
      </c>
      <c r="BM137" s="24" t="s">
        <v>1150</v>
      </c>
    </row>
    <row r="138" spans="2:65" s="1" customFormat="1" ht="16.5" customHeight="1">
      <c r="B138" s="47"/>
      <c r="C138" s="236" t="s">
        <v>413</v>
      </c>
      <c r="D138" s="236" t="s">
        <v>233</v>
      </c>
      <c r="E138" s="237" t="s">
        <v>1151</v>
      </c>
      <c r="F138" s="238" t="s">
        <v>1152</v>
      </c>
      <c r="G138" s="239" t="s">
        <v>1118</v>
      </c>
      <c r="H138" s="240">
        <v>18</v>
      </c>
      <c r="I138" s="241"/>
      <c r="J138" s="242">
        <f>ROUND(I138*H138,2)</f>
        <v>0</v>
      </c>
      <c r="K138" s="238" t="s">
        <v>34</v>
      </c>
      <c r="L138" s="73"/>
      <c r="M138" s="243" t="s">
        <v>34</v>
      </c>
      <c r="N138" s="244" t="s">
        <v>49</v>
      </c>
      <c r="O138" s="48"/>
      <c r="P138" s="245">
        <f>O138*H138</f>
        <v>0</v>
      </c>
      <c r="Q138" s="245">
        <v>0</v>
      </c>
      <c r="R138" s="245">
        <f>Q138*H138</f>
        <v>0</v>
      </c>
      <c r="S138" s="245">
        <v>0</v>
      </c>
      <c r="T138" s="246">
        <f>S138*H138</f>
        <v>0</v>
      </c>
      <c r="AR138" s="24" t="s">
        <v>259</v>
      </c>
      <c r="AT138" s="24" t="s">
        <v>233</v>
      </c>
      <c r="AU138" s="24" t="s">
        <v>242</v>
      </c>
      <c r="AY138" s="24" t="s">
        <v>230</v>
      </c>
      <c r="BE138" s="247">
        <f>IF(N138="základní",J138,0)</f>
        <v>0</v>
      </c>
      <c r="BF138" s="247">
        <f>IF(N138="snížená",J138,0)</f>
        <v>0</v>
      </c>
      <c r="BG138" s="247">
        <f>IF(N138="zákl. přenesená",J138,0)</f>
        <v>0</v>
      </c>
      <c r="BH138" s="247">
        <f>IF(N138="sníž. přenesená",J138,0)</f>
        <v>0</v>
      </c>
      <c r="BI138" s="247">
        <f>IF(N138="nulová",J138,0)</f>
        <v>0</v>
      </c>
      <c r="BJ138" s="24" t="s">
        <v>85</v>
      </c>
      <c r="BK138" s="247">
        <f>ROUND(I138*H138,2)</f>
        <v>0</v>
      </c>
      <c r="BL138" s="24" t="s">
        <v>259</v>
      </c>
      <c r="BM138" s="24" t="s">
        <v>1153</v>
      </c>
    </row>
    <row r="139" spans="2:63" s="11" customFormat="1" ht="22.3" customHeight="1">
      <c r="B139" s="220"/>
      <c r="C139" s="221"/>
      <c r="D139" s="222" t="s">
        <v>77</v>
      </c>
      <c r="E139" s="234" t="s">
        <v>1110</v>
      </c>
      <c r="F139" s="234" t="s">
        <v>1120</v>
      </c>
      <c r="G139" s="221"/>
      <c r="H139" s="221"/>
      <c r="I139" s="224"/>
      <c r="J139" s="235">
        <f>BK139</f>
        <v>0</v>
      </c>
      <c r="K139" s="221"/>
      <c r="L139" s="226"/>
      <c r="M139" s="227"/>
      <c r="N139" s="228"/>
      <c r="O139" s="228"/>
      <c r="P139" s="229">
        <f>SUM(P140:P152)</f>
        <v>0</v>
      </c>
      <c r="Q139" s="228"/>
      <c r="R139" s="229">
        <f>SUM(R140:R152)</f>
        <v>0</v>
      </c>
      <c r="S139" s="228"/>
      <c r="T139" s="230">
        <f>SUM(T140:T152)</f>
        <v>0</v>
      </c>
      <c r="AR139" s="231" t="s">
        <v>91</v>
      </c>
      <c r="AT139" s="232" t="s">
        <v>77</v>
      </c>
      <c r="AU139" s="232" t="s">
        <v>91</v>
      </c>
      <c r="AY139" s="231" t="s">
        <v>230</v>
      </c>
      <c r="BK139" s="233">
        <f>SUM(BK140:BK152)</f>
        <v>0</v>
      </c>
    </row>
    <row r="140" spans="2:65" s="1" customFormat="1" ht="16.5" customHeight="1">
      <c r="B140" s="47"/>
      <c r="C140" s="236" t="s">
        <v>417</v>
      </c>
      <c r="D140" s="236" t="s">
        <v>233</v>
      </c>
      <c r="E140" s="237" t="s">
        <v>1121</v>
      </c>
      <c r="F140" s="238" t="s">
        <v>1122</v>
      </c>
      <c r="G140" s="239" t="s">
        <v>34</v>
      </c>
      <c r="H140" s="240">
        <v>2</v>
      </c>
      <c r="I140" s="241"/>
      <c r="J140" s="242">
        <f>ROUND(I140*H140,2)</f>
        <v>0</v>
      </c>
      <c r="K140" s="238" t="s">
        <v>34</v>
      </c>
      <c r="L140" s="73"/>
      <c r="M140" s="243" t="s">
        <v>34</v>
      </c>
      <c r="N140" s="244" t="s">
        <v>49</v>
      </c>
      <c r="O140" s="48"/>
      <c r="P140" s="245">
        <f>O140*H140</f>
        <v>0</v>
      </c>
      <c r="Q140" s="245">
        <v>0</v>
      </c>
      <c r="R140" s="245">
        <f>Q140*H140</f>
        <v>0</v>
      </c>
      <c r="S140" s="245">
        <v>0</v>
      </c>
      <c r="T140" s="246">
        <f>S140*H140</f>
        <v>0</v>
      </c>
      <c r="AR140" s="24" t="s">
        <v>259</v>
      </c>
      <c r="AT140" s="24" t="s">
        <v>233</v>
      </c>
      <c r="AU140" s="24" t="s">
        <v>242</v>
      </c>
      <c r="AY140" s="24" t="s">
        <v>230</v>
      </c>
      <c r="BE140" s="247">
        <f>IF(N140="základní",J140,0)</f>
        <v>0</v>
      </c>
      <c r="BF140" s="247">
        <f>IF(N140="snížená",J140,0)</f>
        <v>0</v>
      </c>
      <c r="BG140" s="247">
        <f>IF(N140="zákl. přenesená",J140,0)</f>
        <v>0</v>
      </c>
      <c r="BH140" s="247">
        <f>IF(N140="sníž. přenesená",J140,0)</f>
        <v>0</v>
      </c>
      <c r="BI140" s="247">
        <f>IF(N140="nulová",J140,0)</f>
        <v>0</v>
      </c>
      <c r="BJ140" s="24" t="s">
        <v>85</v>
      </c>
      <c r="BK140" s="247">
        <f>ROUND(I140*H140,2)</f>
        <v>0</v>
      </c>
      <c r="BL140" s="24" t="s">
        <v>259</v>
      </c>
      <c r="BM140" s="24" t="s">
        <v>1154</v>
      </c>
    </row>
    <row r="141" spans="2:65" s="1" customFormat="1" ht="16.5" customHeight="1">
      <c r="B141" s="47"/>
      <c r="C141" s="236" t="s">
        <v>421</v>
      </c>
      <c r="D141" s="236" t="s">
        <v>233</v>
      </c>
      <c r="E141" s="237" t="s">
        <v>1127</v>
      </c>
      <c r="F141" s="238" t="s">
        <v>1128</v>
      </c>
      <c r="G141" s="239" t="s">
        <v>1105</v>
      </c>
      <c r="H141" s="240">
        <v>2</v>
      </c>
      <c r="I141" s="241"/>
      <c r="J141" s="242">
        <f>ROUND(I141*H141,2)</f>
        <v>0</v>
      </c>
      <c r="K141" s="238" t="s">
        <v>34</v>
      </c>
      <c r="L141" s="73"/>
      <c r="M141" s="243" t="s">
        <v>34</v>
      </c>
      <c r="N141" s="244" t="s">
        <v>49</v>
      </c>
      <c r="O141" s="48"/>
      <c r="P141" s="245">
        <f>O141*H141</f>
        <v>0</v>
      </c>
      <c r="Q141" s="245">
        <v>0</v>
      </c>
      <c r="R141" s="245">
        <f>Q141*H141</f>
        <v>0</v>
      </c>
      <c r="S141" s="245">
        <v>0</v>
      </c>
      <c r="T141" s="246">
        <f>S141*H141</f>
        <v>0</v>
      </c>
      <c r="AR141" s="24" t="s">
        <v>259</v>
      </c>
      <c r="AT141" s="24" t="s">
        <v>233</v>
      </c>
      <c r="AU141" s="24" t="s">
        <v>242</v>
      </c>
      <c r="AY141" s="24" t="s">
        <v>230</v>
      </c>
      <c r="BE141" s="247">
        <f>IF(N141="základní",J141,0)</f>
        <v>0</v>
      </c>
      <c r="BF141" s="247">
        <f>IF(N141="snížená",J141,0)</f>
        <v>0</v>
      </c>
      <c r="BG141" s="247">
        <f>IF(N141="zákl. přenesená",J141,0)</f>
        <v>0</v>
      </c>
      <c r="BH141" s="247">
        <f>IF(N141="sníž. přenesená",J141,0)</f>
        <v>0</v>
      </c>
      <c r="BI141" s="247">
        <f>IF(N141="nulová",J141,0)</f>
        <v>0</v>
      </c>
      <c r="BJ141" s="24" t="s">
        <v>85</v>
      </c>
      <c r="BK141" s="247">
        <f>ROUND(I141*H141,2)</f>
        <v>0</v>
      </c>
      <c r="BL141" s="24" t="s">
        <v>259</v>
      </c>
      <c r="BM141" s="24" t="s">
        <v>1155</v>
      </c>
    </row>
    <row r="142" spans="2:65" s="1" customFormat="1" ht="16.5" customHeight="1">
      <c r="B142" s="47"/>
      <c r="C142" s="236" t="s">
        <v>275</v>
      </c>
      <c r="D142" s="236" t="s">
        <v>233</v>
      </c>
      <c r="E142" s="237" t="s">
        <v>1130</v>
      </c>
      <c r="F142" s="238" t="s">
        <v>1131</v>
      </c>
      <c r="G142" s="239" t="s">
        <v>281</v>
      </c>
      <c r="H142" s="240">
        <v>4</v>
      </c>
      <c r="I142" s="241"/>
      <c r="J142" s="242">
        <f>ROUND(I142*H142,2)</f>
        <v>0</v>
      </c>
      <c r="K142" s="238" t="s">
        <v>34</v>
      </c>
      <c r="L142" s="73"/>
      <c r="M142" s="243" t="s">
        <v>34</v>
      </c>
      <c r="N142" s="244" t="s">
        <v>49</v>
      </c>
      <c r="O142" s="48"/>
      <c r="P142" s="245">
        <f>O142*H142</f>
        <v>0</v>
      </c>
      <c r="Q142" s="245">
        <v>0</v>
      </c>
      <c r="R142" s="245">
        <f>Q142*H142</f>
        <v>0</v>
      </c>
      <c r="S142" s="245">
        <v>0</v>
      </c>
      <c r="T142" s="246">
        <f>S142*H142</f>
        <v>0</v>
      </c>
      <c r="AR142" s="24" t="s">
        <v>259</v>
      </c>
      <c r="AT142" s="24" t="s">
        <v>233</v>
      </c>
      <c r="AU142" s="24" t="s">
        <v>242</v>
      </c>
      <c r="AY142" s="24" t="s">
        <v>230</v>
      </c>
      <c r="BE142" s="247">
        <f>IF(N142="základní",J142,0)</f>
        <v>0</v>
      </c>
      <c r="BF142" s="247">
        <f>IF(N142="snížená",J142,0)</f>
        <v>0</v>
      </c>
      <c r="BG142" s="247">
        <f>IF(N142="zákl. přenesená",J142,0)</f>
        <v>0</v>
      </c>
      <c r="BH142" s="247">
        <f>IF(N142="sníž. přenesená",J142,0)</f>
        <v>0</v>
      </c>
      <c r="BI142" s="247">
        <f>IF(N142="nulová",J142,0)</f>
        <v>0</v>
      </c>
      <c r="BJ142" s="24" t="s">
        <v>85</v>
      </c>
      <c r="BK142" s="247">
        <f>ROUND(I142*H142,2)</f>
        <v>0</v>
      </c>
      <c r="BL142" s="24" t="s">
        <v>259</v>
      </c>
      <c r="BM142" s="24" t="s">
        <v>1156</v>
      </c>
    </row>
    <row r="143" spans="2:65" s="1" customFormat="1" ht="16.5" customHeight="1">
      <c r="B143" s="47"/>
      <c r="C143" s="236" t="s">
        <v>427</v>
      </c>
      <c r="D143" s="236" t="s">
        <v>233</v>
      </c>
      <c r="E143" s="237" t="s">
        <v>1133</v>
      </c>
      <c r="F143" s="238" t="s">
        <v>1134</v>
      </c>
      <c r="G143" s="239" t="s">
        <v>281</v>
      </c>
      <c r="H143" s="240">
        <v>2</v>
      </c>
      <c r="I143" s="241"/>
      <c r="J143" s="242">
        <f>ROUND(I143*H143,2)</f>
        <v>0</v>
      </c>
      <c r="K143" s="238" t="s">
        <v>34</v>
      </c>
      <c r="L143" s="73"/>
      <c r="M143" s="243" t="s">
        <v>34</v>
      </c>
      <c r="N143" s="244" t="s">
        <v>49</v>
      </c>
      <c r="O143" s="48"/>
      <c r="P143" s="245">
        <f>O143*H143</f>
        <v>0</v>
      </c>
      <c r="Q143" s="245">
        <v>0</v>
      </c>
      <c r="R143" s="245">
        <f>Q143*H143</f>
        <v>0</v>
      </c>
      <c r="S143" s="245">
        <v>0</v>
      </c>
      <c r="T143" s="246">
        <f>S143*H143</f>
        <v>0</v>
      </c>
      <c r="AR143" s="24" t="s">
        <v>259</v>
      </c>
      <c r="AT143" s="24" t="s">
        <v>233</v>
      </c>
      <c r="AU143" s="24" t="s">
        <v>242</v>
      </c>
      <c r="AY143" s="24" t="s">
        <v>230</v>
      </c>
      <c r="BE143" s="247">
        <f>IF(N143="základní",J143,0)</f>
        <v>0</v>
      </c>
      <c r="BF143" s="247">
        <f>IF(N143="snížená",J143,0)</f>
        <v>0</v>
      </c>
      <c r="BG143" s="247">
        <f>IF(N143="zákl. přenesená",J143,0)</f>
        <v>0</v>
      </c>
      <c r="BH143" s="247">
        <f>IF(N143="sníž. přenesená",J143,0)</f>
        <v>0</v>
      </c>
      <c r="BI143" s="247">
        <f>IF(N143="nulová",J143,0)</f>
        <v>0</v>
      </c>
      <c r="BJ143" s="24" t="s">
        <v>85</v>
      </c>
      <c r="BK143" s="247">
        <f>ROUND(I143*H143,2)</f>
        <v>0</v>
      </c>
      <c r="BL143" s="24" t="s">
        <v>259</v>
      </c>
      <c r="BM143" s="24" t="s">
        <v>1157</v>
      </c>
    </row>
    <row r="144" spans="2:65" s="1" customFormat="1" ht="16.5" customHeight="1">
      <c r="B144" s="47"/>
      <c r="C144" s="236" t="s">
        <v>432</v>
      </c>
      <c r="D144" s="236" t="s">
        <v>233</v>
      </c>
      <c r="E144" s="237" t="s">
        <v>1136</v>
      </c>
      <c r="F144" s="238" t="s">
        <v>1137</v>
      </c>
      <c r="G144" s="239" t="s">
        <v>1105</v>
      </c>
      <c r="H144" s="240">
        <v>11</v>
      </c>
      <c r="I144" s="241"/>
      <c r="J144" s="242">
        <f>ROUND(I144*H144,2)</f>
        <v>0</v>
      </c>
      <c r="K144" s="238" t="s">
        <v>34</v>
      </c>
      <c r="L144" s="73"/>
      <c r="M144" s="243" t="s">
        <v>34</v>
      </c>
      <c r="N144" s="244" t="s">
        <v>49</v>
      </c>
      <c r="O144" s="48"/>
      <c r="P144" s="245">
        <f>O144*H144</f>
        <v>0</v>
      </c>
      <c r="Q144" s="245">
        <v>0</v>
      </c>
      <c r="R144" s="245">
        <f>Q144*H144</f>
        <v>0</v>
      </c>
      <c r="S144" s="245">
        <v>0</v>
      </c>
      <c r="T144" s="246">
        <f>S144*H144</f>
        <v>0</v>
      </c>
      <c r="AR144" s="24" t="s">
        <v>259</v>
      </c>
      <c r="AT144" s="24" t="s">
        <v>233</v>
      </c>
      <c r="AU144" s="24" t="s">
        <v>242</v>
      </c>
      <c r="AY144" s="24" t="s">
        <v>230</v>
      </c>
      <c r="BE144" s="247">
        <f>IF(N144="základní",J144,0)</f>
        <v>0</v>
      </c>
      <c r="BF144" s="247">
        <f>IF(N144="snížená",J144,0)</f>
        <v>0</v>
      </c>
      <c r="BG144" s="247">
        <f>IF(N144="zákl. přenesená",J144,0)</f>
        <v>0</v>
      </c>
      <c r="BH144" s="247">
        <f>IF(N144="sníž. přenesená",J144,0)</f>
        <v>0</v>
      </c>
      <c r="BI144" s="247">
        <f>IF(N144="nulová",J144,0)</f>
        <v>0</v>
      </c>
      <c r="BJ144" s="24" t="s">
        <v>85</v>
      </c>
      <c r="BK144" s="247">
        <f>ROUND(I144*H144,2)</f>
        <v>0</v>
      </c>
      <c r="BL144" s="24" t="s">
        <v>259</v>
      </c>
      <c r="BM144" s="24" t="s">
        <v>1158</v>
      </c>
    </row>
    <row r="145" spans="2:65" s="1" customFormat="1" ht="16.5" customHeight="1">
      <c r="B145" s="47"/>
      <c r="C145" s="236" t="s">
        <v>436</v>
      </c>
      <c r="D145" s="236" t="s">
        <v>233</v>
      </c>
      <c r="E145" s="237" t="s">
        <v>1142</v>
      </c>
      <c r="F145" s="238" t="s">
        <v>1143</v>
      </c>
      <c r="G145" s="239" t="s">
        <v>258</v>
      </c>
      <c r="H145" s="240">
        <v>8</v>
      </c>
      <c r="I145" s="241"/>
      <c r="J145" s="242">
        <f>ROUND(I145*H145,2)</f>
        <v>0</v>
      </c>
      <c r="K145" s="238" t="s">
        <v>34</v>
      </c>
      <c r="L145" s="73"/>
      <c r="M145" s="243" t="s">
        <v>34</v>
      </c>
      <c r="N145" s="244" t="s">
        <v>49</v>
      </c>
      <c r="O145" s="48"/>
      <c r="P145" s="245">
        <f>O145*H145</f>
        <v>0</v>
      </c>
      <c r="Q145" s="245">
        <v>0</v>
      </c>
      <c r="R145" s="245">
        <f>Q145*H145</f>
        <v>0</v>
      </c>
      <c r="S145" s="245">
        <v>0</v>
      </c>
      <c r="T145" s="246">
        <f>S145*H145</f>
        <v>0</v>
      </c>
      <c r="AR145" s="24" t="s">
        <v>259</v>
      </c>
      <c r="AT145" s="24" t="s">
        <v>233</v>
      </c>
      <c r="AU145" s="24" t="s">
        <v>242</v>
      </c>
      <c r="AY145" s="24" t="s">
        <v>230</v>
      </c>
      <c r="BE145" s="247">
        <f>IF(N145="základní",J145,0)</f>
        <v>0</v>
      </c>
      <c r="BF145" s="247">
        <f>IF(N145="snížená",J145,0)</f>
        <v>0</v>
      </c>
      <c r="BG145" s="247">
        <f>IF(N145="zákl. přenesená",J145,0)</f>
        <v>0</v>
      </c>
      <c r="BH145" s="247">
        <f>IF(N145="sníž. přenesená",J145,0)</f>
        <v>0</v>
      </c>
      <c r="BI145" s="247">
        <f>IF(N145="nulová",J145,0)</f>
        <v>0</v>
      </c>
      <c r="BJ145" s="24" t="s">
        <v>85</v>
      </c>
      <c r="BK145" s="247">
        <f>ROUND(I145*H145,2)</f>
        <v>0</v>
      </c>
      <c r="BL145" s="24" t="s">
        <v>259</v>
      </c>
      <c r="BM145" s="24" t="s">
        <v>1159</v>
      </c>
    </row>
    <row r="146" spans="2:65" s="1" customFormat="1" ht="16.5" customHeight="1">
      <c r="B146" s="47"/>
      <c r="C146" s="236" t="s">
        <v>440</v>
      </c>
      <c r="D146" s="236" t="s">
        <v>233</v>
      </c>
      <c r="E146" s="237" t="s">
        <v>1148</v>
      </c>
      <c r="F146" s="238" t="s">
        <v>1149</v>
      </c>
      <c r="G146" s="239" t="s">
        <v>292</v>
      </c>
      <c r="H146" s="240">
        <v>1</v>
      </c>
      <c r="I146" s="241"/>
      <c r="J146" s="242">
        <f>ROUND(I146*H146,2)</f>
        <v>0</v>
      </c>
      <c r="K146" s="238" t="s">
        <v>34</v>
      </c>
      <c r="L146" s="73"/>
      <c r="M146" s="243" t="s">
        <v>34</v>
      </c>
      <c r="N146" s="244" t="s">
        <v>49</v>
      </c>
      <c r="O146" s="48"/>
      <c r="P146" s="245">
        <f>O146*H146</f>
        <v>0</v>
      </c>
      <c r="Q146" s="245">
        <v>0</v>
      </c>
      <c r="R146" s="245">
        <f>Q146*H146</f>
        <v>0</v>
      </c>
      <c r="S146" s="245">
        <v>0</v>
      </c>
      <c r="T146" s="246">
        <f>S146*H146</f>
        <v>0</v>
      </c>
      <c r="AR146" s="24" t="s">
        <v>259</v>
      </c>
      <c r="AT146" s="24" t="s">
        <v>233</v>
      </c>
      <c r="AU146" s="24" t="s">
        <v>242</v>
      </c>
      <c r="AY146" s="24" t="s">
        <v>230</v>
      </c>
      <c r="BE146" s="247">
        <f>IF(N146="základní",J146,0)</f>
        <v>0</v>
      </c>
      <c r="BF146" s="247">
        <f>IF(N146="snížená",J146,0)</f>
        <v>0</v>
      </c>
      <c r="BG146" s="247">
        <f>IF(N146="zákl. přenesená",J146,0)</f>
        <v>0</v>
      </c>
      <c r="BH146" s="247">
        <f>IF(N146="sníž. přenesená",J146,0)</f>
        <v>0</v>
      </c>
      <c r="BI146" s="247">
        <f>IF(N146="nulová",J146,0)</f>
        <v>0</v>
      </c>
      <c r="BJ146" s="24" t="s">
        <v>85</v>
      </c>
      <c r="BK146" s="247">
        <f>ROUND(I146*H146,2)</f>
        <v>0</v>
      </c>
      <c r="BL146" s="24" t="s">
        <v>259</v>
      </c>
      <c r="BM146" s="24" t="s">
        <v>1160</v>
      </c>
    </row>
    <row r="147" spans="2:65" s="1" customFormat="1" ht="16.5" customHeight="1">
      <c r="B147" s="47"/>
      <c r="C147" s="236" t="s">
        <v>446</v>
      </c>
      <c r="D147" s="236" t="s">
        <v>233</v>
      </c>
      <c r="E147" s="237" t="s">
        <v>1161</v>
      </c>
      <c r="F147" s="238" t="s">
        <v>1162</v>
      </c>
      <c r="G147" s="239" t="s">
        <v>281</v>
      </c>
      <c r="H147" s="240">
        <v>2</v>
      </c>
      <c r="I147" s="241"/>
      <c r="J147" s="242">
        <f>ROUND(I147*H147,2)</f>
        <v>0</v>
      </c>
      <c r="K147" s="238" t="s">
        <v>34</v>
      </c>
      <c r="L147" s="73"/>
      <c r="M147" s="243" t="s">
        <v>34</v>
      </c>
      <c r="N147" s="244" t="s">
        <v>49</v>
      </c>
      <c r="O147" s="48"/>
      <c r="P147" s="245">
        <f>O147*H147</f>
        <v>0</v>
      </c>
      <c r="Q147" s="245">
        <v>0</v>
      </c>
      <c r="R147" s="245">
        <f>Q147*H147</f>
        <v>0</v>
      </c>
      <c r="S147" s="245">
        <v>0</v>
      </c>
      <c r="T147" s="246">
        <f>S147*H147</f>
        <v>0</v>
      </c>
      <c r="AR147" s="24" t="s">
        <v>259</v>
      </c>
      <c r="AT147" s="24" t="s">
        <v>233</v>
      </c>
      <c r="AU147" s="24" t="s">
        <v>242</v>
      </c>
      <c r="AY147" s="24" t="s">
        <v>230</v>
      </c>
      <c r="BE147" s="247">
        <f>IF(N147="základní",J147,0)</f>
        <v>0</v>
      </c>
      <c r="BF147" s="247">
        <f>IF(N147="snížená",J147,0)</f>
        <v>0</v>
      </c>
      <c r="BG147" s="247">
        <f>IF(N147="zákl. přenesená",J147,0)</f>
        <v>0</v>
      </c>
      <c r="BH147" s="247">
        <f>IF(N147="sníž. přenesená",J147,0)</f>
        <v>0</v>
      </c>
      <c r="BI147" s="247">
        <f>IF(N147="nulová",J147,0)</f>
        <v>0</v>
      </c>
      <c r="BJ147" s="24" t="s">
        <v>85</v>
      </c>
      <c r="BK147" s="247">
        <f>ROUND(I147*H147,2)</f>
        <v>0</v>
      </c>
      <c r="BL147" s="24" t="s">
        <v>259</v>
      </c>
      <c r="BM147" s="24" t="s">
        <v>1163</v>
      </c>
    </row>
    <row r="148" spans="2:65" s="1" customFormat="1" ht="16.5" customHeight="1">
      <c r="B148" s="47"/>
      <c r="C148" s="236" t="s">
        <v>452</v>
      </c>
      <c r="D148" s="236" t="s">
        <v>233</v>
      </c>
      <c r="E148" s="237" t="s">
        <v>1164</v>
      </c>
      <c r="F148" s="238" t="s">
        <v>1165</v>
      </c>
      <c r="G148" s="239" t="s">
        <v>281</v>
      </c>
      <c r="H148" s="240">
        <v>1</v>
      </c>
      <c r="I148" s="241"/>
      <c r="J148" s="242">
        <f>ROUND(I148*H148,2)</f>
        <v>0</v>
      </c>
      <c r="K148" s="238" t="s">
        <v>34</v>
      </c>
      <c r="L148" s="73"/>
      <c r="M148" s="243" t="s">
        <v>34</v>
      </c>
      <c r="N148" s="244" t="s">
        <v>49</v>
      </c>
      <c r="O148" s="48"/>
      <c r="P148" s="245">
        <f>O148*H148</f>
        <v>0</v>
      </c>
      <c r="Q148" s="245">
        <v>0</v>
      </c>
      <c r="R148" s="245">
        <f>Q148*H148</f>
        <v>0</v>
      </c>
      <c r="S148" s="245">
        <v>0</v>
      </c>
      <c r="T148" s="246">
        <f>S148*H148</f>
        <v>0</v>
      </c>
      <c r="AR148" s="24" t="s">
        <v>259</v>
      </c>
      <c r="AT148" s="24" t="s">
        <v>233</v>
      </c>
      <c r="AU148" s="24" t="s">
        <v>242</v>
      </c>
      <c r="AY148" s="24" t="s">
        <v>230</v>
      </c>
      <c r="BE148" s="247">
        <f>IF(N148="základní",J148,0)</f>
        <v>0</v>
      </c>
      <c r="BF148" s="247">
        <f>IF(N148="snížená",J148,0)</f>
        <v>0</v>
      </c>
      <c r="BG148" s="247">
        <f>IF(N148="zákl. přenesená",J148,0)</f>
        <v>0</v>
      </c>
      <c r="BH148" s="247">
        <f>IF(N148="sníž. přenesená",J148,0)</f>
        <v>0</v>
      </c>
      <c r="BI148" s="247">
        <f>IF(N148="nulová",J148,0)</f>
        <v>0</v>
      </c>
      <c r="BJ148" s="24" t="s">
        <v>85</v>
      </c>
      <c r="BK148" s="247">
        <f>ROUND(I148*H148,2)</f>
        <v>0</v>
      </c>
      <c r="BL148" s="24" t="s">
        <v>259</v>
      </c>
      <c r="BM148" s="24" t="s">
        <v>1166</v>
      </c>
    </row>
    <row r="149" spans="2:65" s="1" customFormat="1" ht="16.5" customHeight="1">
      <c r="B149" s="47"/>
      <c r="C149" s="236" t="s">
        <v>459</v>
      </c>
      <c r="D149" s="236" t="s">
        <v>233</v>
      </c>
      <c r="E149" s="237" t="s">
        <v>1167</v>
      </c>
      <c r="F149" s="238" t="s">
        <v>1168</v>
      </c>
      <c r="G149" s="239" t="s">
        <v>281</v>
      </c>
      <c r="H149" s="240">
        <v>3</v>
      </c>
      <c r="I149" s="241"/>
      <c r="J149" s="242">
        <f>ROUND(I149*H149,2)</f>
        <v>0</v>
      </c>
      <c r="K149" s="238" t="s">
        <v>34</v>
      </c>
      <c r="L149" s="73"/>
      <c r="M149" s="243" t="s">
        <v>34</v>
      </c>
      <c r="N149" s="244" t="s">
        <v>49</v>
      </c>
      <c r="O149" s="48"/>
      <c r="P149" s="245">
        <f>O149*H149</f>
        <v>0</v>
      </c>
      <c r="Q149" s="245">
        <v>0</v>
      </c>
      <c r="R149" s="245">
        <f>Q149*H149</f>
        <v>0</v>
      </c>
      <c r="S149" s="245">
        <v>0</v>
      </c>
      <c r="T149" s="246">
        <f>S149*H149</f>
        <v>0</v>
      </c>
      <c r="AR149" s="24" t="s">
        <v>259</v>
      </c>
      <c r="AT149" s="24" t="s">
        <v>233</v>
      </c>
      <c r="AU149" s="24" t="s">
        <v>242</v>
      </c>
      <c r="AY149" s="24" t="s">
        <v>230</v>
      </c>
      <c r="BE149" s="247">
        <f>IF(N149="základní",J149,0)</f>
        <v>0</v>
      </c>
      <c r="BF149" s="247">
        <f>IF(N149="snížená",J149,0)</f>
        <v>0</v>
      </c>
      <c r="BG149" s="247">
        <f>IF(N149="zákl. přenesená",J149,0)</f>
        <v>0</v>
      </c>
      <c r="BH149" s="247">
        <f>IF(N149="sníž. přenesená",J149,0)</f>
        <v>0</v>
      </c>
      <c r="BI149" s="247">
        <f>IF(N149="nulová",J149,0)</f>
        <v>0</v>
      </c>
      <c r="BJ149" s="24" t="s">
        <v>85</v>
      </c>
      <c r="BK149" s="247">
        <f>ROUND(I149*H149,2)</f>
        <v>0</v>
      </c>
      <c r="BL149" s="24" t="s">
        <v>259</v>
      </c>
      <c r="BM149" s="24" t="s">
        <v>1169</v>
      </c>
    </row>
    <row r="150" spans="2:65" s="1" customFormat="1" ht="16.5" customHeight="1">
      <c r="B150" s="47"/>
      <c r="C150" s="236" t="s">
        <v>463</v>
      </c>
      <c r="D150" s="236" t="s">
        <v>233</v>
      </c>
      <c r="E150" s="237" t="s">
        <v>1170</v>
      </c>
      <c r="F150" s="238" t="s">
        <v>1171</v>
      </c>
      <c r="G150" s="239" t="s">
        <v>258</v>
      </c>
      <c r="H150" s="240">
        <v>15</v>
      </c>
      <c r="I150" s="241"/>
      <c r="J150" s="242">
        <f>ROUND(I150*H150,2)</f>
        <v>0</v>
      </c>
      <c r="K150" s="238" t="s">
        <v>34</v>
      </c>
      <c r="L150" s="73"/>
      <c r="M150" s="243" t="s">
        <v>34</v>
      </c>
      <c r="N150" s="244" t="s">
        <v>49</v>
      </c>
      <c r="O150" s="48"/>
      <c r="P150" s="245">
        <f>O150*H150</f>
        <v>0</v>
      </c>
      <c r="Q150" s="245">
        <v>0</v>
      </c>
      <c r="R150" s="245">
        <f>Q150*H150</f>
        <v>0</v>
      </c>
      <c r="S150" s="245">
        <v>0</v>
      </c>
      <c r="T150" s="246">
        <f>S150*H150</f>
        <v>0</v>
      </c>
      <c r="AR150" s="24" t="s">
        <v>259</v>
      </c>
      <c r="AT150" s="24" t="s">
        <v>233</v>
      </c>
      <c r="AU150" s="24" t="s">
        <v>242</v>
      </c>
      <c r="AY150" s="24" t="s">
        <v>230</v>
      </c>
      <c r="BE150" s="247">
        <f>IF(N150="základní",J150,0)</f>
        <v>0</v>
      </c>
      <c r="BF150" s="247">
        <f>IF(N150="snížená",J150,0)</f>
        <v>0</v>
      </c>
      <c r="BG150" s="247">
        <f>IF(N150="zákl. přenesená",J150,0)</f>
        <v>0</v>
      </c>
      <c r="BH150" s="247">
        <f>IF(N150="sníž. přenesená",J150,0)</f>
        <v>0</v>
      </c>
      <c r="BI150" s="247">
        <f>IF(N150="nulová",J150,0)</f>
        <v>0</v>
      </c>
      <c r="BJ150" s="24" t="s">
        <v>85</v>
      </c>
      <c r="BK150" s="247">
        <f>ROUND(I150*H150,2)</f>
        <v>0</v>
      </c>
      <c r="BL150" s="24" t="s">
        <v>259</v>
      </c>
      <c r="BM150" s="24" t="s">
        <v>1172</v>
      </c>
    </row>
    <row r="151" spans="2:65" s="1" customFormat="1" ht="16.5" customHeight="1">
      <c r="B151" s="47"/>
      <c r="C151" s="236" t="s">
        <v>468</v>
      </c>
      <c r="D151" s="236" t="s">
        <v>233</v>
      </c>
      <c r="E151" s="237" t="s">
        <v>1173</v>
      </c>
      <c r="F151" s="238" t="s">
        <v>1174</v>
      </c>
      <c r="G151" s="239" t="s">
        <v>258</v>
      </c>
      <c r="H151" s="240">
        <v>15</v>
      </c>
      <c r="I151" s="241"/>
      <c r="J151" s="242">
        <f>ROUND(I151*H151,2)</f>
        <v>0</v>
      </c>
      <c r="K151" s="238" t="s">
        <v>34</v>
      </c>
      <c r="L151" s="73"/>
      <c r="M151" s="243" t="s">
        <v>34</v>
      </c>
      <c r="N151" s="244" t="s">
        <v>49</v>
      </c>
      <c r="O151" s="48"/>
      <c r="P151" s="245">
        <f>O151*H151</f>
        <v>0</v>
      </c>
      <c r="Q151" s="245">
        <v>0</v>
      </c>
      <c r="R151" s="245">
        <f>Q151*H151</f>
        <v>0</v>
      </c>
      <c r="S151" s="245">
        <v>0</v>
      </c>
      <c r="T151" s="246">
        <f>S151*H151</f>
        <v>0</v>
      </c>
      <c r="AR151" s="24" t="s">
        <v>259</v>
      </c>
      <c r="AT151" s="24" t="s">
        <v>233</v>
      </c>
      <c r="AU151" s="24" t="s">
        <v>242</v>
      </c>
      <c r="AY151" s="24" t="s">
        <v>230</v>
      </c>
      <c r="BE151" s="247">
        <f>IF(N151="základní",J151,0)</f>
        <v>0</v>
      </c>
      <c r="BF151" s="247">
        <f>IF(N151="snížená",J151,0)</f>
        <v>0</v>
      </c>
      <c r="BG151" s="247">
        <f>IF(N151="zákl. přenesená",J151,0)</f>
        <v>0</v>
      </c>
      <c r="BH151" s="247">
        <f>IF(N151="sníž. přenesená",J151,0)</f>
        <v>0</v>
      </c>
      <c r="BI151" s="247">
        <f>IF(N151="nulová",J151,0)</f>
        <v>0</v>
      </c>
      <c r="BJ151" s="24" t="s">
        <v>85</v>
      </c>
      <c r="BK151" s="247">
        <f>ROUND(I151*H151,2)</f>
        <v>0</v>
      </c>
      <c r="BL151" s="24" t="s">
        <v>259</v>
      </c>
      <c r="BM151" s="24" t="s">
        <v>1175</v>
      </c>
    </row>
    <row r="152" spans="2:65" s="1" customFormat="1" ht="16.5" customHeight="1">
      <c r="B152" s="47"/>
      <c r="C152" s="236" t="s">
        <v>473</v>
      </c>
      <c r="D152" s="236" t="s">
        <v>233</v>
      </c>
      <c r="E152" s="237" t="s">
        <v>1176</v>
      </c>
      <c r="F152" s="238" t="s">
        <v>1177</v>
      </c>
      <c r="G152" s="239" t="s">
        <v>1118</v>
      </c>
      <c r="H152" s="240">
        <v>24</v>
      </c>
      <c r="I152" s="241"/>
      <c r="J152" s="242">
        <f>ROUND(I152*H152,2)</f>
        <v>0</v>
      </c>
      <c r="K152" s="238" t="s">
        <v>34</v>
      </c>
      <c r="L152" s="73"/>
      <c r="M152" s="243" t="s">
        <v>34</v>
      </c>
      <c r="N152" s="244" t="s">
        <v>49</v>
      </c>
      <c r="O152" s="48"/>
      <c r="P152" s="245">
        <f>O152*H152</f>
        <v>0</v>
      </c>
      <c r="Q152" s="245">
        <v>0</v>
      </c>
      <c r="R152" s="245">
        <f>Q152*H152</f>
        <v>0</v>
      </c>
      <c r="S152" s="245">
        <v>0</v>
      </c>
      <c r="T152" s="246">
        <f>S152*H152</f>
        <v>0</v>
      </c>
      <c r="AR152" s="24" t="s">
        <v>259</v>
      </c>
      <c r="AT152" s="24" t="s">
        <v>233</v>
      </c>
      <c r="AU152" s="24" t="s">
        <v>242</v>
      </c>
      <c r="AY152" s="24" t="s">
        <v>230</v>
      </c>
      <c r="BE152" s="247">
        <f>IF(N152="základní",J152,0)</f>
        <v>0</v>
      </c>
      <c r="BF152" s="247">
        <f>IF(N152="snížená",J152,0)</f>
        <v>0</v>
      </c>
      <c r="BG152" s="247">
        <f>IF(N152="zákl. přenesená",J152,0)</f>
        <v>0</v>
      </c>
      <c r="BH152" s="247">
        <f>IF(N152="sníž. přenesená",J152,0)</f>
        <v>0</v>
      </c>
      <c r="BI152" s="247">
        <f>IF(N152="nulová",J152,0)</f>
        <v>0</v>
      </c>
      <c r="BJ152" s="24" t="s">
        <v>85</v>
      </c>
      <c r="BK152" s="247">
        <f>ROUND(I152*H152,2)</f>
        <v>0</v>
      </c>
      <c r="BL152" s="24" t="s">
        <v>259</v>
      </c>
      <c r="BM152" s="24" t="s">
        <v>1178</v>
      </c>
    </row>
    <row r="153" spans="2:63" s="11" customFormat="1" ht="22.3" customHeight="1">
      <c r="B153" s="220"/>
      <c r="C153" s="221"/>
      <c r="D153" s="222" t="s">
        <v>77</v>
      </c>
      <c r="E153" s="234" t="s">
        <v>1113</v>
      </c>
      <c r="F153" s="234" t="s">
        <v>1179</v>
      </c>
      <c r="G153" s="221"/>
      <c r="H153" s="221"/>
      <c r="I153" s="224"/>
      <c r="J153" s="235">
        <f>BK153</f>
        <v>0</v>
      </c>
      <c r="K153" s="221"/>
      <c r="L153" s="226"/>
      <c r="M153" s="227"/>
      <c r="N153" s="228"/>
      <c r="O153" s="228"/>
      <c r="P153" s="229">
        <f>SUM(P154:P159)</f>
        <v>0</v>
      </c>
      <c r="Q153" s="228"/>
      <c r="R153" s="229">
        <f>SUM(R154:R159)</f>
        <v>0</v>
      </c>
      <c r="S153" s="228"/>
      <c r="T153" s="230">
        <f>SUM(T154:T159)</f>
        <v>0</v>
      </c>
      <c r="AR153" s="231" t="s">
        <v>91</v>
      </c>
      <c r="AT153" s="232" t="s">
        <v>77</v>
      </c>
      <c r="AU153" s="232" t="s">
        <v>91</v>
      </c>
      <c r="AY153" s="231" t="s">
        <v>230</v>
      </c>
      <c r="BK153" s="233">
        <f>SUM(BK154:BK159)</f>
        <v>0</v>
      </c>
    </row>
    <row r="154" spans="2:65" s="1" customFormat="1" ht="16.5" customHeight="1">
      <c r="B154" s="47"/>
      <c r="C154" s="236" t="s">
        <v>478</v>
      </c>
      <c r="D154" s="236" t="s">
        <v>233</v>
      </c>
      <c r="E154" s="237" t="s">
        <v>1180</v>
      </c>
      <c r="F154" s="238" t="s">
        <v>1181</v>
      </c>
      <c r="G154" s="239" t="s">
        <v>281</v>
      </c>
      <c r="H154" s="240">
        <v>5</v>
      </c>
      <c r="I154" s="241"/>
      <c r="J154" s="242">
        <f>ROUND(I154*H154,2)</f>
        <v>0</v>
      </c>
      <c r="K154" s="238" t="s">
        <v>34</v>
      </c>
      <c r="L154" s="73"/>
      <c r="M154" s="243" t="s">
        <v>34</v>
      </c>
      <c r="N154" s="244" t="s">
        <v>49</v>
      </c>
      <c r="O154" s="48"/>
      <c r="P154" s="245">
        <f>O154*H154</f>
        <v>0</v>
      </c>
      <c r="Q154" s="245">
        <v>0</v>
      </c>
      <c r="R154" s="245">
        <f>Q154*H154</f>
        <v>0</v>
      </c>
      <c r="S154" s="245">
        <v>0</v>
      </c>
      <c r="T154" s="246">
        <f>S154*H154</f>
        <v>0</v>
      </c>
      <c r="AR154" s="24" t="s">
        <v>259</v>
      </c>
      <c r="AT154" s="24" t="s">
        <v>233</v>
      </c>
      <c r="AU154" s="24" t="s">
        <v>242</v>
      </c>
      <c r="AY154" s="24" t="s">
        <v>230</v>
      </c>
      <c r="BE154" s="247">
        <f>IF(N154="základní",J154,0)</f>
        <v>0</v>
      </c>
      <c r="BF154" s="247">
        <f>IF(N154="snížená",J154,0)</f>
        <v>0</v>
      </c>
      <c r="BG154" s="247">
        <f>IF(N154="zákl. přenesená",J154,0)</f>
        <v>0</v>
      </c>
      <c r="BH154" s="247">
        <f>IF(N154="sníž. přenesená",J154,0)</f>
        <v>0</v>
      </c>
      <c r="BI154" s="247">
        <f>IF(N154="nulová",J154,0)</f>
        <v>0</v>
      </c>
      <c r="BJ154" s="24" t="s">
        <v>85</v>
      </c>
      <c r="BK154" s="247">
        <f>ROUND(I154*H154,2)</f>
        <v>0</v>
      </c>
      <c r="BL154" s="24" t="s">
        <v>259</v>
      </c>
      <c r="BM154" s="24" t="s">
        <v>1182</v>
      </c>
    </row>
    <row r="155" spans="2:65" s="1" customFormat="1" ht="16.5" customHeight="1">
      <c r="B155" s="47"/>
      <c r="C155" s="236" t="s">
        <v>482</v>
      </c>
      <c r="D155" s="236" t="s">
        <v>233</v>
      </c>
      <c r="E155" s="237" t="s">
        <v>1183</v>
      </c>
      <c r="F155" s="238" t="s">
        <v>1184</v>
      </c>
      <c r="G155" s="239" t="s">
        <v>281</v>
      </c>
      <c r="H155" s="240">
        <v>1</v>
      </c>
      <c r="I155" s="241"/>
      <c r="J155" s="242">
        <f>ROUND(I155*H155,2)</f>
        <v>0</v>
      </c>
      <c r="K155" s="238" t="s">
        <v>34</v>
      </c>
      <c r="L155" s="73"/>
      <c r="M155" s="243" t="s">
        <v>34</v>
      </c>
      <c r="N155" s="244" t="s">
        <v>49</v>
      </c>
      <c r="O155" s="48"/>
      <c r="P155" s="245">
        <f>O155*H155</f>
        <v>0</v>
      </c>
      <c r="Q155" s="245">
        <v>0</v>
      </c>
      <c r="R155" s="245">
        <f>Q155*H155</f>
        <v>0</v>
      </c>
      <c r="S155" s="245">
        <v>0</v>
      </c>
      <c r="T155" s="246">
        <f>S155*H155</f>
        <v>0</v>
      </c>
      <c r="AR155" s="24" t="s">
        <v>259</v>
      </c>
      <c r="AT155" s="24" t="s">
        <v>233</v>
      </c>
      <c r="AU155" s="24" t="s">
        <v>242</v>
      </c>
      <c r="AY155" s="24" t="s">
        <v>230</v>
      </c>
      <c r="BE155" s="247">
        <f>IF(N155="základní",J155,0)</f>
        <v>0</v>
      </c>
      <c r="BF155" s="247">
        <f>IF(N155="snížená",J155,0)</f>
        <v>0</v>
      </c>
      <c r="BG155" s="247">
        <f>IF(N155="zákl. přenesená",J155,0)</f>
        <v>0</v>
      </c>
      <c r="BH155" s="247">
        <f>IF(N155="sníž. přenesená",J155,0)</f>
        <v>0</v>
      </c>
      <c r="BI155" s="247">
        <f>IF(N155="nulová",J155,0)</f>
        <v>0</v>
      </c>
      <c r="BJ155" s="24" t="s">
        <v>85</v>
      </c>
      <c r="BK155" s="247">
        <f>ROUND(I155*H155,2)</f>
        <v>0</v>
      </c>
      <c r="BL155" s="24" t="s">
        <v>259</v>
      </c>
      <c r="BM155" s="24" t="s">
        <v>1185</v>
      </c>
    </row>
    <row r="156" spans="2:65" s="1" customFormat="1" ht="16.5" customHeight="1">
      <c r="B156" s="47"/>
      <c r="C156" s="236" t="s">
        <v>486</v>
      </c>
      <c r="D156" s="236" t="s">
        <v>233</v>
      </c>
      <c r="E156" s="237" t="s">
        <v>1139</v>
      </c>
      <c r="F156" s="238" t="s">
        <v>1140</v>
      </c>
      <c r="G156" s="239" t="s">
        <v>1105</v>
      </c>
      <c r="H156" s="240">
        <v>1</v>
      </c>
      <c r="I156" s="241"/>
      <c r="J156" s="242">
        <f>ROUND(I156*H156,2)</f>
        <v>0</v>
      </c>
      <c r="K156" s="238" t="s">
        <v>34</v>
      </c>
      <c r="L156" s="73"/>
      <c r="M156" s="243" t="s">
        <v>34</v>
      </c>
      <c r="N156" s="244" t="s">
        <v>49</v>
      </c>
      <c r="O156" s="48"/>
      <c r="P156" s="245">
        <f>O156*H156</f>
        <v>0</v>
      </c>
      <c r="Q156" s="245">
        <v>0</v>
      </c>
      <c r="R156" s="245">
        <f>Q156*H156</f>
        <v>0</v>
      </c>
      <c r="S156" s="245">
        <v>0</v>
      </c>
      <c r="T156" s="246">
        <f>S156*H156</f>
        <v>0</v>
      </c>
      <c r="AR156" s="24" t="s">
        <v>259</v>
      </c>
      <c r="AT156" s="24" t="s">
        <v>233</v>
      </c>
      <c r="AU156" s="24" t="s">
        <v>242</v>
      </c>
      <c r="AY156" s="24" t="s">
        <v>230</v>
      </c>
      <c r="BE156" s="247">
        <f>IF(N156="základní",J156,0)</f>
        <v>0</v>
      </c>
      <c r="BF156" s="247">
        <f>IF(N156="snížená",J156,0)</f>
        <v>0</v>
      </c>
      <c r="BG156" s="247">
        <f>IF(N156="zákl. přenesená",J156,0)</f>
        <v>0</v>
      </c>
      <c r="BH156" s="247">
        <f>IF(N156="sníž. přenesená",J156,0)</f>
        <v>0</v>
      </c>
      <c r="BI156" s="247">
        <f>IF(N156="nulová",J156,0)</f>
        <v>0</v>
      </c>
      <c r="BJ156" s="24" t="s">
        <v>85</v>
      </c>
      <c r="BK156" s="247">
        <f>ROUND(I156*H156,2)</f>
        <v>0</v>
      </c>
      <c r="BL156" s="24" t="s">
        <v>259</v>
      </c>
      <c r="BM156" s="24" t="s">
        <v>1186</v>
      </c>
    </row>
    <row r="157" spans="2:65" s="1" customFormat="1" ht="16.5" customHeight="1">
      <c r="B157" s="47"/>
      <c r="C157" s="236" t="s">
        <v>490</v>
      </c>
      <c r="D157" s="236" t="s">
        <v>233</v>
      </c>
      <c r="E157" s="237" t="s">
        <v>1187</v>
      </c>
      <c r="F157" s="238" t="s">
        <v>1188</v>
      </c>
      <c r="G157" s="239" t="s">
        <v>281</v>
      </c>
      <c r="H157" s="240">
        <v>1</v>
      </c>
      <c r="I157" s="241"/>
      <c r="J157" s="242">
        <f>ROUND(I157*H157,2)</f>
        <v>0</v>
      </c>
      <c r="K157" s="238" t="s">
        <v>34</v>
      </c>
      <c r="L157" s="73"/>
      <c r="M157" s="243" t="s">
        <v>34</v>
      </c>
      <c r="N157" s="244" t="s">
        <v>49</v>
      </c>
      <c r="O157" s="48"/>
      <c r="P157" s="245">
        <f>O157*H157</f>
        <v>0</v>
      </c>
      <c r="Q157" s="245">
        <v>0</v>
      </c>
      <c r="R157" s="245">
        <f>Q157*H157</f>
        <v>0</v>
      </c>
      <c r="S157" s="245">
        <v>0</v>
      </c>
      <c r="T157" s="246">
        <f>S157*H157</f>
        <v>0</v>
      </c>
      <c r="AR157" s="24" t="s">
        <v>259</v>
      </c>
      <c r="AT157" s="24" t="s">
        <v>233</v>
      </c>
      <c r="AU157" s="24" t="s">
        <v>242</v>
      </c>
      <c r="AY157" s="24" t="s">
        <v>230</v>
      </c>
      <c r="BE157" s="247">
        <f>IF(N157="základní",J157,0)</f>
        <v>0</v>
      </c>
      <c r="BF157" s="247">
        <f>IF(N157="snížená",J157,0)</f>
        <v>0</v>
      </c>
      <c r="BG157" s="247">
        <f>IF(N157="zákl. přenesená",J157,0)</f>
        <v>0</v>
      </c>
      <c r="BH157" s="247">
        <f>IF(N157="sníž. přenesená",J157,0)</f>
        <v>0</v>
      </c>
      <c r="BI157" s="247">
        <f>IF(N157="nulová",J157,0)</f>
        <v>0</v>
      </c>
      <c r="BJ157" s="24" t="s">
        <v>85</v>
      </c>
      <c r="BK157" s="247">
        <f>ROUND(I157*H157,2)</f>
        <v>0</v>
      </c>
      <c r="BL157" s="24" t="s">
        <v>259</v>
      </c>
      <c r="BM157" s="24" t="s">
        <v>1189</v>
      </c>
    </row>
    <row r="158" spans="2:65" s="1" customFormat="1" ht="16.5" customHeight="1">
      <c r="B158" s="47"/>
      <c r="C158" s="236" t="s">
        <v>494</v>
      </c>
      <c r="D158" s="236" t="s">
        <v>233</v>
      </c>
      <c r="E158" s="237" t="s">
        <v>1190</v>
      </c>
      <c r="F158" s="238" t="s">
        <v>1191</v>
      </c>
      <c r="G158" s="239" t="s">
        <v>281</v>
      </c>
      <c r="H158" s="240">
        <v>1</v>
      </c>
      <c r="I158" s="241"/>
      <c r="J158" s="242">
        <f>ROUND(I158*H158,2)</f>
        <v>0</v>
      </c>
      <c r="K158" s="238" t="s">
        <v>34</v>
      </c>
      <c r="L158" s="73"/>
      <c r="M158" s="243" t="s">
        <v>34</v>
      </c>
      <c r="N158" s="244" t="s">
        <v>49</v>
      </c>
      <c r="O158" s="48"/>
      <c r="P158" s="245">
        <f>O158*H158</f>
        <v>0</v>
      </c>
      <c r="Q158" s="245">
        <v>0</v>
      </c>
      <c r="R158" s="245">
        <f>Q158*H158</f>
        <v>0</v>
      </c>
      <c r="S158" s="245">
        <v>0</v>
      </c>
      <c r="T158" s="246">
        <f>S158*H158</f>
        <v>0</v>
      </c>
      <c r="AR158" s="24" t="s">
        <v>259</v>
      </c>
      <c r="AT158" s="24" t="s">
        <v>233</v>
      </c>
      <c r="AU158" s="24" t="s">
        <v>242</v>
      </c>
      <c r="AY158" s="24" t="s">
        <v>230</v>
      </c>
      <c r="BE158" s="247">
        <f>IF(N158="základní",J158,0)</f>
        <v>0</v>
      </c>
      <c r="BF158" s="247">
        <f>IF(N158="snížená",J158,0)</f>
        <v>0</v>
      </c>
      <c r="BG158" s="247">
        <f>IF(N158="zákl. přenesená",J158,0)</f>
        <v>0</v>
      </c>
      <c r="BH158" s="247">
        <f>IF(N158="sníž. přenesená",J158,0)</f>
        <v>0</v>
      </c>
      <c r="BI158" s="247">
        <f>IF(N158="nulová",J158,0)</f>
        <v>0</v>
      </c>
      <c r="BJ158" s="24" t="s">
        <v>85</v>
      </c>
      <c r="BK158" s="247">
        <f>ROUND(I158*H158,2)</f>
        <v>0</v>
      </c>
      <c r="BL158" s="24" t="s">
        <v>259</v>
      </c>
      <c r="BM158" s="24" t="s">
        <v>1192</v>
      </c>
    </row>
    <row r="159" spans="2:65" s="1" customFormat="1" ht="16.5" customHeight="1">
      <c r="B159" s="47"/>
      <c r="C159" s="236" t="s">
        <v>499</v>
      </c>
      <c r="D159" s="236" t="s">
        <v>233</v>
      </c>
      <c r="E159" s="237" t="s">
        <v>1142</v>
      </c>
      <c r="F159" s="238" t="s">
        <v>1143</v>
      </c>
      <c r="G159" s="239" t="s">
        <v>258</v>
      </c>
      <c r="H159" s="240">
        <v>22</v>
      </c>
      <c r="I159" s="241"/>
      <c r="J159" s="242">
        <f>ROUND(I159*H159,2)</f>
        <v>0</v>
      </c>
      <c r="K159" s="238" t="s">
        <v>34</v>
      </c>
      <c r="L159" s="73"/>
      <c r="M159" s="243" t="s">
        <v>34</v>
      </c>
      <c r="N159" s="244" t="s">
        <v>49</v>
      </c>
      <c r="O159" s="48"/>
      <c r="P159" s="245">
        <f>O159*H159</f>
        <v>0</v>
      </c>
      <c r="Q159" s="245">
        <v>0</v>
      </c>
      <c r="R159" s="245">
        <f>Q159*H159</f>
        <v>0</v>
      </c>
      <c r="S159" s="245">
        <v>0</v>
      </c>
      <c r="T159" s="246">
        <f>S159*H159</f>
        <v>0</v>
      </c>
      <c r="AR159" s="24" t="s">
        <v>259</v>
      </c>
      <c r="AT159" s="24" t="s">
        <v>233</v>
      </c>
      <c r="AU159" s="24" t="s">
        <v>242</v>
      </c>
      <c r="AY159" s="24" t="s">
        <v>230</v>
      </c>
      <c r="BE159" s="247">
        <f>IF(N159="základní",J159,0)</f>
        <v>0</v>
      </c>
      <c r="BF159" s="247">
        <f>IF(N159="snížená",J159,0)</f>
        <v>0</v>
      </c>
      <c r="BG159" s="247">
        <f>IF(N159="zákl. přenesená",J159,0)</f>
        <v>0</v>
      </c>
      <c r="BH159" s="247">
        <f>IF(N159="sníž. přenesená",J159,0)</f>
        <v>0</v>
      </c>
      <c r="BI159" s="247">
        <f>IF(N159="nulová",J159,0)</f>
        <v>0</v>
      </c>
      <c r="BJ159" s="24" t="s">
        <v>85</v>
      </c>
      <c r="BK159" s="247">
        <f>ROUND(I159*H159,2)</f>
        <v>0</v>
      </c>
      <c r="BL159" s="24" t="s">
        <v>259</v>
      </c>
      <c r="BM159" s="24" t="s">
        <v>1193</v>
      </c>
    </row>
    <row r="160" spans="2:63" s="11" customFormat="1" ht="22.3" customHeight="1">
      <c r="B160" s="220"/>
      <c r="C160" s="221"/>
      <c r="D160" s="222" t="s">
        <v>77</v>
      </c>
      <c r="E160" s="234" t="s">
        <v>1116</v>
      </c>
      <c r="F160" s="234" t="s">
        <v>1179</v>
      </c>
      <c r="G160" s="221"/>
      <c r="H160" s="221"/>
      <c r="I160" s="224"/>
      <c r="J160" s="235">
        <f>BK160</f>
        <v>0</v>
      </c>
      <c r="K160" s="221"/>
      <c r="L160" s="226"/>
      <c r="M160" s="227"/>
      <c r="N160" s="228"/>
      <c r="O160" s="228"/>
      <c r="P160" s="229">
        <f>SUM(P161:P168)</f>
        <v>0</v>
      </c>
      <c r="Q160" s="228"/>
      <c r="R160" s="229">
        <f>SUM(R161:R168)</f>
        <v>0</v>
      </c>
      <c r="S160" s="228"/>
      <c r="T160" s="230">
        <f>SUM(T161:T168)</f>
        <v>0</v>
      </c>
      <c r="AR160" s="231" t="s">
        <v>91</v>
      </c>
      <c r="AT160" s="232" t="s">
        <v>77</v>
      </c>
      <c r="AU160" s="232" t="s">
        <v>91</v>
      </c>
      <c r="AY160" s="231" t="s">
        <v>230</v>
      </c>
      <c r="BK160" s="233">
        <f>SUM(BK161:BK168)</f>
        <v>0</v>
      </c>
    </row>
    <row r="161" spans="2:65" s="1" customFormat="1" ht="16.5" customHeight="1">
      <c r="B161" s="47"/>
      <c r="C161" s="236" t="s">
        <v>504</v>
      </c>
      <c r="D161" s="236" t="s">
        <v>233</v>
      </c>
      <c r="E161" s="237" t="s">
        <v>1194</v>
      </c>
      <c r="F161" s="238" t="s">
        <v>1195</v>
      </c>
      <c r="G161" s="239" t="s">
        <v>281</v>
      </c>
      <c r="H161" s="240">
        <v>5</v>
      </c>
      <c r="I161" s="241"/>
      <c r="J161" s="242">
        <f>ROUND(I161*H161,2)</f>
        <v>0</v>
      </c>
      <c r="K161" s="238" t="s">
        <v>34</v>
      </c>
      <c r="L161" s="73"/>
      <c r="M161" s="243" t="s">
        <v>34</v>
      </c>
      <c r="N161" s="244" t="s">
        <v>49</v>
      </c>
      <c r="O161" s="48"/>
      <c r="P161" s="245">
        <f>O161*H161</f>
        <v>0</v>
      </c>
      <c r="Q161" s="245">
        <v>0</v>
      </c>
      <c r="R161" s="245">
        <f>Q161*H161</f>
        <v>0</v>
      </c>
      <c r="S161" s="245">
        <v>0</v>
      </c>
      <c r="T161" s="246">
        <f>S161*H161</f>
        <v>0</v>
      </c>
      <c r="AR161" s="24" t="s">
        <v>259</v>
      </c>
      <c r="AT161" s="24" t="s">
        <v>233</v>
      </c>
      <c r="AU161" s="24" t="s">
        <v>242</v>
      </c>
      <c r="AY161" s="24" t="s">
        <v>230</v>
      </c>
      <c r="BE161" s="247">
        <f>IF(N161="základní",J161,0)</f>
        <v>0</v>
      </c>
      <c r="BF161" s="247">
        <f>IF(N161="snížená",J161,0)</f>
        <v>0</v>
      </c>
      <c r="BG161" s="247">
        <f>IF(N161="zákl. přenesená",J161,0)</f>
        <v>0</v>
      </c>
      <c r="BH161" s="247">
        <f>IF(N161="sníž. přenesená",J161,0)</f>
        <v>0</v>
      </c>
      <c r="BI161" s="247">
        <f>IF(N161="nulová",J161,0)</f>
        <v>0</v>
      </c>
      <c r="BJ161" s="24" t="s">
        <v>85</v>
      </c>
      <c r="BK161" s="247">
        <f>ROUND(I161*H161,2)</f>
        <v>0</v>
      </c>
      <c r="BL161" s="24" t="s">
        <v>259</v>
      </c>
      <c r="BM161" s="24" t="s">
        <v>1196</v>
      </c>
    </row>
    <row r="162" spans="2:65" s="1" customFormat="1" ht="16.5" customHeight="1">
      <c r="B162" s="47"/>
      <c r="C162" s="236" t="s">
        <v>508</v>
      </c>
      <c r="D162" s="236" t="s">
        <v>233</v>
      </c>
      <c r="E162" s="237" t="s">
        <v>1197</v>
      </c>
      <c r="F162" s="238" t="s">
        <v>1198</v>
      </c>
      <c r="G162" s="239" t="s">
        <v>281</v>
      </c>
      <c r="H162" s="240">
        <v>1</v>
      </c>
      <c r="I162" s="241"/>
      <c r="J162" s="242">
        <f>ROUND(I162*H162,2)</f>
        <v>0</v>
      </c>
      <c r="K162" s="238" t="s">
        <v>34</v>
      </c>
      <c r="L162" s="73"/>
      <c r="M162" s="243" t="s">
        <v>34</v>
      </c>
      <c r="N162" s="244" t="s">
        <v>49</v>
      </c>
      <c r="O162" s="48"/>
      <c r="P162" s="245">
        <f>O162*H162</f>
        <v>0</v>
      </c>
      <c r="Q162" s="245">
        <v>0</v>
      </c>
      <c r="R162" s="245">
        <f>Q162*H162</f>
        <v>0</v>
      </c>
      <c r="S162" s="245">
        <v>0</v>
      </c>
      <c r="T162" s="246">
        <f>S162*H162</f>
        <v>0</v>
      </c>
      <c r="AR162" s="24" t="s">
        <v>259</v>
      </c>
      <c r="AT162" s="24" t="s">
        <v>233</v>
      </c>
      <c r="AU162" s="24" t="s">
        <v>242</v>
      </c>
      <c r="AY162" s="24" t="s">
        <v>230</v>
      </c>
      <c r="BE162" s="247">
        <f>IF(N162="základní",J162,0)</f>
        <v>0</v>
      </c>
      <c r="BF162" s="247">
        <f>IF(N162="snížená",J162,0)</f>
        <v>0</v>
      </c>
      <c r="BG162" s="247">
        <f>IF(N162="zákl. přenesená",J162,0)</f>
        <v>0</v>
      </c>
      <c r="BH162" s="247">
        <f>IF(N162="sníž. přenesená",J162,0)</f>
        <v>0</v>
      </c>
      <c r="BI162" s="247">
        <f>IF(N162="nulová",J162,0)</f>
        <v>0</v>
      </c>
      <c r="BJ162" s="24" t="s">
        <v>85</v>
      </c>
      <c r="BK162" s="247">
        <f>ROUND(I162*H162,2)</f>
        <v>0</v>
      </c>
      <c r="BL162" s="24" t="s">
        <v>259</v>
      </c>
      <c r="BM162" s="24" t="s">
        <v>1199</v>
      </c>
    </row>
    <row r="163" spans="2:65" s="1" customFormat="1" ht="16.5" customHeight="1">
      <c r="B163" s="47"/>
      <c r="C163" s="236" t="s">
        <v>513</v>
      </c>
      <c r="D163" s="236" t="s">
        <v>233</v>
      </c>
      <c r="E163" s="237" t="s">
        <v>1167</v>
      </c>
      <c r="F163" s="238" t="s">
        <v>1168</v>
      </c>
      <c r="G163" s="239" t="s">
        <v>281</v>
      </c>
      <c r="H163" s="240">
        <v>1</v>
      </c>
      <c r="I163" s="241"/>
      <c r="J163" s="242">
        <f>ROUND(I163*H163,2)</f>
        <v>0</v>
      </c>
      <c r="K163" s="238" t="s">
        <v>34</v>
      </c>
      <c r="L163" s="73"/>
      <c r="M163" s="243" t="s">
        <v>34</v>
      </c>
      <c r="N163" s="244" t="s">
        <v>49</v>
      </c>
      <c r="O163" s="48"/>
      <c r="P163" s="245">
        <f>O163*H163</f>
        <v>0</v>
      </c>
      <c r="Q163" s="245">
        <v>0</v>
      </c>
      <c r="R163" s="245">
        <f>Q163*H163</f>
        <v>0</v>
      </c>
      <c r="S163" s="245">
        <v>0</v>
      </c>
      <c r="T163" s="246">
        <f>S163*H163</f>
        <v>0</v>
      </c>
      <c r="AR163" s="24" t="s">
        <v>259</v>
      </c>
      <c r="AT163" s="24" t="s">
        <v>233</v>
      </c>
      <c r="AU163" s="24" t="s">
        <v>242</v>
      </c>
      <c r="AY163" s="24" t="s">
        <v>230</v>
      </c>
      <c r="BE163" s="247">
        <f>IF(N163="základní",J163,0)</f>
        <v>0</v>
      </c>
      <c r="BF163" s="247">
        <f>IF(N163="snížená",J163,0)</f>
        <v>0</v>
      </c>
      <c r="BG163" s="247">
        <f>IF(N163="zákl. přenesená",J163,0)</f>
        <v>0</v>
      </c>
      <c r="BH163" s="247">
        <f>IF(N163="sníž. přenesená",J163,0)</f>
        <v>0</v>
      </c>
      <c r="BI163" s="247">
        <f>IF(N163="nulová",J163,0)</f>
        <v>0</v>
      </c>
      <c r="BJ163" s="24" t="s">
        <v>85</v>
      </c>
      <c r="BK163" s="247">
        <f>ROUND(I163*H163,2)</f>
        <v>0</v>
      </c>
      <c r="BL163" s="24" t="s">
        <v>259</v>
      </c>
      <c r="BM163" s="24" t="s">
        <v>1200</v>
      </c>
    </row>
    <row r="164" spans="2:65" s="1" customFormat="1" ht="16.5" customHeight="1">
      <c r="B164" s="47"/>
      <c r="C164" s="236" t="s">
        <v>445</v>
      </c>
      <c r="D164" s="236" t="s">
        <v>233</v>
      </c>
      <c r="E164" s="237" t="s">
        <v>1201</v>
      </c>
      <c r="F164" s="238" t="s">
        <v>1198</v>
      </c>
      <c r="G164" s="239" t="s">
        <v>281</v>
      </c>
      <c r="H164" s="240">
        <v>1</v>
      </c>
      <c r="I164" s="241"/>
      <c r="J164" s="242">
        <f>ROUND(I164*H164,2)</f>
        <v>0</v>
      </c>
      <c r="K164" s="238" t="s">
        <v>34</v>
      </c>
      <c r="L164" s="73"/>
      <c r="M164" s="243" t="s">
        <v>34</v>
      </c>
      <c r="N164" s="244" t="s">
        <v>49</v>
      </c>
      <c r="O164" s="48"/>
      <c r="P164" s="245">
        <f>O164*H164</f>
        <v>0</v>
      </c>
      <c r="Q164" s="245">
        <v>0</v>
      </c>
      <c r="R164" s="245">
        <f>Q164*H164</f>
        <v>0</v>
      </c>
      <c r="S164" s="245">
        <v>0</v>
      </c>
      <c r="T164" s="246">
        <f>S164*H164</f>
        <v>0</v>
      </c>
      <c r="AR164" s="24" t="s">
        <v>259</v>
      </c>
      <c r="AT164" s="24" t="s">
        <v>233</v>
      </c>
      <c r="AU164" s="24" t="s">
        <v>242</v>
      </c>
      <c r="AY164" s="24" t="s">
        <v>230</v>
      </c>
      <c r="BE164" s="247">
        <f>IF(N164="základní",J164,0)</f>
        <v>0</v>
      </c>
      <c r="BF164" s="247">
        <f>IF(N164="snížená",J164,0)</f>
        <v>0</v>
      </c>
      <c r="BG164" s="247">
        <f>IF(N164="zákl. přenesená",J164,0)</f>
        <v>0</v>
      </c>
      <c r="BH164" s="247">
        <f>IF(N164="sníž. přenesená",J164,0)</f>
        <v>0</v>
      </c>
      <c r="BI164" s="247">
        <f>IF(N164="nulová",J164,0)</f>
        <v>0</v>
      </c>
      <c r="BJ164" s="24" t="s">
        <v>85</v>
      </c>
      <c r="BK164" s="247">
        <f>ROUND(I164*H164,2)</f>
        <v>0</v>
      </c>
      <c r="BL164" s="24" t="s">
        <v>259</v>
      </c>
      <c r="BM164" s="24" t="s">
        <v>1202</v>
      </c>
    </row>
    <row r="165" spans="2:65" s="1" customFormat="1" ht="16.5" customHeight="1">
      <c r="B165" s="47"/>
      <c r="C165" s="236" t="s">
        <v>519</v>
      </c>
      <c r="D165" s="236" t="s">
        <v>233</v>
      </c>
      <c r="E165" s="237" t="s">
        <v>1203</v>
      </c>
      <c r="F165" s="238" t="s">
        <v>1204</v>
      </c>
      <c r="G165" s="239" t="s">
        <v>281</v>
      </c>
      <c r="H165" s="240">
        <v>1</v>
      </c>
      <c r="I165" s="241"/>
      <c r="J165" s="242">
        <f>ROUND(I165*H165,2)</f>
        <v>0</v>
      </c>
      <c r="K165" s="238" t="s">
        <v>34</v>
      </c>
      <c r="L165" s="73"/>
      <c r="M165" s="243" t="s">
        <v>34</v>
      </c>
      <c r="N165" s="244" t="s">
        <v>49</v>
      </c>
      <c r="O165" s="48"/>
      <c r="P165" s="245">
        <f>O165*H165</f>
        <v>0</v>
      </c>
      <c r="Q165" s="245">
        <v>0</v>
      </c>
      <c r="R165" s="245">
        <f>Q165*H165</f>
        <v>0</v>
      </c>
      <c r="S165" s="245">
        <v>0</v>
      </c>
      <c r="T165" s="246">
        <f>S165*H165</f>
        <v>0</v>
      </c>
      <c r="AR165" s="24" t="s">
        <v>259</v>
      </c>
      <c r="AT165" s="24" t="s">
        <v>233</v>
      </c>
      <c r="AU165" s="24" t="s">
        <v>242</v>
      </c>
      <c r="AY165" s="24" t="s">
        <v>230</v>
      </c>
      <c r="BE165" s="247">
        <f>IF(N165="základní",J165,0)</f>
        <v>0</v>
      </c>
      <c r="BF165" s="247">
        <f>IF(N165="snížená",J165,0)</f>
        <v>0</v>
      </c>
      <c r="BG165" s="247">
        <f>IF(N165="zákl. přenesená",J165,0)</f>
        <v>0</v>
      </c>
      <c r="BH165" s="247">
        <f>IF(N165="sníž. přenesená",J165,0)</f>
        <v>0</v>
      </c>
      <c r="BI165" s="247">
        <f>IF(N165="nulová",J165,0)</f>
        <v>0</v>
      </c>
      <c r="BJ165" s="24" t="s">
        <v>85</v>
      </c>
      <c r="BK165" s="247">
        <f>ROUND(I165*H165,2)</f>
        <v>0</v>
      </c>
      <c r="BL165" s="24" t="s">
        <v>259</v>
      </c>
      <c r="BM165" s="24" t="s">
        <v>1205</v>
      </c>
    </row>
    <row r="166" spans="2:65" s="1" customFormat="1" ht="16.5" customHeight="1">
      <c r="B166" s="47"/>
      <c r="C166" s="236" t="s">
        <v>524</v>
      </c>
      <c r="D166" s="236" t="s">
        <v>233</v>
      </c>
      <c r="E166" s="237" t="s">
        <v>1170</v>
      </c>
      <c r="F166" s="238" t="s">
        <v>1171</v>
      </c>
      <c r="G166" s="239" t="s">
        <v>258</v>
      </c>
      <c r="H166" s="240">
        <v>22</v>
      </c>
      <c r="I166" s="241"/>
      <c r="J166" s="242">
        <f>ROUND(I166*H166,2)</f>
        <v>0</v>
      </c>
      <c r="K166" s="238" t="s">
        <v>34</v>
      </c>
      <c r="L166" s="73"/>
      <c r="M166" s="243" t="s">
        <v>34</v>
      </c>
      <c r="N166" s="244" t="s">
        <v>49</v>
      </c>
      <c r="O166" s="48"/>
      <c r="P166" s="245">
        <f>O166*H166</f>
        <v>0</v>
      </c>
      <c r="Q166" s="245">
        <v>0</v>
      </c>
      <c r="R166" s="245">
        <f>Q166*H166</f>
        <v>0</v>
      </c>
      <c r="S166" s="245">
        <v>0</v>
      </c>
      <c r="T166" s="246">
        <f>S166*H166</f>
        <v>0</v>
      </c>
      <c r="AR166" s="24" t="s">
        <v>259</v>
      </c>
      <c r="AT166" s="24" t="s">
        <v>233</v>
      </c>
      <c r="AU166" s="24" t="s">
        <v>242</v>
      </c>
      <c r="AY166" s="24" t="s">
        <v>230</v>
      </c>
      <c r="BE166" s="247">
        <f>IF(N166="základní",J166,0)</f>
        <v>0</v>
      </c>
      <c r="BF166" s="247">
        <f>IF(N166="snížená",J166,0)</f>
        <v>0</v>
      </c>
      <c r="BG166" s="247">
        <f>IF(N166="zákl. přenesená",J166,0)</f>
        <v>0</v>
      </c>
      <c r="BH166" s="247">
        <f>IF(N166="sníž. přenesená",J166,0)</f>
        <v>0</v>
      </c>
      <c r="BI166" s="247">
        <f>IF(N166="nulová",J166,0)</f>
        <v>0</v>
      </c>
      <c r="BJ166" s="24" t="s">
        <v>85</v>
      </c>
      <c r="BK166" s="247">
        <f>ROUND(I166*H166,2)</f>
        <v>0</v>
      </c>
      <c r="BL166" s="24" t="s">
        <v>259</v>
      </c>
      <c r="BM166" s="24" t="s">
        <v>1206</v>
      </c>
    </row>
    <row r="167" spans="2:65" s="1" customFormat="1" ht="16.5" customHeight="1">
      <c r="B167" s="47"/>
      <c r="C167" s="236" t="s">
        <v>528</v>
      </c>
      <c r="D167" s="236" t="s">
        <v>233</v>
      </c>
      <c r="E167" s="237" t="s">
        <v>1207</v>
      </c>
      <c r="F167" s="238" t="s">
        <v>1208</v>
      </c>
      <c r="G167" s="239" t="s">
        <v>292</v>
      </c>
      <c r="H167" s="240">
        <v>1</v>
      </c>
      <c r="I167" s="241"/>
      <c r="J167" s="242">
        <f>ROUND(I167*H167,2)</f>
        <v>0</v>
      </c>
      <c r="K167" s="238" t="s">
        <v>34</v>
      </c>
      <c r="L167" s="73"/>
      <c r="M167" s="243" t="s">
        <v>34</v>
      </c>
      <c r="N167" s="244" t="s">
        <v>49</v>
      </c>
      <c r="O167" s="48"/>
      <c r="P167" s="245">
        <f>O167*H167</f>
        <v>0</v>
      </c>
      <c r="Q167" s="245">
        <v>0</v>
      </c>
      <c r="R167" s="245">
        <f>Q167*H167</f>
        <v>0</v>
      </c>
      <c r="S167" s="245">
        <v>0</v>
      </c>
      <c r="T167" s="246">
        <f>S167*H167</f>
        <v>0</v>
      </c>
      <c r="AR167" s="24" t="s">
        <v>259</v>
      </c>
      <c r="AT167" s="24" t="s">
        <v>233</v>
      </c>
      <c r="AU167" s="24" t="s">
        <v>242</v>
      </c>
      <c r="AY167" s="24" t="s">
        <v>230</v>
      </c>
      <c r="BE167" s="247">
        <f>IF(N167="základní",J167,0)</f>
        <v>0</v>
      </c>
      <c r="BF167" s="247">
        <f>IF(N167="snížená",J167,0)</f>
        <v>0</v>
      </c>
      <c r="BG167" s="247">
        <f>IF(N167="zákl. přenesená",J167,0)</f>
        <v>0</v>
      </c>
      <c r="BH167" s="247">
        <f>IF(N167="sníž. přenesená",J167,0)</f>
        <v>0</v>
      </c>
      <c r="BI167" s="247">
        <f>IF(N167="nulová",J167,0)</f>
        <v>0</v>
      </c>
      <c r="BJ167" s="24" t="s">
        <v>85</v>
      </c>
      <c r="BK167" s="247">
        <f>ROUND(I167*H167,2)</f>
        <v>0</v>
      </c>
      <c r="BL167" s="24" t="s">
        <v>259</v>
      </c>
      <c r="BM167" s="24" t="s">
        <v>1209</v>
      </c>
    </row>
    <row r="168" spans="2:65" s="1" customFormat="1" ht="16.5" customHeight="1">
      <c r="B168" s="47"/>
      <c r="C168" s="236" t="s">
        <v>533</v>
      </c>
      <c r="D168" s="236" t="s">
        <v>233</v>
      </c>
      <c r="E168" s="237" t="s">
        <v>1210</v>
      </c>
      <c r="F168" s="238" t="s">
        <v>1211</v>
      </c>
      <c r="G168" s="239" t="s">
        <v>1118</v>
      </c>
      <c r="H168" s="240">
        <v>60</v>
      </c>
      <c r="I168" s="241"/>
      <c r="J168" s="242">
        <f>ROUND(I168*H168,2)</f>
        <v>0</v>
      </c>
      <c r="K168" s="238" t="s">
        <v>34</v>
      </c>
      <c r="L168" s="73"/>
      <c r="M168" s="243" t="s">
        <v>34</v>
      </c>
      <c r="N168" s="244" t="s">
        <v>49</v>
      </c>
      <c r="O168" s="48"/>
      <c r="P168" s="245">
        <f>O168*H168</f>
        <v>0</v>
      </c>
      <c r="Q168" s="245">
        <v>0</v>
      </c>
      <c r="R168" s="245">
        <f>Q168*H168</f>
        <v>0</v>
      </c>
      <c r="S168" s="245">
        <v>0</v>
      </c>
      <c r="T168" s="246">
        <f>S168*H168</f>
        <v>0</v>
      </c>
      <c r="AR168" s="24" t="s">
        <v>259</v>
      </c>
      <c r="AT168" s="24" t="s">
        <v>233</v>
      </c>
      <c r="AU168" s="24" t="s">
        <v>242</v>
      </c>
      <c r="AY168" s="24" t="s">
        <v>230</v>
      </c>
      <c r="BE168" s="247">
        <f>IF(N168="základní",J168,0)</f>
        <v>0</v>
      </c>
      <c r="BF168" s="247">
        <f>IF(N168="snížená",J168,0)</f>
        <v>0</v>
      </c>
      <c r="BG168" s="247">
        <f>IF(N168="zákl. přenesená",J168,0)</f>
        <v>0</v>
      </c>
      <c r="BH168" s="247">
        <f>IF(N168="sníž. přenesená",J168,0)</f>
        <v>0</v>
      </c>
      <c r="BI168" s="247">
        <f>IF(N168="nulová",J168,0)</f>
        <v>0</v>
      </c>
      <c r="BJ168" s="24" t="s">
        <v>85</v>
      </c>
      <c r="BK168" s="247">
        <f>ROUND(I168*H168,2)</f>
        <v>0</v>
      </c>
      <c r="BL168" s="24" t="s">
        <v>259</v>
      </c>
      <c r="BM168" s="24" t="s">
        <v>1212</v>
      </c>
    </row>
    <row r="169" spans="2:63" s="11" customFormat="1" ht="29.85" customHeight="1">
      <c r="B169" s="220"/>
      <c r="C169" s="221"/>
      <c r="D169" s="222" t="s">
        <v>77</v>
      </c>
      <c r="E169" s="234" t="s">
        <v>1213</v>
      </c>
      <c r="F169" s="234" t="s">
        <v>1214</v>
      </c>
      <c r="G169" s="221"/>
      <c r="H169" s="221"/>
      <c r="I169" s="224"/>
      <c r="J169" s="235">
        <f>BK169</f>
        <v>0</v>
      </c>
      <c r="K169" s="221"/>
      <c r="L169" s="226"/>
      <c r="M169" s="227"/>
      <c r="N169" s="228"/>
      <c r="O169" s="228"/>
      <c r="P169" s="229">
        <f>SUM(P170:P182)</f>
        <v>0</v>
      </c>
      <c r="Q169" s="228"/>
      <c r="R169" s="229">
        <f>SUM(R170:R182)</f>
        <v>0.00226</v>
      </c>
      <c r="S169" s="228"/>
      <c r="T169" s="230">
        <f>SUM(T170:T182)</f>
        <v>0</v>
      </c>
      <c r="AR169" s="231" t="s">
        <v>91</v>
      </c>
      <c r="AT169" s="232" t="s">
        <v>77</v>
      </c>
      <c r="AU169" s="232" t="s">
        <v>85</v>
      </c>
      <c r="AY169" s="231" t="s">
        <v>230</v>
      </c>
      <c r="BK169" s="233">
        <f>SUM(BK170:BK182)</f>
        <v>0</v>
      </c>
    </row>
    <row r="170" spans="2:65" s="1" customFormat="1" ht="16.5" customHeight="1">
      <c r="B170" s="47"/>
      <c r="C170" s="236" t="s">
        <v>538</v>
      </c>
      <c r="D170" s="236" t="s">
        <v>233</v>
      </c>
      <c r="E170" s="237" t="s">
        <v>702</v>
      </c>
      <c r="F170" s="238" t="s">
        <v>703</v>
      </c>
      <c r="G170" s="239" t="s">
        <v>292</v>
      </c>
      <c r="H170" s="240">
        <v>1</v>
      </c>
      <c r="I170" s="241"/>
      <c r="J170" s="242">
        <f>ROUND(I170*H170,2)</f>
        <v>0</v>
      </c>
      <c r="K170" s="238" t="s">
        <v>34</v>
      </c>
      <c r="L170" s="73"/>
      <c r="M170" s="243" t="s">
        <v>34</v>
      </c>
      <c r="N170" s="244" t="s">
        <v>49</v>
      </c>
      <c r="O170" s="48"/>
      <c r="P170" s="245">
        <f>O170*H170</f>
        <v>0</v>
      </c>
      <c r="Q170" s="245">
        <v>0.00113</v>
      </c>
      <c r="R170" s="245">
        <f>Q170*H170</f>
        <v>0.00113</v>
      </c>
      <c r="S170" s="245">
        <v>0</v>
      </c>
      <c r="T170" s="246">
        <f>S170*H170</f>
        <v>0</v>
      </c>
      <c r="AR170" s="24" t="s">
        <v>259</v>
      </c>
      <c r="AT170" s="24" t="s">
        <v>233</v>
      </c>
      <c r="AU170" s="24" t="s">
        <v>91</v>
      </c>
      <c r="AY170" s="24" t="s">
        <v>230</v>
      </c>
      <c r="BE170" s="247">
        <f>IF(N170="základní",J170,0)</f>
        <v>0</v>
      </c>
      <c r="BF170" s="247">
        <f>IF(N170="snížená",J170,0)</f>
        <v>0</v>
      </c>
      <c r="BG170" s="247">
        <f>IF(N170="zákl. přenesená",J170,0)</f>
        <v>0</v>
      </c>
      <c r="BH170" s="247">
        <f>IF(N170="sníž. přenesená",J170,0)</f>
        <v>0</v>
      </c>
      <c r="BI170" s="247">
        <f>IF(N170="nulová",J170,0)</f>
        <v>0</v>
      </c>
      <c r="BJ170" s="24" t="s">
        <v>85</v>
      </c>
      <c r="BK170" s="247">
        <f>ROUND(I170*H170,2)</f>
        <v>0</v>
      </c>
      <c r="BL170" s="24" t="s">
        <v>259</v>
      </c>
      <c r="BM170" s="24" t="s">
        <v>1215</v>
      </c>
    </row>
    <row r="171" spans="2:65" s="1" customFormat="1" ht="16.5" customHeight="1">
      <c r="B171" s="47"/>
      <c r="C171" s="236" t="s">
        <v>542</v>
      </c>
      <c r="D171" s="236" t="s">
        <v>233</v>
      </c>
      <c r="E171" s="237" t="s">
        <v>706</v>
      </c>
      <c r="F171" s="238" t="s">
        <v>707</v>
      </c>
      <c r="G171" s="239" t="s">
        <v>292</v>
      </c>
      <c r="H171" s="240">
        <v>1</v>
      </c>
      <c r="I171" s="241"/>
      <c r="J171" s="242">
        <f>ROUND(I171*H171,2)</f>
        <v>0</v>
      </c>
      <c r="K171" s="238" t="s">
        <v>34</v>
      </c>
      <c r="L171" s="73"/>
      <c r="M171" s="243" t="s">
        <v>34</v>
      </c>
      <c r="N171" s="244" t="s">
        <v>49</v>
      </c>
      <c r="O171" s="48"/>
      <c r="P171" s="245">
        <f>O171*H171</f>
        <v>0</v>
      </c>
      <c r="Q171" s="245">
        <v>0.00113</v>
      </c>
      <c r="R171" s="245">
        <f>Q171*H171</f>
        <v>0.00113</v>
      </c>
      <c r="S171" s="245">
        <v>0</v>
      </c>
      <c r="T171" s="246">
        <f>S171*H171</f>
        <v>0</v>
      </c>
      <c r="AR171" s="24" t="s">
        <v>259</v>
      </c>
      <c r="AT171" s="24" t="s">
        <v>233</v>
      </c>
      <c r="AU171" s="24" t="s">
        <v>91</v>
      </c>
      <c r="AY171" s="24" t="s">
        <v>230</v>
      </c>
      <c r="BE171" s="247">
        <f>IF(N171="základní",J171,0)</f>
        <v>0</v>
      </c>
      <c r="BF171" s="247">
        <f>IF(N171="snížená",J171,0)</f>
        <v>0</v>
      </c>
      <c r="BG171" s="247">
        <f>IF(N171="zákl. přenesená",J171,0)</f>
        <v>0</v>
      </c>
      <c r="BH171" s="247">
        <f>IF(N171="sníž. přenesená",J171,0)</f>
        <v>0</v>
      </c>
      <c r="BI171" s="247">
        <f>IF(N171="nulová",J171,0)</f>
        <v>0</v>
      </c>
      <c r="BJ171" s="24" t="s">
        <v>85</v>
      </c>
      <c r="BK171" s="247">
        <f>ROUND(I171*H171,2)</f>
        <v>0</v>
      </c>
      <c r="BL171" s="24" t="s">
        <v>259</v>
      </c>
      <c r="BM171" s="24" t="s">
        <v>1216</v>
      </c>
    </row>
    <row r="172" spans="2:65" s="1" customFormat="1" ht="16.5" customHeight="1">
      <c r="B172" s="47"/>
      <c r="C172" s="236" t="s">
        <v>546</v>
      </c>
      <c r="D172" s="236" t="s">
        <v>233</v>
      </c>
      <c r="E172" s="237" t="s">
        <v>710</v>
      </c>
      <c r="F172" s="238" t="s">
        <v>711</v>
      </c>
      <c r="G172" s="239" t="s">
        <v>292</v>
      </c>
      <c r="H172" s="240">
        <v>1</v>
      </c>
      <c r="I172" s="241"/>
      <c r="J172" s="242">
        <f>ROUND(I172*H172,2)</f>
        <v>0</v>
      </c>
      <c r="K172" s="238" t="s">
        <v>34</v>
      </c>
      <c r="L172" s="73"/>
      <c r="M172" s="243" t="s">
        <v>34</v>
      </c>
      <c r="N172" s="244" t="s">
        <v>49</v>
      </c>
      <c r="O172" s="48"/>
      <c r="P172" s="245">
        <f>O172*H172</f>
        <v>0</v>
      </c>
      <c r="Q172" s="245">
        <v>0</v>
      </c>
      <c r="R172" s="245">
        <f>Q172*H172</f>
        <v>0</v>
      </c>
      <c r="S172" s="245">
        <v>0</v>
      </c>
      <c r="T172" s="246">
        <f>S172*H172</f>
        <v>0</v>
      </c>
      <c r="AR172" s="24" t="s">
        <v>259</v>
      </c>
      <c r="AT172" s="24" t="s">
        <v>233</v>
      </c>
      <c r="AU172" s="24" t="s">
        <v>91</v>
      </c>
      <c r="AY172" s="24" t="s">
        <v>230</v>
      </c>
      <c r="BE172" s="247">
        <f>IF(N172="základní",J172,0)</f>
        <v>0</v>
      </c>
      <c r="BF172" s="247">
        <f>IF(N172="snížená",J172,0)</f>
        <v>0</v>
      </c>
      <c r="BG172" s="247">
        <f>IF(N172="zákl. přenesená",J172,0)</f>
        <v>0</v>
      </c>
      <c r="BH172" s="247">
        <f>IF(N172="sníž. přenesená",J172,0)</f>
        <v>0</v>
      </c>
      <c r="BI172" s="247">
        <f>IF(N172="nulová",J172,0)</f>
        <v>0</v>
      </c>
      <c r="BJ172" s="24" t="s">
        <v>85</v>
      </c>
      <c r="BK172" s="247">
        <f>ROUND(I172*H172,2)</f>
        <v>0</v>
      </c>
      <c r="BL172" s="24" t="s">
        <v>259</v>
      </c>
      <c r="BM172" s="24" t="s">
        <v>1217</v>
      </c>
    </row>
    <row r="173" spans="2:65" s="1" customFormat="1" ht="16.5" customHeight="1">
      <c r="B173" s="47"/>
      <c r="C173" s="236" t="s">
        <v>550</v>
      </c>
      <c r="D173" s="236" t="s">
        <v>233</v>
      </c>
      <c r="E173" s="237" t="s">
        <v>714</v>
      </c>
      <c r="F173" s="238" t="s">
        <v>715</v>
      </c>
      <c r="G173" s="239" t="s">
        <v>716</v>
      </c>
      <c r="H173" s="240">
        <v>1</v>
      </c>
      <c r="I173" s="241"/>
      <c r="J173" s="242">
        <f>ROUND(I173*H173,2)</f>
        <v>0</v>
      </c>
      <c r="K173" s="238" t="s">
        <v>34</v>
      </c>
      <c r="L173" s="73"/>
      <c r="M173" s="243" t="s">
        <v>34</v>
      </c>
      <c r="N173" s="244" t="s">
        <v>49</v>
      </c>
      <c r="O173" s="48"/>
      <c r="P173" s="245">
        <f>O173*H173</f>
        <v>0</v>
      </c>
      <c r="Q173" s="245">
        <v>0</v>
      </c>
      <c r="R173" s="245">
        <f>Q173*H173</f>
        <v>0</v>
      </c>
      <c r="S173" s="245">
        <v>0</v>
      </c>
      <c r="T173" s="246">
        <f>S173*H173</f>
        <v>0</v>
      </c>
      <c r="AR173" s="24" t="s">
        <v>259</v>
      </c>
      <c r="AT173" s="24" t="s">
        <v>233</v>
      </c>
      <c r="AU173" s="24" t="s">
        <v>91</v>
      </c>
      <c r="AY173" s="24" t="s">
        <v>230</v>
      </c>
      <c r="BE173" s="247">
        <f>IF(N173="základní",J173,0)</f>
        <v>0</v>
      </c>
      <c r="BF173" s="247">
        <f>IF(N173="snížená",J173,0)</f>
        <v>0</v>
      </c>
      <c r="BG173" s="247">
        <f>IF(N173="zákl. přenesená",J173,0)</f>
        <v>0</v>
      </c>
      <c r="BH173" s="247">
        <f>IF(N173="sníž. přenesená",J173,0)</f>
        <v>0</v>
      </c>
      <c r="BI173" s="247">
        <f>IF(N173="nulová",J173,0)</f>
        <v>0</v>
      </c>
      <c r="BJ173" s="24" t="s">
        <v>85</v>
      </c>
      <c r="BK173" s="247">
        <f>ROUND(I173*H173,2)</f>
        <v>0</v>
      </c>
      <c r="BL173" s="24" t="s">
        <v>259</v>
      </c>
      <c r="BM173" s="24" t="s">
        <v>1218</v>
      </c>
    </row>
    <row r="174" spans="2:65" s="1" customFormat="1" ht="16.5" customHeight="1">
      <c r="B174" s="47"/>
      <c r="C174" s="236" t="s">
        <v>554</v>
      </c>
      <c r="D174" s="236" t="s">
        <v>233</v>
      </c>
      <c r="E174" s="237" t="s">
        <v>719</v>
      </c>
      <c r="F174" s="238" t="s">
        <v>720</v>
      </c>
      <c r="G174" s="239" t="s">
        <v>292</v>
      </c>
      <c r="H174" s="240">
        <v>1</v>
      </c>
      <c r="I174" s="241"/>
      <c r="J174" s="242">
        <f>ROUND(I174*H174,2)</f>
        <v>0</v>
      </c>
      <c r="K174" s="238" t="s">
        <v>34</v>
      </c>
      <c r="L174" s="73"/>
      <c r="M174" s="243" t="s">
        <v>34</v>
      </c>
      <c r="N174" s="244" t="s">
        <v>49</v>
      </c>
      <c r="O174" s="48"/>
      <c r="P174" s="245">
        <f>O174*H174</f>
        <v>0</v>
      </c>
      <c r="Q174" s="245">
        <v>0</v>
      </c>
      <c r="R174" s="245">
        <f>Q174*H174</f>
        <v>0</v>
      </c>
      <c r="S174" s="245">
        <v>0</v>
      </c>
      <c r="T174" s="246">
        <f>S174*H174</f>
        <v>0</v>
      </c>
      <c r="AR174" s="24" t="s">
        <v>259</v>
      </c>
      <c r="AT174" s="24" t="s">
        <v>233</v>
      </c>
      <c r="AU174" s="24" t="s">
        <v>91</v>
      </c>
      <c r="AY174" s="24" t="s">
        <v>230</v>
      </c>
      <c r="BE174" s="247">
        <f>IF(N174="základní",J174,0)</f>
        <v>0</v>
      </c>
      <c r="BF174" s="247">
        <f>IF(N174="snížená",J174,0)</f>
        <v>0</v>
      </c>
      <c r="BG174" s="247">
        <f>IF(N174="zákl. přenesená",J174,0)</f>
        <v>0</v>
      </c>
      <c r="BH174" s="247">
        <f>IF(N174="sníž. přenesená",J174,0)</f>
        <v>0</v>
      </c>
      <c r="BI174" s="247">
        <f>IF(N174="nulová",J174,0)</f>
        <v>0</v>
      </c>
      <c r="BJ174" s="24" t="s">
        <v>85</v>
      </c>
      <c r="BK174" s="247">
        <f>ROUND(I174*H174,2)</f>
        <v>0</v>
      </c>
      <c r="BL174" s="24" t="s">
        <v>259</v>
      </c>
      <c r="BM174" s="24" t="s">
        <v>1219</v>
      </c>
    </row>
    <row r="175" spans="2:65" s="1" customFormat="1" ht="16.5" customHeight="1">
      <c r="B175" s="47"/>
      <c r="C175" s="236" t="s">
        <v>559</v>
      </c>
      <c r="D175" s="236" t="s">
        <v>233</v>
      </c>
      <c r="E175" s="237" t="s">
        <v>723</v>
      </c>
      <c r="F175" s="238" t="s">
        <v>724</v>
      </c>
      <c r="G175" s="239" t="s">
        <v>292</v>
      </c>
      <c r="H175" s="240">
        <v>1</v>
      </c>
      <c r="I175" s="241"/>
      <c r="J175" s="242">
        <f>ROUND(I175*H175,2)</f>
        <v>0</v>
      </c>
      <c r="K175" s="238" t="s">
        <v>34</v>
      </c>
      <c r="L175" s="73"/>
      <c r="M175" s="243" t="s">
        <v>34</v>
      </c>
      <c r="N175" s="244" t="s">
        <v>49</v>
      </c>
      <c r="O175" s="48"/>
      <c r="P175" s="245">
        <f>O175*H175</f>
        <v>0</v>
      </c>
      <c r="Q175" s="245">
        <v>0</v>
      </c>
      <c r="R175" s="245">
        <f>Q175*H175</f>
        <v>0</v>
      </c>
      <c r="S175" s="245">
        <v>0</v>
      </c>
      <c r="T175" s="246">
        <f>S175*H175</f>
        <v>0</v>
      </c>
      <c r="AR175" s="24" t="s">
        <v>259</v>
      </c>
      <c r="AT175" s="24" t="s">
        <v>233</v>
      </c>
      <c r="AU175" s="24" t="s">
        <v>91</v>
      </c>
      <c r="AY175" s="24" t="s">
        <v>230</v>
      </c>
      <c r="BE175" s="247">
        <f>IF(N175="základní",J175,0)</f>
        <v>0</v>
      </c>
      <c r="BF175" s="247">
        <f>IF(N175="snížená",J175,0)</f>
        <v>0</v>
      </c>
      <c r="BG175" s="247">
        <f>IF(N175="zákl. přenesená",J175,0)</f>
        <v>0</v>
      </c>
      <c r="BH175" s="247">
        <f>IF(N175="sníž. přenesená",J175,0)</f>
        <v>0</v>
      </c>
      <c r="BI175" s="247">
        <f>IF(N175="nulová",J175,0)</f>
        <v>0</v>
      </c>
      <c r="BJ175" s="24" t="s">
        <v>85</v>
      </c>
      <c r="BK175" s="247">
        <f>ROUND(I175*H175,2)</f>
        <v>0</v>
      </c>
      <c r="BL175" s="24" t="s">
        <v>259</v>
      </c>
      <c r="BM175" s="24" t="s">
        <v>1220</v>
      </c>
    </row>
    <row r="176" spans="2:65" s="1" customFormat="1" ht="16.5" customHeight="1">
      <c r="B176" s="47"/>
      <c r="C176" s="236" t="s">
        <v>564</v>
      </c>
      <c r="D176" s="236" t="s">
        <v>233</v>
      </c>
      <c r="E176" s="237" t="s">
        <v>727</v>
      </c>
      <c r="F176" s="238" t="s">
        <v>728</v>
      </c>
      <c r="G176" s="239" t="s">
        <v>292</v>
      </c>
      <c r="H176" s="240">
        <v>1</v>
      </c>
      <c r="I176" s="241"/>
      <c r="J176" s="242">
        <f>ROUND(I176*H176,2)</f>
        <v>0</v>
      </c>
      <c r="K176" s="238" t="s">
        <v>34</v>
      </c>
      <c r="L176" s="73"/>
      <c r="M176" s="243" t="s">
        <v>34</v>
      </c>
      <c r="N176" s="244" t="s">
        <v>49</v>
      </c>
      <c r="O176" s="48"/>
      <c r="P176" s="245">
        <f>O176*H176</f>
        <v>0</v>
      </c>
      <c r="Q176" s="245">
        <v>0</v>
      </c>
      <c r="R176" s="245">
        <f>Q176*H176</f>
        <v>0</v>
      </c>
      <c r="S176" s="245">
        <v>0</v>
      </c>
      <c r="T176" s="246">
        <f>S176*H176</f>
        <v>0</v>
      </c>
      <c r="AR176" s="24" t="s">
        <v>259</v>
      </c>
      <c r="AT176" s="24" t="s">
        <v>233</v>
      </c>
      <c r="AU176" s="24" t="s">
        <v>91</v>
      </c>
      <c r="AY176" s="24" t="s">
        <v>230</v>
      </c>
      <c r="BE176" s="247">
        <f>IF(N176="základní",J176,0)</f>
        <v>0</v>
      </c>
      <c r="BF176" s="247">
        <f>IF(N176="snížená",J176,0)</f>
        <v>0</v>
      </c>
      <c r="BG176" s="247">
        <f>IF(N176="zákl. přenesená",J176,0)</f>
        <v>0</v>
      </c>
      <c r="BH176" s="247">
        <f>IF(N176="sníž. přenesená",J176,0)</f>
        <v>0</v>
      </c>
      <c r="BI176" s="247">
        <f>IF(N176="nulová",J176,0)</f>
        <v>0</v>
      </c>
      <c r="BJ176" s="24" t="s">
        <v>85</v>
      </c>
      <c r="BK176" s="247">
        <f>ROUND(I176*H176,2)</f>
        <v>0</v>
      </c>
      <c r="BL176" s="24" t="s">
        <v>259</v>
      </c>
      <c r="BM176" s="24" t="s">
        <v>1221</v>
      </c>
    </row>
    <row r="177" spans="2:65" s="1" customFormat="1" ht="16.5" customHeight="1">
      <c r="B177" s="47"/>
      <c r="C177" s="236" t="s">
        <v>568</v>
      </c>
      <c r="D177" s="236" t="s">
        <v>233</v>
      </c>
      <c r="E177" s="237" t="s">
        <v>731</v>
      </c>
      <c r="F177" s="238" t="s">
        <v>732</v>
      </c>
      <c r="G177" s="239" t="s">
        <v>292</v>
      </c>
      <c r="H177" s="240">
        <v>1</v>
      </c>
      <c r="I177" s="241"/>
      <c r="J177" s="242">
        <f>ROUND(I177*H177,2)</f>
        <v>0</v>
      </c>
      <c r="K177" s="238" t="s">
        <v>34</v>
      </c>
      <c r="L177" s="73"/>
      <c r="M177" s="243" t="s">
        <v>34</v>
      </c>
      <c r="N177" s="244" t="s">
        <v>49</v>
      </c>
      <c r="O177" s="48"/>
      <c r="P177" s="245">
        <f>O177*H177</f>
        <v>0</v>
      </c>
      <c r="Q177" s="245">
        <v>0</v>
      </c>
      <c r="R177" s="245">
        <f>Q177*H177</f>
        <v>0</v>
      </c>
      <c r="S177" s="245">
        <v>0</v>
      </c>
      <c r="T177" s="246">
        <f>S177*H177</f>
        <v>0</v>
      </c>
      <c r="AR177" s="24" t="s">
        <v>259</v>
      </c>
      <c r="AT177" s="24" t="s">
        <v>233</v>
      </c>
      <c r="AU177" s="24" t="s">
        <v>91</v>
      </c>
      <c r="AY177" s="24" t="s">
        <v>230</v>
      </c>
      <c r="BE177" s="247">
        <f>IF(N177="základní",J177,0)</f>
        <v>0</v>
      </c>
      <c r="BF177" s="247">
        <f>IF(N177="snížená",J177,0)</f>
        <v>0</v>
      </c>
      <c r="BG177" s="247">
        <f>IF(N177="zákl. přenesená",J177,0)</f>
        <v>0</v>
      </c>
      <c r="BH177" s="247">
        <f>IF(N177="sníž. přenesená",J177,0)</f>
        <v>0</v>
      </c>
      <c r="BI177" s="247">
        <f>IF(N177="nulová",J177,0)</f>
        <v>0</v>
      </c>
      <c r="BJ177" s="24" t="s">
        <v>85</v>
      </c>
      <c r="BK177" s="247">
        <f>ROUND(I177*H177,2)</f>
        <v>0</v>
      </c>
      <c r="BL177" s="24" t="s">
        <v>259</v>
      </c>
      <c r="BM177" s="24" t="s">
        <v>1222</v>
      </c>
    </row>
    <row r="178" spans="2:65" s="1" customFormat="1" ht="16.5" customHeight="1">
      <c r="B178" s="47"/>
      <c r="C178" s="236" t="s">
        <v>572</v>
      </c>
      <c r="D178" s="236" t="s">
        <v>233</v>
      </c>
      <c r="E178" s="237" t="s">
        <v>735</v>
      </c>
      <c r="F178" s="238" t="s">
        <v>736</v>
      </c>
      <c r="G178" s="239" t="s">
        <v>292</v>
      </c>
      <c r="H178" s="240">
        <v>1</v>
      </c>
      <c r="I178" s="241"/>
      <c r="J178" s="242">
        <f>ROUND(I178*H178,2)</f>
        <v>0</v>
      </c>
      <c r="K178" s="238" t="s">
        <v>34</v>
      </c>
      <c r="L178" s="73"/>
      <c r="M178" s="243" t="s">
        <v>34</v>
      </c>
      <c r="N178" s="244" t="s">
        <v>49</v>
      </c>
      <c r="O178" s="48"/>
      <c r="P178" s="245">
        <f>O178*H178</f>
        <v>0</v>
      </c>
      <c r="Q178" s="245">
        <v>0</v>
      </c>
      <c r="R178" s="245">
        <f>Q178*H178</f>
        <v>0</v>
      </c>
      <c r="S178" s="245">
        <v>0</v>
      </c>
      <c r="T178" s="246">
        <f>S178*H178</f>
        <v>0</v>
      </c>
      <c r="AR178" s="24" t="s">
        <v>259</v>
      </c>
      <c r="AT178" s="24" t="s">
        <v>233</v>
      </c>
      <c r="AU178" s="24" t="s">
        <v>91</v>
      </c>
      <c r="AY178" s="24" t="s">
        <v>230</v>
      </c>
      <c r="BE178" s="247">
        <f>IF(N178="základní",J178,0)</f>
        <v>0</v>
      </c>
      <c r="BF178" s="247">
        <f>IF(N178="snížená",J178,0)</f>
        <v>0</v>
      </c>
      <c r="BG178" s="247">
        <f>IF(N178="zákl. přenesená",J178,0)</f>
        <v>0</v>
      </c>
      <c r="BH178" s="247">
        <f>IF(N178="sníž. přenesená",J178,0)</f>
        <v>0</v>
      </c>
      <c r="BI178" s="247">
        <f>IF(N178="nulová",J178,0)</f>
        <v>0</v>
      </c>
      <c r="BJ178" s="24" t="s">
        <v>85</v>
      </c>
      <c r="BK178" s="247">
        <f>ROUND(I178*H178,2)</f>
        <v>0</v>
      </c>
      <c r="BL178" s="24" t="s">
        <v>259</v>
      </c>
      <c r="BM178" s="24" t="s">
        <v>1223</v>
      </c>
    </row>
    <row r="179" spans="2:65" s="1" customFormat="1" ht="16.5" customHeight="1">
      <c r="B179" s="47"/>
      <c r="C179" s="236" t="s">
        <v>576</v>
      </c>
      <c r="D179" s="236" t="s">
        <v>233</v>
      </c>
      <c r="E179" s="237" t="s">
        <v>739</v>
      </c>
      <c r="F179" s="238" t="s">
        <v>740</v>
      </c>
      <c r="G179" s="239" t="s">
        <v>292</v>
      </c>
      <c r="H179" s="240">
        <v>1</v>
      </c>
      <c r="I179" s="241"/>
      <c r="J179" s="242">
        <f>ROUND(I179*H179,2)</f>
        <v>0</v>
      </c>
      <c r="K179" s="238" t="s">
        <v>34</v>
      </c>
      <c r="L179" s="73"/>
      <c r="M179" s="243" t="s">
        <v>34</v>
      </c>
      <c r="N179" s="244" t="s">
        <v>49</v>
      </c>
      <c r="O179" s="48"/>
      <c r="P179" s="245">
        <f>O179*H179</f>
        <v>0</v>
      </c>
      <c r="Q179" s="245">
        <v>0</v>
      </c>
      <c r="R179" s="245">
        <f>Q179*H179</f>
        <v>0</v>
      </c>
      <c r="S179" s="245">
        <v>0</v>
      </c>
      <c r="T179" s="246">
        <f>S179*H179</f>
        <v>0</v>
      </c>
      <c r="AR179" s="24" t="s">
        <v>259</v>
      </c>
      <c r="AT179" s="24" t="s">
        <v>233</v>
      </c>
      <c r="AU179" s="24" t="s">
        <v>91</v>
      </c>
      <c r="AY179" s="24" t="s">
        <v>230</v>
      </c>
      <c r="BE179" s="247">
        <f>IF(N179="základní",J179,0)</f>
        <v>0</v>
      </c>
      <c r="BF179" s="247">
        <f>IF(N179="snížená",J179,0)</f>
        <v>0</v>
      </c>
      <c r="BG179" s="247">
        <f>IF(N179="zákl. přenesená",J179,0)</f>
        <v>0</v>
      </c>
      <c r="BH179" s="247">
        <f>IF(N179="sníž. přenesená",J179,0)</f>
        <v>0</v>
      </c>
      <c r="BI179" s="247">
        <f>IF(N179="nulová",J179,0)</f>
        <v>0</v>
      </c>
      <c r="BJ179" s="24" t="s">
        <v>85</v>
      </c>
      <c r="BK179" s="247">
        <f>ROUND(I179*H179,2)</f>
        <v>0</v>
      </c>
      <c r="BL179" s="24" t="s">
        <v>259</v>
      </c>
      <c r="BM179" s="24" t="s">
        <v>1224</v>
      </c>
    </row>
    <row r="180" spans="2:65" s="1" customFormat="1" ht="16.5" customHeight="1">
      <c r="B180" s="47"/>
      <c r="C180" s="236" t="s">
        <v>580</v>
      </c>
      <c r="D180" s="236" t="s">
        <v>233</v>
      </c>
      <c r="E180" s="237" t="s">
        <v>743</v>
      </c>
      <c r="F180" s="238" t="s">
        <v>744</v>
      </c>
      <c r="G180" s="239" t="s">
        <v>292</v>
      </c>
      <c r="H180" s="240">
        <v>1</v>
      </c>
      <c r="I180" s="241"/>
      <c r="J180" s="242">
        <f>ROUND(I180*H180,2)</f>
        <v>0</v>
      </c>
      <c r="K180" s="238" t="s">
        <v>34</v>
      </c>
      <c r="L180" s="73"/>
      <c r="M180" s="243" t="s">
        <v>34</v>
      </c>
      <c r="N180" s="244" t="s">
        <v>49</v>
      </c>
      <c r="O180" s="48"/>
      <c r="P180" s="245">
        <f>O180*H180</f>
        <v>0</v>
      </c>
      <c r="Q180" s="245">
        <v>0</v>
      </c>
      <c r="R180" s="245">
        <f>Q180*H180</f>
        <v>0</v>
      </c>
      <c r="S180" s="245">
        <v>0</v>
      </c>
      <c r="T180" s="246">
        <f>S180*H180</f>
        <v>0</v>
      </c>
      <c r="AR180" s="24" t="s">
        <v>259</v>
      </c>
      <c r="AT180" s="24" t="s">
        <v>233</v>
      </c>
      <c r="AU180" s="24" t="s">
        <v>91</v>
      </c>
      <c r="AY180" s="24" t="s">
        <v>230</v>
      </c>
      <c r="BE180" s="247">
        <f>IF(N180="základní",J180,0)</f>
        <v>0</v>
      </c>
      <c r="BF180" s="247">
        <f>IF(N180="snížená",J180,0)</f>
        <v>0</v>
      </c>
      <c r="BG180" s="247">
        <f>IF(N180="zákl. přenesená",J180,0)</f>
        <v>0</v>
      </c>
      <c r="BH180" s="247">
        <f>IF(N180="sníž. přenesená",J180,0)</f>
        <v>0</v>
      </c>
      <c r="BI180" s="247">
        <f>IF(N180="nulová",J180,0)</f>
        <v>0</v>
      </c>
      <c r="BJ180" s="24" t="s">
        <v>85</v>
      </c>
      <c r="BK180" s="247">
        <f>ROUND(I180*H180,2)</f>
        <v>0</v>
      </c>
      <c r="BL180" s="24" t="s">
        <v>259</v>
      </c>
      <c r="BM180" s="24" t="s">
        <v>1225</v>
      </c>
    </row>
    <row r="181" spans="2:65" s="1" customFormat="1" ht="25.5" customHeight="1">
      <c r="B181" s="47"/>
      <c r="C181" s="236" t="s">
        <v>584</v>
      </c>
      <c r="D181" s="236" t="s">
        <v>233</v>
      </c>
      <c r="E181" s="237" t="s">
        <v>759</v>
      </c>
      <c r="F181" s="238" t="s">
        <v>760</v>
      </c>
      <c r="G181" s="239" t="s">
        <v>292</v>
      </c>
      <c r="H181" s="240">
        <v>1</v>
      </c>
      <c r="I181" s="241"/>
      <c r="J181" s="242">
        <f>ROUND(I181*H181,2)</f>
        <v>0</v>
      </c>
      <c r="K181" s="238" t="s">
        <v>34</v>
      </c>
      <c r="L181" s="73"/>
      <c r="M181" s="243" t="s">
        <v>34</v>
      </c>
      <c r="N181" s="244" t="s">
        <v>49</v>
      </c>
      <c r="O181" s="48"/>
      <c r="P181" s="245">
        <f>O181*H181</f>
        <v>0</v>
      </c>
      <c r="Q181" s="245">
        <v>0</v>
      </c>
      <c r="R181" s="245">
        <f>Q181*H181</f>
        <v>0</v>
      </c>
      <c r="S181" s="245">
        <v>0</v>
      </c>
      <c r="T181" s="246">
        <f>S181*H181</f>
        <v>0</v>
      </c>
      <c r="AR181" s="24" t="s">
        <v>259</v>
      </c>
      <c r="AT181" s="24" t="s">
        <v>233</v>
      </c>
      <c r="AU181" s="24" t="s">
        <v>91</v>
      </c>
      <c r="AY181" s="24" t="s">
        <v>230</v>
      </c>
      <c r="BE181" s="247">
        <f>IF(N181="základní",J181,0)</f>
        <v>0</v>
      </c>
      <c r="BF181" s="247">
        <f>IF(N181="snížená",J181,0)</f>
        <v>0</v>
      </c>
      <c r="BG181" s="247">
        <f>IF(N181="zákl. přenesená",J181,0)</f>
        <v>0</v>
      </c>
      <c r="BH181" s="247">
        <f>IF(N181="sníž. přenesená",J181,0)</f>
        <v>0</v>
      </c>
      <c r="BI181" s="247">
        <f>IF(N181="nulová",J181,0)</f>
        <v>0</v>
      </c>
      <c r="BJ181" s="24" t="s">
        <v>85</v>
      </c>
      <c r="BK181" s="247">
        <f>ROUND(I181*H181,2)</f>
        <v>0</v>
      </c>
      <c r="BL181" s="24" t="s">
        <v>259</v>
      </c>
      <c r="BM181" s="24" t="s">
        <v>1226</v>
      </c>
    </row>
    <row r="182" spans="2:65" s="1" customFormat="1" ht="16.5" customHeight="1">
      <c r="B182" s="47"/>
      <c r="C182" s="236" t="s">
        <v>588</v>
      </c>
      <c r="D182" s="236" t="s">
        <v>233</v>
      </c>
      <c r="E182" s="237" t="s">
        <v>1227</v>
      </c>
      <c r="F182" s="238" t="s">
        <v>1228</v>
      </c>
      <c r="G182" s="239" t="s">
        <v>292</v>
      </c>
      <c r="H182" s="240">
        <v>1</v>
      </c>
      <c r="I182" s="241"/>
      <c r="J182" s="242">
        <f>ROUND(I182*H182,2)</f>
        <v>0</v>
      </c>
      <c r="K182" s="238" t="s">
        <v>34</v>
      </c>
      <c r="L182" s="73"/>
      <c r="M182" s="243" t="s">
        <v>34</v>
      </c>
      <c r="N182" s="244" t="s">
        <v>49</v>
      </c>
      <c r="O182" s="48"/>
      <c r="P182" s="245">
        <f>O182*H182</f>
        <v>0</v>
      </c>
      <c r="Q182" s="245">
        <v>0</v>
      </c>
      <c r="R182" s="245">
        <f>Q182*H182</f>
        <v>0</v>
      </c>
      <c r="S182" s="245">
        <v>0</v>
      </c>
      <c r="T182" s="246">
        <f>S182*H182</f>
        <v>0</v>
      </c>
      <c r="AR182" s="24" t="s">
        <v>259</v>
      </c>
      <c r="AT182" s="24" t="s">
        <v>233</v>
      </c>
      <c r="AU182" s="24" t="s">
        <v>91</v>
      </c>
      <c r="AY182" s="24" t="s">
        <v>230</v>
      </c>
      <c r="BE182" s="247">
        <f>IF(N182="základní",J182,0)</f>
        <v>0</v>
      </c>
      <c r="BF182" s="247">
        <f>IF(N182="snížená",J182,0)</f>
        <v>0</v>
      </c>
      <c r="BG182" s="247">
        <f>IF(N182="zákl. přenesená",J182,0)</f>
        <v>0</v>
      </c>
      <c r="BH182" s="247">
        <f>IF(N182="sníž. přenesená",J182,0)</f>
        <v>0</v>
      </c>
      <c r="BI182" s="247">
        <f>IF(N182="nulová",J182,0)</f>
        <v>0</v>
      </c>
      <c r="BJ182" s="24" t="s">
        <v>85</v>
      </c>
      <c r="BK182" s="247">
        <f>ROUND(I182*H182,2)</f>
        <v>0</v>
      </c>
      <c r="BL182" s="24" t="s">
        <v>259</v>
      </c>
      <c r="BM182" s="24" t="s">
        <v>1229</v>
      </c>
    </row>
    <row r="183" spans="2:63" s="11" customFormat="1" ht="37.4" customHeight="1">
      <c r="B183" s="220"/>
      <c r="C183" s="221"/>
      <c r="D183" s="222" t="s">
        <v>77</v>
      </c>
      <c r="E183" s="223" t="s">
        <v>772</v>
      </c>
      <c r="F183" s="223" t="s">
        <v>773</v>
      </c>
      <c r="G183" s="221"/>
      <c r="H183" s="221"/>
      <c r="I183" s="224"/>
      <c r="J183" s="225">
        <f>BK183</f>
        <v>0</v>
      </c>
      <c r="K183" s="221"/>
      <c r="L183" s="226"/>
      <c r="M183" s="227"/>
      <c r="N183" s="228"/>
      <c r="O183" s="228"/>
      <c r="P183" s="229">
        <f>P184+P186+P188+P190</f>
        <v>0</v>
      </c>
      <c r="Q183" s="228"/>
      <c r="R183" s="229">
        <f>R184+R186+R188+R190</f>
        <v>0</v>
      </c>
      <c r="S183" s="228"/>
      <c r="T183" s="230">
        <f>T184+T186+T188+T190</f>
        <v>0</v>
      </c>
      <c r="AR183" s="231" t="s">
        <v>255</v>
      </c>
      <c r="AT183" s="232" t="s">
        <v>77</v>
      </c>
      <c r="AU183" s="232" t="s">
        <v>78</v>
      </c>
      <c r="AY183" s="231" t="s">
        <v>230</v>
      </c>
      <c r="BK183" s="233">
        <f>BK184+BK186+BK188+BK190</f>
        <v>0</v>
      </c>
    </row>
    <row r="184" spans="2:63" s="11" customFormat="1" ht="19.9" customHeight="1">
      <c r="B184" s="220"/>
      <c r="C184" s="221"/>
      <c r="D184" s="222" t="s">
        <v>77</v>
      </c>
      <c r="E184" s="234" t="s">
        <v>774</v>
      </c>
      <c r="F184" s="234" t="s">
        <v>775</v>
      </c>
      <c r="G184" s="221"/>
      <c r="H184" s="221"/>
      <c r="I184" s="224"/>
      <c r="J184" s="235">
        <f>BK184</f>
        <v>0</v>
      </c>
      <c r="K184" s="221"/>
      <c r="L184" s="226"/>
      <c r="M184" s="227"/>
      <c r="N184" s="228"/>
      <c r="O184" s="228"/>
      <c r="P184" s="229">
        <f>P185</f>
        <v>0</v>
      </c>
      <c r="Q184" s="228"/>
      <c r="R184" s="229">
        <f>R185</f>
        <v>0</v>
      </c>
      <c r="S184" s="228"/>
      <c r="T184" s="230">
        <f>T185</f>
        <v>0</v>
      </c>
      <c r="AR184" s="231" t="s">
        <v>255</v>
      </c>
      <c r="AT184" s="232" t="s">
        <v>77</v>
      </c>
      <c r="AU184" s="232" t="s">
        <v>85</v>
      </c>
      <c r="AY184" s="231" t="s">
        <v>230</v>
      </c>
      <c r="BK184" s="233">
        <f>BK185</f>
        <v>0</v>
      </c>
    </row>
    <row r="185" spans="2:65" s="1" customFormat="1" ht="16.5" customHeight="1">
      <c r="B185" s="47"/>
      <c r="C185" s="236" t="s">
        <v>592</v>
      </c>
      <c r="D185" s="236" t="s">
        <v>233</v>
      </c>
      <c r="E185" s="237" t="s">
        <v>777</v>
      </c>
      <c r="F185" s="238" t="s">
        <v>778</v>
      </c>
      <c r="G185" s="239" t="s">
        <v>292</v>
      </c>
      <c r="H185" s="240">
        <v>1</v>
      </c>
      <c r="I185" s="241"/>
      <c r="J185" s="242">
        <f>ROUND(I185*H185,2)</f>
        <v>0</v>
      </c>
      <c r="K185" s="238" t="s">
        <v>34</v>
      </c>
      <c r="L185" s="73"/>
      <c r="M185" s="243" t="s">
        <v>34</v>
      </c>
      <c r="N185" s="244" t="s">
        <v>49</v>
      </c>
      <c r="O185" s="48"/>
      <c r="P185" s="245">
        <f>O185*H185</f>
        <v>0</v>
      </c>
      <c r="Q185" s="245">
        <v>0</v>
      </c>
      <c r="R185" s="245">
        <f>Q185*H185</f>
        <v>0</v>
      </c>
      <c r="S185" s="245">
        <v>0</v>
      </c>
      <c r="T185" s="246">
        <f>S185*H185</f>
        <v>0</v>
      </c>
      <c r="AR185" s="24" t="s">
        <v>779</v>
      </c>
      <c r="AT185" s="24" t="s">
        <v>233</v>
      </c>
      <c r="AU185" s="24" t="s">
        <v>91</v>
      </c>
      <c r="AY185" s="24" t="s">
        <v>230</v>
      </c>
      <c r="BE185" s="247">
        <f>IF(N185="základní",J185,0)</f>
        <v>0</v>
      </c>
      <c r="BF185" s="247">
        <f>IF(N185="snížená",J185,0)</f>
        <v>0</v>
      </c>
      <c r="BG185" s="247">
        <f>IF(N185="zákl. přenesená",J185,0)</f>
        <v>0</v>
      </c>
      <c r="BH185" s="247">
        <f>IF(N185="sníž. přenesená",J185,0)</f>
        <v>0</v>
      </c>
      <c r="BI185" s="247">
        <f>IF(N185="nulová",J185,0)</f>
        <v>0</v>
      </c>
      <c r="BJ185" s="24" t="s">
        <v>85</v>
      </c>
      <c r="BK185" s="247">
        <f>ROUND(I185*H185,2)</f>
        <v>0</v>
      </c>
      <c r="BL185" s="24" t="s">
        <v>779</v>
      </c>
      <c r="BM185" s="24" t="s">
        <v>1230</v>
      </c>
    </row>
    <row r="186" spans="2:63" s="11" customFormat="1" ht="29.85" customHeight="1">
      <c r="B186" s="220"/>
      <c r="C186" s="221"/>
      <c r="D186" s="222" t="s">
        <v>77</v>
      </c>
      <c r="E186" s="234" t="s">
        <v>781</v>
      </c>
      <c r="F186" s="234" t="s">
        <v>782</v>
      </c>
      <c r="G186" s="221"/>
      <c r="H186" s="221"/>
      <c r="I186" s="224"/>
      <c r="J186" s="235">
        <f>BK186</f>
        <v>0</v>
      </c>
      <c r="K186" s="221"/>
      <c r="L186" s="226"/>
      <c r="M186" s="227"/>
      <c r="N186" s="228"/>
      <c r="O186" s="228"/>
      <c r="P186" s="229">
        <f>P187</f>
        <v>0</v>
      </c>
      <c r="Q186" s="228"/>
      <c r="R186" s="229">
        <f>R187</f>
        <v>0</v>
      </c>
      <c r="S186" s="228"/>
      <c r="T186" s="230">
        <f>T187</f>
        <v>0</v>
      </c>
      <c r="AR186" s="231" t="s">
        <v>255</v>
      </c>
      <c r="AT186" s="232" t="s">
        <v>77</v>
      </c>
      <c r="AU186" s="232" t="s">
        <v>85</v>
      </c>
      <c r="AY186" s="231" t="s">
        <v>230</v>
      </c>
      <c r="BK186" s="233">
        <f>BK187</f>
        <v>0</v>
      </c>
    </row>
    <row r="187" spans="2:65" s="1" customFormat="1" ht="16.5" customHeight="1">
      <c r="B187" s="47"/>
      <c r="C187" s="236" t="s">
        <v>596</v>
      </c>
      <c r="D187" s="236" t="s">
        <v>233</v>
      </c>
      <c r="E187" s="237" t="s">
        <v>784</v>
      </c>
      <c r="F187" s="238" t="s">
        <v>785</v>
      </c>
      <c r="G187" s="239" t="s">
        <v>292</v>
      </c>
      <c r="H187" s="240">
        <v>1</v>
      </c>
      <c r="I187" s="241"/>
      <c r="J187" s="242">
        <f>ROUND(I187*H187,2)</f>
        <v>0</v>
      </c>
      <c r="K187" s="238" t="s">
        <v>34</v>
      </c>
      <c r="L187" s="73"/>
      <c r="M187" s="243" t="s">
        <v>34</v>
      </c>
      <c r="N187" s="244" t="s">
        <v>49</v>
      </c>
      <c r="O187" s="48"/>
      <c r="P187" s="245">
        <f>O187*H187</f>
        <v>0</v>
      </c>
      <c r="Q187" s="245">
        <v>0</v>
      </c>
      <c r="R187" s="245">
        <f>Q187*H187</f>
        <v>0</v>
      </c>
      <c r="S187" s="245">
        <v>0</v>
      </c>
      <c r="T187" s="246">
        <f>S187*H187</f>
        <v>0</v>
      </c>
      <c r="AR187" s="24" t="s">
        <v>779</v>
      </c>
      <c r="AT187" s="24" t="s">
        <v>233</v>
      </c>
      <c r="AU187" s="24" t="s">
        <v>91</v>
      </c>
      <c r="AY187" s="24" t="s">
        <v>230</v>
      </c>
      <c r="BE187" s="247">
        <f>IF(N187="základní",J187,0)</f>
        <v>0</v>
      </c>
      <c r="BF187" s="247">
        <f>IF(N187="snížená",J187,0)</f>
        <v>0</v>
      </c>
      <c r="BG187" s="247">
        <f>IF(N187="zákl. přenesená",J187,0)</f>
        <v>0</v>
      </c>
      <c r="BH187" s="247">
        <f>IF(N187="sníž. přenesená",J187,0)</f>
        <v>0</v>
      </c>
      <c r="BI187" s="247">
        <f>IF(N187="nulová",J187,0)</f>
        <v>0</v>
      </c>
      <c r="BJ187" s="24" t="s">
        <v>85</v>
      </c>
      <c r="BK187" s="247">
        <f>ROUND(I187*H187,2)</f>
        <v>0</v>
      </c>
      <c r="BL187" s="24" t="s">
        <v>779</v>
      </c>
      <c r="BM187" s="24" t="s">
        <v>1231</v>
      </c>
    </row>
    <row r="188" spans="2:63" s="11" customFormat="1" ht="29.85" customHeight="1">
      <c r="B188" s="220"/>
      <c r="C188" s="221"/>
      <c r="D188" s="222" t="s">
        <v>77</v>
      </c>
      <c r="E188" s="234" t="s">
        <v>787</v>
      </c>
      <c r="F188" s="234" t="s">
        <v>788</v>
      </c>
      <c r="G188" s="221"/>
      <c r="H188" s="221"/>
      <c r="I188" s="224"/>
      <c r="J188" s="235">
        <f>BK188</f>
        <v>0</v>
      </c>
      <c r="K188" s="221"/>
      <c r="L188" s="226"/>
      <c r="M188" s="227"/>
      <c r="N188" s="228"/>
      <c r="O188" s="228"/>
      <c r="P188" s="229">
        <f>P189</f>
        <v>0</v>
      </c>
      <c r="Q188" s="228"/>
      <c r="R188" s="229">
        <f>R189</f>
        <v>0</v>
      </c>
      <c r="S188" s="228"/>
      <c r="T188" s="230">
        <f>T189</f>
        <v>0</v>
      </c>
      <c r="AR188" s="231" t="s">
        <v>255</v>
      </c>
      <c r="AT188" s="232" t="s">
        <v>77</v>
      </c>
      <c r="AU188" s="232" t="s">
        <v>85</v>
      </c>
      <c r="AY188" s="231" t="s">
        <v>230</v>
      </c>
      <c r="BK188" s="233">
        <f>BK189</f>
        <v>0</v>
      </c>
    </row>
    <row r="189" spans="2:65" s="1" customFormat="1" ht="16.5" customHeight="1">
      <c r="B189" s="47"/>
      <c r="C189" s="236" t="s">
        <v>600</v>
      </c>
      <c r="D189" s="236" t="s">
        <v>233</v>
      </c>
      <c r="E189" s="237" t="s">
        <v>790</v>
      </c>
      <c r="F189" s="238" t="s">
        <v>791</v>
      </c>
      <c r="G189" s="239" t="s">
        <v>292</v>
      </c>
      <c r="H189" s="240">
        <v>1</v>
      </c>
      <c r="I189" s="241"/>
      <c r="J189" s="242">
        <f>ROUND(I189*H189,2)</f>
        <v>0</v>
      </c>
      <c r="K189" s="238" t="s">
        <v>34</v>
      </c>
      <c r="L189" s="73"/>
      <c r="M189" s="243" t="s">
        <v>34</v>
      </c>
      <c r="N189" s="244" t="s">
        <v>49</v>
      </c>
      <c r="O189" s="48"/>
      <c r="P189" s="245">
        <f>O189*H189</f>
        <v>0</v>
      </c>
      <c r="Q189" s="245">
        <v>0</v>
      </c>
      <c r="R189" s="245">
        <f>Q189*H189</f>
        <v>0</v>
      </c>
      <c r="S189" s="245">
        <v>0</v>
      </c>
      <c r="T189" s="246">
        <f>S189*H189</f>
        <v>0</v>
      </c>
      <c r="AR189" s="24" t="s">
        <v>779</v>
      </c>
      <c r="AT189" s="24" t="s">
        <v>233</v>
      </c>
      <c r="AU189" s="24" t="s">
        <v>91</v>
      </c>
      <c r="AY189" s="24" t="s">
        <v>230</v>
      </c>
      <c r="BE189" s="247">
        <f>IF(N189="základní",J189,0)</f>
        <v>0</v>
      </c>
      <c r="BF189" s="247">
        <f>IF(N189="snížená",J189,0)</f>
        <v>0</v>
      </c>
      <c r="BG189" s="247">
        <f>IF(N189="zákl. přenesená",J189,0)</f>
        <v>0</v>
      </c>
      <c r="BH189" s="247">
        <f>IF(N189="sníž. přenesená",J189,0)</f>
        <v>0</v>
      </c>
      <c r="BI189" s="247">
        <f>IF(N189="nulová",J189,0)</f>
        <v>0</v>
      </c>
      <c r="BJ189" s="24" t="s">
        <v>85</v>
      </c>
      <c r="BK189" s="247">
        <f>ROUND(I189*H189,2)</f>
        <v>0</v>
      </c>
      <c r="BL189" s="24" t="s">
        <v>779</v>
      </c>
      <c r="BM189" s="24" t="s">
        <v>1232</v>
      </c>
    </row>
    <row r="190" spans="2:63" s="11" customFormat="1" ht="29.85" customHeight="1">
      <c r="B190" s="220"/>
      <c r="C190" s="221"/>
      <c r="D190" s="222" t="s">
        <v>77</v>
      </c>
      <c r="E190" s="234" t="s">
        <v>793</v>
      </c>
      <c r="F190" s="234" t="s">
        <v>794</v>
      </c>
      <c r="G190" s="221"/>
      <c r="H190" s="221"/>
      <c r="I190" s="224"/>
      <c r="J190" s="235">
        <f>BK190</f>
        <v>0</v>
      </c>
      <c r="K190" s="221"/>
      <c r="L190" s="226"/>
      <c r="M190" s="227"/>
      <c r="N190" s="228"/>
      <c r="O190" s="228"/>
      <c r="P190" s="229">
        <f>P191</f>
        <v>0</v>
      </c>
      <c r="Q190" s="228"/>
      <c r="R190" s="229">
        <f>R191</f>
        <v>0</v>
      </c>
      <c r="S190" s="228"/>
      <c r="T190" s="230">
        <f>T191</f>
        <v>0</v>
      </c>
      <c r="AR190" s="231" t="s">
        <v>255</v>
      </c>
      <c r="AT190" s="232" t="s">
        <v>77</v>
      </c>
      <c r="AU190" s="232" t="s">
        <v>85</v>
      </c>
      <c r="AY190" s="231" t="s">
        <v>230</v>
      </c>
      <c r="BK190" s="233">
        <f>BK191</f>
        <v>0</v>
      </c>
    </row>
    <row r="191" spans="2:65" s="1" customFormat="1" ht="16.5" customHeight="1">
      <c r="B191" s="47"/>
      <c r="C191" s="236" t="s">
        <v>604</v>
      </c>
      <c r="D191" s="236" t="s">
        <v>233</v>
      </c>
      <c r="E191" s="237" t="s">
        <v>796</v>
      </c>
      <c r="F191" s="238" t="s">
        <v>797</v>
      </c>
      <c r="G191" s="239" t="s">
        <v>292</v>
      </c>
      <c r="H191" s="240">
        <v>1</v>
      </c>
      <c r="I191" s="241"/>
      <c r="J191" s="242">
        <f>ROUND(I191*H191,2)</f>
        <v>0</v>
      </c>
      <c r="K191" s="238" t="s">
        <v>34</v>
      </c>
      <c r="L191" s="73"/>
      <c r="M191" s="243" t="s">
        <v>34</v>
      </c>
      <c r="N191" s="294" t="s">
        <v>49</v>
      </c>
      <c r="O191" s="295"/>
      <c r="P191" s="296">
        <f>O191*H191</f>
        <v>0</v>
      </c>
      <c r="Q191" s="296">
        <v>0</v>
      </c>
      <c r="R191" s="296">
        <f>Q191*H191</f>
        <v>0</v>
      </c>
      <c r="S191" s="296">
        <v>0</v>
      </c>
      <c r="T191" s="297">
        <f>S191*H191</f>
        <v>0</v>
      </c>
      <c r="AR191" s="24" t="s">
        <v>779</v>
      </c>
      <c r="AT191" s="24" t="s">
        <v>233</v>
      </c>
      <c r="AU191" s="24" t="s">
        <v>91</v>
      </c>
      <c r="AY191" s="24" t="s">
        <v>230</v>
      </c>
      <c r="BE191" s="247">
        <f>IF(N191="základní",J191,0)</f>
        <v>0</v>
      </c>
      <c r="BF191" s="247">
        <f>IF(N191="snížená",J191,0)</f>
        <v>0</v>
      </c>
      <c r="BG191" s="247">
        <f>IF(N191="zákl. přenesená",J191,0)</f>
        <v>0</v>
      </c>
      <c r="BH191" s="247">
        <f>IF(N191="sníž. přenesená",J191,0)</f>
        <v>0</v>
      </c>
      <c r="BI191" s="247">
        <f>IF(N191="nulová",J191,0)</f>
        <v>0</v>
      </c>
      <c r="BJ191" s="24" t="s">
        <v>85</v>
      </c>
      <c r="BK191" s="247">
        <f>ROUND(I191*H191,2)</f>
        <v>0</v>
      </c>
      <c r="BL191" s="24" t="s">
        <v>779</v>
      </c>
      <c r="BM191" s="24" t="s">
        <v>1233</v>
      </c>
    </row>
    <row r="192" spans="2:12" s="1" customFormat="1" ht="6.95" customHeight="1">
      <c r="B192" s="68"/>
      <c r="C192" s="69"/>
      <c r="D192" s="69"/>
      <c r="E192" s="69"/>
      <c r="F192" s="69"/>
      <c r="G192" s="69"/>
      <c r="H192" s="69"/>
      <c r="I192" s="179"/>
      <c r="J192" s="69"/>
      <c r="K192" s="69"/>
      <c r="L192" s="73"/>
    </row>
  </sheetData>
  <sheetProtection password="CC35" sheet="1" objects="1" scenarios="1" formatColumns="0" formatRows="0" autoFilter="0"/>
  <autoFilter ref="C95:K191"/>
  <mergeCells count="13">
    <mergeCell ref="E7:H7"/>
    <mergeCell ref="E9:H9"/>
    <mergeCell ref="E11:H11"/>
    <mergeCell ref="E26:H26"/>
    <mergeCell ref="E47:H47"/>
    <mergeCell ref="E49:H49"/>
    <mergeCell ref="E51:H51"/>
    <mergeCell ref="J55:J56"/>
    <mergeCell ref="E84:H84"/>
    <mergeCell ref="E86:H86"/>
    <mergeCell ref="E88:H88"/>
    <mergeCell ref="G1:H1"/>
    <mergeCell ref="L2:V2"/>
  </mergeCells>
  <hyperlinks>
    <hyperlink ref="F1:G1" location="C2" display="1) Krycí list soupisu"/>
    <hyperlink ref="G1:H1" location="C58"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6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101</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191</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1234</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ROUND(J83,2)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ROUND(SUM(BE83:BE161),2)</f>
        <v>0</v>
      </c>
      <c r="G32" s="48"/>
      <c r="H32" s="48"/>
      <c r="I32" s="171">
        <v>0.21</v>
      </c>
      <c r="J32" s="170">
        <f>ROUND(ROUND((SUM(BE83:BE161)),2)*I32,2)</f>
        <v>0</v>
      </c>
      <c r="K32" s="52"/>
    </row>
    <row r="33" spans="2:11" s="1" customFormat="1" ht="14.4" customHeight="1">
      <c r="B33" s="47"/>
      <c r="C33" s="48"/>
      <c r="D33" s="48"/>
      <c r="E33" s="56" t="s">
        <v>50</v>
      </c>
      <c r="F33" s="170">
        <f>ROUND(SUM(BF83:BF161),2)</f>
        <v>0</v>
      </c>
      <c r="G33" s="48"/>
      <c r="H33" s="48"/>
      <c r="I33" s="171">
        <v>0.15</v>
      </c>
      <c r="J33" s="170">
        <f>ROUND(ROUND((SUM(BF83:BF161)),2)*I33,2)</f>
        <v>0</v>
      </c>
      <c r="K33" s="52"/>
    </row>
    <row r="34" spans="2:11" s="1" customFormat="1" ht="14.4" customHeight="1" hidden="1">
      <c r="B34" s="47"/>
      <c r="C34" s="48"/>
      <c r="D34" s="48"/>
      <c r="E34" s="56" t="s">
        <v>51</v>
      </c>
      <c r="F34" s="170">
        <f>ROUND(SUM(BG83:BG161),2)</f>
        <v>0</v>
      </c>
      <c r="G34" s="48"/>
      <c r="H34" s="48"/>
      <c r="I34" s="171">
        <v>0.21</v>
      </c>
      <c r="J34" s="170">
        <v>0</v>
      </c>
      <c r="K34" s="52"/>
    </row>
    <row r="35" spans="2:11" s="1" customFormat="1" ht="14.4" customHeight="1" hidden="1">
      <c r="B35" s="47"/>
      <c r="C35" s="48"/>
      <c r="D35" s="48"/>
      <c r="E35" s="56" t="s">
        <v>52</v>
      </c>
      <c r="F35" s="170">
        <f>ROUND(SUM(BH83:BH161),2)</f>
        <v>0</v>
      </c>
      <c r="G35" s="48"/>
      <c r="H35" s="48"/>
      <c r="I35" s="171">
        <v>0.15</v>
      </c>
      <c r="J35" s="170">
        <v>0</v>
      </c>
      <c r="K35" s="52"/>
    </row>
    <row r="36" spans="2:11" s="1" customFormat="1" ht="14.4" customHeight="1" hidden="1">
      <c r="B36" s="47"/>
      <c r="C36" s="48"/>
      <c r="D36" s="48"/>
      <c r="E36" s="56" t="s">
        <v>53</v>
      </c>
      <c r="F36" s="170">
        <f>ROUND(SUM(BI83:BI161),2)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191</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A4 - KOTELNA - SILNOPROUD</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J83</f>
        <v>0</v>
      </c>
      <c r="K60" s="52"/>
      <c r="AU60" s="24" t="s">
        <v>198</v>
      </c>
    </row>
    <row r="61" spans="2:11" s="8" customFormat="1" ht="24.95" customHeight="1">
      <c r="B61" s="190"/>
      <c r="C61" s="191"/>
      <c r="D61" s="192" t="s">
        <v>1235</v>
      </c>
      <c r="E61" s="193"/>
      <c r="F61" s="193"/>
      <c r="G61" s="193"/>
      <c r="H61" s="193"/>
      <c r="I61" s="194"/>
      <c r="J61" s="195">
        <f>J84</f>
        <v>0</v>
      </c>
      <c r="K61" s="196"/>
    </row>
    <row r="62" spans="2:11" s="1" customFormat="1" ht="21.8" customHeight="1">
      <c r="B62" s="47"/>
      <c r="C62" s="48"/>
      <c r="D62" s="48"/>
      <c r="E62" s="48"/>
      <c r="F62" s="48"/>
      <c r="G62" s="48"/>
      <c r="H62" s="48"/>
      <c r="I62" s="157"/>
      <c r="J62" s="48"/>
      <c r="K62" s="52"/>
    </row>
    <row r="63" spans="2:11" s="1" customFormat="1" ht="6.95" customHeight="1">
      <c r="B63" s="68"/>
      <c r="C63" s="69"/>
      <c r="D63" s="69"/>
      <c r="E63" s="69"/>
      <c r="F63" s="69"/>
      <c r="G63" s="69"/>
      <c r="H63" s="69"/>
      <c r="I63" s="179"/>
      <c r="J63" s="69"/>
      <c r="K63" s="70"/>
    </row>
    <row r="67" spans="2:12" s="1" customFormat="1" ht="6.95" customHeight="1">
      <c r="B67" s="71"/>
      <c r="C67" s="72"/>
      <c r="D67" s="72"/>
      <c r="E67" s="72"/>
      <c r="F67" s="72"/>
      <c r="G67" s="72"/>
      <c r="H67" s="72"/>
      <c r="I67" s="182"/>
      <c r="J67" s="72"/>
      <c r="K67" s="72"/>
      <c r="L67" s="73"/>
    </row>
    <row r="68" spans="2:12" s="1" customFormat="1" ht="36.95" customHeight="1">
      <c r="B68" s="47"/>
      <c r="C68" s="74" t="s">
        <v>214</v>
      </c>
      <c r="D68" s="75"/>
      <c r="E68" s="75"/>
      <c r="F68" s="75"/>
      <c r="G68" s="75"/>
      <c r="H68" s="75"/>
      <c r="I68" s="204"/>
      <c r="J68" s="75"/>
      <c r="K68" s="75"/>
      <c r="L68" s="73"/>
    </row>
    <row r="69" spans="2:12" s="1" customFormat="1" ht="6.95" customHeight="1">
      <c r="B69" s="47"/>
      <c r="C69" s="75"/>
      <c r="D69" s="75"/>
      <c r="E69" s="75"/>
      <c r="F69" s="75"/>
      <c r="G69" s="75"/>
      <c r="H69" s="75"/>
      <c r="I69" s="204"/>
      <c r="J69" s="75"/>
      <c r="K69" s="75"/>
      <c r="L69" s="73"/>
    </row>
    <row r="70" spans="2:12" s="1" customFormat="1" ht="14.4" customHeight="1">
      <c r="B70" s="47"/>
      <c r="C70" s="77" t="s">
        <v>18</v>
      </c>
      <c r="D70" s="75"/>
      <c r="E70" s="75"/>
      <c r="F70" s="75"/>
      <c r="G70" s="75"/>
      <c r="H70" s="75"/>
      <c r="I70" s="204"/>
      <c r="J70" s="75"/>
      <c r="K70" s="75"/>
      <c r="L70" s="73"/>
    </row>
    <row r="71" spans="2:12" s="1" customFormat="1" ht="16.5" customHeight="1">
      <c r="B71" s="47"/>
      <c r="C71" s="75"/>
      <c r="D71" s="75"/>
      <c r="E71" s="205" t="str">
        <f>E7</f>
        <v>REKONSTRUKCE PLYNOVÉ KOTELNY JAROV I.- OBJEKTY A-E</v>
      </c>
      <c r="F71" s="77"/>
      <c r="G71" s="77"/>
      <c r="H71" s="77"/>
      <c r="I71" s="204"/>
      <c r="J71" s="75"/>
      <c r="K71" s="75"/>
      <c r="L71" s="73"/>
    </row>
    <row r="72" spans="2:12" ht="13.5">
      <c r="B72" s="28"/>
      <c r="C72" s="77" t="s">
        <v>190</v>
      </c>
      <c r="D72" s="206"/>
      <c r="E72" s="206"/>
      <c r="F72" s="206"/>
      <c r="G72" s="206"/>
      <c r="H72" s="206"/>
      <c r="I72" s="149"/>
      <c r="J72" s="206"/>
      <c r="K72" s="206"/>
      <c r="L72" s="207"/>
    </row>
    <row r="73" spans="2:12" s="1" customFormat="1" ht="16.5" customHeight="1">
      <c r="B73" s="47"/>
      <c r="C73" s="75"/>
      <c r="D73" s="75"/>
      <c r="E73" s="205" t="s">
        <v>191</v>
      </c>
      <c r="F73" s="75"/>
      <c r="G73" s="75"/>
      <c r="H73" s="75"/>
      <c r="I73" s="204"/>
      <c r="J73" s="75"/>
      <c r="K73" s="75"/>
      <c r="L73" s="73"/>
    </row>
    <row r="74" spans="2:12" s="1" customFormat="1" ht="14.4" customHeight="1">
      <c r="B74" s="47"/>
      <c r="C74" s="77" t="s">
        <v>192</v>
      </c>
      <c r="D74" s="75"/>
      <c r="E74" s="75"/>
      <c r="F74" s="75"/>
      <c r="G74" s="75"/>
      <c r="H74" s="75"/>
      <c r="I74" s="204"/>
      <c r="J74" s="75"/>
      <c r="K74" s="75"/>
      <c r="L74" s="73"/>
    </row>
    <row r="75" spans="2:12" s="1" customFormat="1" ht="17.25" customHeight="1">
      <c r="B75" s="47"/>
      <c r="C75" s="75"/>
      <c r="D75" s="75"/>
      <c r="E75" s="83" t="str">
        <f>E11</f>
        <v>A4 - KOTELNA - SILNOPROUD</v>
      </c>
      <c r="F75" s="75"/>
      <c r="G75" s="75"/>
      <c r="H75" s="75"/>
      <c r="I75" s="204"/>
      <c r="J75" s="75"/>
      <c r="K75" s="75"/>
      <c r="L75" s="73"/>
    </row>
    <row r="76" spans="2:12" s="1" customFormat="1" ht="6.95" customHeight="1">
      <c r="B76" s="47"/>
      <c r="C76" s="75"/>
      <c r="D76" s="75"/>
      <c r="E76" s="75"/>
      <c r="F76" s="75"/>
      <c r="G76" s="75"/>
      <c r="H76" s="75"/>
      <c r="I76" s="204"/>
      <c r="J76" s="75"/>
      <c r="K76" s="75"/>
      <c r="L76" s="73"/>
    </row>
    <row r="77" spans="2:12" s="1" customFormat="1" ht="18" customHeight="1">
      <c r="B77" s="47"/>
      <c r="C77" s="77" t="s">
        <v>24</v>
      </c>
      <c r="D77" s="75"/>
      <c r="E77" s="75"/>
      <c r="F77" s="208" t="str">
        <f>F14</f>
        <v xml:space="preserve"> 130 00 Praha 3</v>
      </c>
      <c r="G77" s="75"/>
      <c r="H77" s="75"/>
      <c r="I77" s="209" t="s">
        <v>26</v>
      </c>
      <c r="J77" s="86" t="str">
        <f>IF(J14="","",J14)</f>
        <v>24. 9. 2018</v>
      </c>
      <c r="K77" s="75"/>
      <c r="L77" s="73"/>
    </row>
    <row r="78" spans="2:12" s="1" customFormat="1" ht="6.95" customHeight="1">
      <c r="B78" s="47"/>
      <c r="C78" s="75"/>
      <c r="D78" s="75"/>
      <c r="E78" s="75"/>
      <c r="F78" s="75"/>
      <c r="G78" s="75"/>
      <c r="H78" s="75"/>
      <c r="I78" s="204"/>
      <c r="J78" s="75"/>
      <c r="K78" s="75"/>
      <c r="L78" s="73"/>
    </row>
    <row r="79" spans="2:12" s="1" customFormat="1" ht="13.5">
      <c r="B79" s="47"/>
      <c r="C79" s="77" t="s">
        <v>32</v>
      </c>
      <c r="D79" s="75"/>
      <c r="E79" s="75"/>
      <c r="F79" s="208" t="str">
        <f>E17</f>
        <v>VYSOKÁ ŠKOLA EKONOMICKÁ V PRAZE</v>
      </c>
      <c r="G79" s="75"/>
      <c r="H79" s="75"/>
      <c r="I79" s="209" t="s">
        <v>39</v>
      </c>
      <c r="J79" s="208" t="str">
        <f>E23</f>
        <v>ING.VÁCLAV PILÁT</v>
      </c>
      <c r="K79" s="75"/>
      <c r="L79" s="73"/>
    </row>
    <row r="80" spans="2:12" s="1" customFormat="1" ht="14.4" customHeight="1">
      <c r="B80" s="47"/>
      <c r="C80" s="77" t="s">
        <v>37</v>
      </c>
      <c r="D80" s="75"/>
      <c r="E80" s="75"/>
      <c r="F80" s="208" t="str">
        <f>IF(E20="","",E20)</f>
        <v/>
      </c>
      <c r="G80" s="75"/>
      <c r="H80" s="75"/>
      <c r="I80" s="204"/>
      <c r="J80" s="75"/>
      <c r="K80" s="75"/>
      <c r="L80" s="73"/>
    </row>
    <row r="81" spans="2:12" s="1" customFormat="1" ht="10.3" customHeight="1">
      <c r="B81" s="47"/>
      <c r="C81" s="75"/>
      <c r="D81" s="75"/>
      <c r="E81" s="75"/>
      <c r="F81" s="75"/>
      <c r="G81" s="75"/>
      <c r="H81" s="75"/>
      <c r="I81" s="204"/>
      <c r="J81" s="75"/>
      <c r="K81" s="75"/>
      <c r="L81" s="73"/>
    </row>
    <row r="82" spans="2:20" s="10" customFormat="1" ht="29.25" customHeight="1">
      <c r="B82" s="210"/>
      <c r="C82" s="211" t="s">
        <v>215</v>
      </c>
      <c r="D82" s="212" t="s">
        <v>63</v>
      </c>
      <c r="E82" s="212" t="s">
        <v>59</v>
      </c>
      <c r="F82" s="212" t="s">
        <v>216</v>
      </c>
      <c r="G82" s="212" t="s">
        <v>217</v>
      </c>
      <c r="H82" s="212" t="s">
        <v>218</v>
      </c>
      <c r="I82" s="213" t="s">
        <v>219</v>
      </c>
      <c r="J82" s="212" t="s">
        <v>196</v>
      </c>
      <c r="K82" s="214" t="s">
        <v>220</v>
      </c>
      <c r="L82" s="215"/>
      <c r="M82" s="103" t="s">
        <v>221</v>
      </c>
      <c r="N82" s="104" t="s">
        <v>48</v>
      </c>
      <c r="O82" s="104" t="s">
        <v>222</v>
      </c>
      <c r="P82" s="104" t="s">
        <v>223</v>
      </c>
      <c r="Q82" s="104" t="s">
        <v>224</v>
      </c>
      <c r="R82" s="104" t="s">
        <v>225</v>
      </c>
      <c r="S82" s="104" t="s">
        <v>226</v>
      </c>
      <c r="T82" s="105" t="s">
        <v>227</v>
      </c>
    </row>
    <row r="83" spans="2:63" s="1" customFormat="1" ht="29.25" customHeight="1">
      <c r="B83" s="47"/>
      <c r="C83" s="109" t="s">
        <v>197</v>
      </c>
      <c r="D83" s="75"/>
      <c r="E83" s="75"/>
      <c r="F83" s="75"/>
      <c r="G83" s="75"/>
      <c r="H83" s="75"/>
      <c r="I83" s="204"/>
      <c r="J83" s="216">
        <f>BK83</f>
        <v>0</v>
      </c>
      <c r="K83" s="75"/>
      <c r="L83" s="73"/>
      <c r="M83" s="106"/>
      <c r="N83" s="107"/>
      <c r="O83" s="107"/>
      <c r="P83" s="217">
        <f>P84</f>
        <v>0</v>
      </c>
      <c r="Q83" s="107"/>
      <c r="R83" s="217">
        <f>R84</f>
        <v>0</v>
      </c>
      <c r="S83" s="107"/>
      <c r="T83" s="218">
        <f>T84</f>
        <v>0</v>
      </c>
      <c r="AT83" s="24" t="s">
        <v>77</v>
      </c>
      <c r="AU83" s="24" t="s">
        <v>198</v>
      </c>
      <c r="BK83" s="219">
        <f>BK84</f>
        <v>0</v>
      </c>
    </row>
    <row r="84" spans="2:63" s="11" customFormat="1" ht="37.4" customHeight="1">
      <c r="B84" s="220"/>
      <c r="C84" s="221"/>
      <c r="D84" s="222" t="s">
        <v>77</v>
      </c>
      <c r="E84" s="223" t="s">
        <v>1236</v>
      </c>
      <c r="F84" s="223" t="s">
        <v>1237</v>
      </c>
      <c r="G84" s="221"/>
      <c r="H84" s="221"/>
      <c r="I84" s="224"/>
      <c r="J84" s="225">
        <f>BK84</f>
        <v>0</v>
      </c>
      <c r="K84" s="221"/>
      <c r="L84" s="226"/>
      <c r="M84" s="227"/>
      <c r="N84" s="228"/>
      <c r="O84" s="228"/>
      <c r="P84" s="229">
        <f>SUM(P85:P161)</f>
        <v>0</v>
      </c>
      <c r="Q84" s="228"/>
      <c r="R84" s="229">
        <f>SUM(R85:R161)</f>
        <v>0</v>
      </c>
      <c r="S84" s="228"/>
      <c r="T84" s="230">
        <f>SUM(T85:T161)</f>
        <v>0</v>
      </c>
      <c r="AR84" s="231" t="s">
        <v>242</v>
      </c>
      <c r="AT84" s="232" t="s">
        <v>77</v>
      </c>
      <c r="AU84" s="232" t="s">
        <v>78</v>
      </c>
      <c r="AY84" s="231" t="s">
        <v>230</v>
      </c>
      <c r="BK84" s="233">
        <f>SUM(BK85:BK161)</f>
        <v>0</v>
      </c>
    </row>
    <row r="85" spans="2:65" s="1" customFormat="1" ht="25.5" customHeight="1">
      <c r="B85" s="47"/>
      <c r="C85" s="236" t="s">
        <v>85</v>
      </c>
      <c r="D85" s="236" t="s">
        <v>233</v>
      </c>
      <c r="E85" s="237" t="s">
        <v>1238</v>
      </c>
      <c r="F85" s="238" t="s">
        <v>1239</v>
      </c>
      <c r="G85" s="239" t="s">
        <v>258</v>
      </c>
      <c r="H85" s="240">
        <v>35</v>
      </c>
      <c r="I85" s="241"/>
      <c r="J85" s="242">
        <f>ROUND(I85*H85,2)</f>
        <v>0</v>
      </c>
      <c r="K85" s="238" t="s">
        <v>34</v>
      </c>
      <c r="L85" s="73"/>
      <c r="M85" s="243" t="s">
        <v>34</v>
      </c>
      <c r="N85" s="244" t="s">
        <v>49</v>
      </c>
      <c r="O85" s="48"/>
      <c r="P85" s="245">
        <f>O85*H85</f>
        <v>0</v>
      </c>
      <c r="Q85" s="245">
        <v>0</v>
      </c>
      <c r="R85" s="245">
        <f>Q85*H85</f>
        <v>0</v>
      </c>
      <c r="S85" s="245">
        <v>0</v>
      </c>
      <c r="T85" s="246">
        <f>S85*H85</f>
        <v>0</v>
      </c>
      <c r="AR85" s="24" t="s">
        <v>533</v>
      </c>
      <c r="AT85" s="24" t="s">
        <v>233</v>
      </c>
      <c r="AU85" s="24" t="s">
        <v>85</v>
      </c>
      <c r="AY85" s="24" t="s">
        <v>230</v>
      </c>
      <c r="BE85" s="247">
        <f>IF(N85="základní",J85,0)</f>
        <v>0</v>
      </c>
      <c r="BF85" s="247">
        <f>IF(N85="snížená",J85,0)</f>
        <v>0</v>
      </c>
      <c r="BG85" s="247">
        <f>IF(N85="zákl. přenesená",J85,0)</f>
        <v>0</v>
      </c>
      <c r="BH85" s="247">
        <f>IF(N85="sníž. přenesená",J85,0)</f>
        <v>0</v>
      </c>
      <c r="BI85" s="247">
        <f>IF(N85="nulová",J85,0)</f>
        <v>0</v>
      </c>
      <c r="BJ85" s="24" t="s">
        <v>85</v>
      </c>
      <c r="BK85" s="247">
        <f>ROUND(I85*H85,2)</f>
        <v>0</v>
      </c>
      <c r="BL85" s="24" t="s">
        <v>533</v>
      </c>
      <c r="BM85" s="24" t="s">
        <v>1240</v>
      </c>
    </row>
    <row r="86" spans="2:65" s="1" customFormat="1" ht="25.5" customHeight="1">
      <c r="B86" s="47"/>
      <c r="C86" s="236" t="s">
        <v>91</v>
      </c>
      <c r="D86" s="236" t="s">
        <v>233</v>
      </c>
      <c r="E86" s="237" t="s">
        <v>1241</v>
      </c>
      <c r="F86" s="238" t="s">
        <v>1242</v>
      </c>
      <c r="G86" s="239" t="s">
        <v>258</v>
      </c>
      <c r="H86" s="240">
        <v>35</v>
      </c>
      <c r="I86" s="241"/>
      <c r="J86" s="242">
        <f>ROUND(I86*H86,2)</f>
        <v>0</v>
      </c>
      <c r="K86" s="238" t="s">
        <v>34</v>
      </c>
      <c r="L86" s="73"/>
      <c r="M86" s="243" t="s">
        <v>34</v>
      </c>
      <c r="N86" s="244" t="s">
        <v>49</v>
      </c>
      <c r="O86" s="48"/>
      <c r="P86" s="245">
        <f>O86*H86</f>
        <v>0</v>
      </c>
      <c r="Q86" s="245">
        <v>0</v>
      </c>
      <c r="R86" s="245">
        <f>Q86*H86</f>
        <v>0</v>
      </c>
      <c r="S86" s="245">
        <v>0</v>
      </c>
      <c r="T86" s="246">
        <f>S86*H86</f>
        <v>0</v>
      </c>
      <c r="AR86" s="24" t="s">
        <v>533</v>
      </c>
      <c r="AT86" s="24" t="s">
        <v>233</v>
      </c>
      <c r="AU86" s="24" t="s">
        <v>85</v>
      </c>
      <c r="AY86" s="24" t="s">
        <v>230</v>
      </c>
      <c r="BE86" s="247">
        <f>IF(N86="základní",J86,0)</f>
        <v>0</v>
      </c>
      <c r="BF86" s="247">
        <f>IF(N86="snížená",J86,0)</f>
        <v>0</v>
      </c>
      <c r="BG86" s="247">
        <f>IF(N86="zákl. přenesená",J86,0)</f>
        <v>0</v>
      </c>
      <c r="BH86" s="247">
        <f>IF(N86="sníž. přenesená",J86,0)</f>
        <v>0</v>
      </c>
      <c r="BI86" s="247">
        <f>IF(N86="nulová",J86,0)</f>
        <v>0</v>
      </c>
      <c r="BJ86" s="24" t="s">
        <v>85</v>
      </c>
      <c r="BK86" s="247">
        <f>ROUND(I86*H86,2)</f>
        <v>0</v>
      </c>
      <c r="BL86" s="24" t="s">
        <v>533</v>
      </c>
      <c r="BM86" s="24" t="s">
        <v>1243</v>
      </c>
    </row>
    <row r="87" spans="2:65" s="1" customFormat="1" ht="25.5" customHeight="1">
      <c r="B87" s="47"/>
      <c r="C87" s="236" t="s">
        <v>242</v>
      </c>
      <c r="D87" s="236" t="s">
        <v>233</v>
      </c>
      <c r="E87" s="237" t="s">
        <v>1244</v>
      </c>
      <c r="F87" s="238" t="s">
        <v>1239</v>
      </c>
      <c r="G87" s="239" t="s">
        <v>258</v>
      </c>
      <c r="H87" s="240">
        <v>29</v>
      </c>
      <c r="I87" s="241"/>
      <c r="J87" s="242">
        <f>ROUND(I87*H87,2)</f>
        <v>0</v>
      </c>
      <c r="K87" s="238" t="s">
        <v>34</v>
      </c>
      <c r="L87" s="73"/>
      <c r="M87" s="243" t="s">
        <v>34</v>
      </c>
      <c r="N87" s="244" t="s">
        <v>49</v>
      </c>
      <c r="O87" s="48"/>
      <c r="P87" s="245">
        <f>O87*H87</f>
        <v>0</v>
      </c>
      <c r="Q87" s="245">
        <v>0</v>
      </c>
      <c r="R87" s="245">
        <f>Q87*H87</f>
        <v>0</v>
      </c>
      <c r="S87" s="245">
        <v>0</v>
      </c>
      <c r="T87" s="246">
        <f>S87*H87</f>
        <v>0</v>
      </c>
      <c r="AR87" s="24" t="s">
        <v>533</v>
      </c>
      <c r="AT87" s="24" t="s">
        <v>233</v>
      </c>
      <c r="AU87" s="24" t="s">
        <v>85</v>
      </c>
      <c r="AY87" s="24" t="s">
        <v>230</v>
      </c>
      <c r="BE87" s="247">
        <f>IF(N87="základní",J87,0)</f>
        <v>0</v>
      </c>
      <c r="BF87" s="247">
        <f>IF(N87="snížená",J87,0)</f>
        <v>0</v>
      </c>
      <c r="BG87" s="247">
        <f>IF(N87="zákl. přenesená",J87,0)</f>
        <v>0</v>
      </c>
      <c r="BH87" s="247">
        <f>IF(N87="sníž. přenesená",J87,0)</f>
        <v>0</v>
      </c>
      <c r="BI87" s="247">
        <f>IF(N87="nulová",J87,0)</f>
        <v>0</v>
      </c>
      <c r="BJ87" s="24" t="s">
        <v>85</v>
      </c>
      <c r="BK87" s="247">
        <f>ROUND(I87*H87,2)</f>
        <v>0</v>
      </c>
      <c r="BL87" s="24" t="s">
        <v>533</v>
      </c>
      <c r="BM87" s="24" t="s">
        <v>1245</v>
      </c>
    </row>
    <row r="88" spans="2:65" s="1" customFormat="1" ht="25.5" customHeight="1">
      <c r="B88" s="47"/>
      <c r="C88" s="236" t="s">
        <v>237</v>
      </c>
      <c r="D88" s="236" t="s">
        <v>233</v>
      </c>
      <c r="E88" s="237" t="s">
        <v>1246</v>
      </c>
      <c r="F88" s="238" t="s">
        <v>1242</v>
      </c>
      <c r="G88" s="239" t="s">
        <v>258</v>
      </c>
      <c r="H88" s="240">
        <v>29</v>
      </c>
      <c r="I88" s="241"/>
      <c r="J88" s="242">
        <f>ROUND(I88*H88,2)</f>
        <v>0</v>
      </c>
      <c r="K88" s="238" t="s">
        <v>34</v>
      </c>
      <c r="L88" s="73"/>
      <c r="M88" s="243" t="s">
        <v>34</v>
      </c>
      <c r="N88" s="244" t="s">
        <v>49</v>
      </c>
      <c r="O88" s="48"/>
      <c r="P88" s="245">
        <f>O88*H88</f>
        <v>0</v>
      </c>
      <c r="Q88" s="245">
        <v>0</v>
      </c>
      <c r="R88" s="245">
        <f>Q88*H88</f>
        <v>0</v>
      </c>
      <c r="S88" s="245">
        <v>0</v>
      </c>
      <c r="T88" s="246">
        <f>S88*H88</f>
        <v>0</v>
      </c>
      <c r="AR88" s="24" t="s">
        <v>533</v>
      </c>
      <c r="AT88" s="24" t="s">
        <v>233</v>
      </c>
      <c r="AU88" s="24" t="s">
        <v>85</v>
      </c>
      <c r="AY88" s="24" t="s">
        <v>230</v>
      </c>
      <c r="BE88" s="247">
        <f>IF(N88="základní",J88,0)</f>
        <v>0</v>
      </c>
      <c r="BF88" s="247">
        <f>IF(N88="snížená",J88,0)</f>
        <v>0</v>
      </c>
      <c r="BG88" s="247">
        <f>IF(N88="zákl. přenesená",J88,0)</f>
        <v>0</v>
      </c>
      <c r="BH88" s="247">
        <f>IF(N88="sníž. přenesená",J88,0)</f>
        <v>0</v>
      </c>
      <c r="BI88" s="247">
        <f>IF(N88="nulová",J88,0)</f>
        <v>0</v>
      </c>
      <c r="BJ88" s="24" t="s">
        <v>85</v>
      </c>
      <c r="BK88" s="247">
        <f>ROUND(I88*H88,2)</f>
        <v>0</v>
      </c>
      <c r="BL88" s="24" t="s">
        <v>533</v>
      </c>
      <c r="BM88" s="24" t="s">
        <v>1247</v>
      </c>
    </row>
    <row r="89" spans="2:65" s="1" customFormat="1" ht="25.5" customHeight="1">
      <c r="B89" s="47"/>
      <c r="C89" s="236" t="s">
        <v>255</v>
      </c>
      <c r="D89" s="236" t="s">
        <v>233</v>
      </c>
      <c r="E89" s="237" t="s">
        <v>1248</v>
      </c>
      <c r="F89" s="238" t="s">
        <v>1239</v>
      </c>
      <c r="G89" s="239" t="s">
        <v>258</v>
      </c>
      <c r="H89" s="240">
        <v>35</v>
      </c>
      <c r="I89" s="241"/>
      <c r="J89" s="242">
        <f>ROUND(I89*H89,2)</f>
        <v>0</v>
      </c>
      <c r="K89" s="238" t="s">
        <v>34</v>
      </c>
      <c r="L89" s="73"/>
      <c r="M89" s="243" t="s">
        <v>34</v>
      </c>
      <c r="N89" s="244" t="s">
        <v>49</v>
      </c>
      <c r="O89" s="48"/>
      <c r="P89" s="245">
        <f>O89*H89</f>
        <v>0</v>
      </c>
      <c r="Q89" s="245">
        <v>0</v>
      </c>
      <c r="R89" s="245">
        <f>Q89*H89</f>
        <v>0</v>
      </c>
      <c r="S89" s="245">
        <v>0</v>
      </c>
      <c r="T89" s="246">
        <f>S89*H89</f>
        <v>0</v>
      </c>
      <c r="AR89" s="24" t="s">
        <v>533</v>
      </c>
      <c r="AT89" s="24" t="s">
        <v>233</v>
      </c>
      <c r="AU89" s="24" t="s">
        <v>85</v>
      </c>
      <c r="AY89" s="24" t="s">
        <v>230</v>
      </c>
      <c r="BE89" s="247">
        <f>IF(N89="základní",J89,0)</f>
        <v>0</v>
      </c>
      <c r="BF89" s="247">
        <f>IF(N89="snížená",J89,0)</f>
        <v>0</v>
      </c>
      <c r="BG89" s="247">
        <f>IF(N89="zákl. přenesená",J89,0)</f>
        <v>0</v>
      </c>
      <c r="BH89" s="247">
        <f>IF(N89="sníž. přenesená",J89,0)</f>
        <v>0</v>
      </c>
      <c r="BI89" s="247">
        <f>IF(N89="nulová",J89,0)</f>
        <v>0</v>
      </c>
      <c r="BJ89" s="24" t="s">
        <v>85</v>
      </c>
      <c r="BK89" s="247">
        <f>ROUND(I89*H89,2)</f>
        <v>0</v>
      </c>
      <c r="BL89" s="24" t="s">
        <v>533</v>
      </c>
      <c r="BM89" s="24" t="s">
        <v>1249</v>
      </c>
    </row>
    <row r="90" spans="2:65" s="1" customFormat="1" ht="25.5" customHeight="1">
      <c r="B90" s="47"/>
      <c r="C90" s="236" t="s">
        <v>266</v>
      </c>
      <c r="D90" s="236" t="s">
        <v>233</v>
      </c>
      <c r="E90" s="237" t="s">
        <v>1250</v>
      </c>
      <c r="F90" s="238" t="s">
        <v>1251</v>
      </c>
      <c r="G90" s="239" t="s">
        <v>258</v>
      </c>
      <c r="H90" s="240">
        <v>35</v>
      </c>
      <c r="I90" s="241"/>
      <c r="J90" s="242">
        <f>ROUND(I90*H90,2)</f>
        <v>0</v>
      </c>
      <c r="K90" s="238" t="s">
        <v>34</v>
      </c>
      <c r="L90" s="73"/>
      <c r="M90" s="243" t="s">
        <v>34</v>
      </c>
      <c r="N90" s="244" t="s">
        <v>49</v>
      </c>
      <c r="O90" s="48"/>
      <c r="P90" s="245">
        <f>O90*H90</f>
        <v>0</v>
      </c>
      <c r="Q90" s="245">
        <v>0</v>
      </c>
      <c r="R90" s="245">
        <f>Q90*H90</f>
        <v>0</v>
      </c>
      <c r="S90" s="245">
        <v>0</v>
      </c>
      <c r="T90" s="246">
        <f>S90*H90</f>
        <v>0</v>
      </c>
      <c r="AR90" s="24" t="s">
        <v>533</v>
      </c>
      <c r="AT90" s="24" t="s">
        <v>233</v>
      </c>
      <c r="AU90" s="24" t="s">
        <v>85</v>
      </c>
      <c r="AY90" s="24" t="s">
        <v>230</v>
      </c>
      <c r="BE90" s="247">
        <f>IF(N90="základní",J90,0)</f>
        <v>0</v>
      </c>
      <c r="BF90" s="247">
        <f>IF(N90="snížená",J90,0)</f>
        <v>0</v>
      </c>
      <c r="BG90" s="247">
        <f>IF(N90="zákl. přenesená",J90,0)</f>
        <v>0</v>
      </c>
      <c r="BH90" s="247">
        <f>IF(N90="sníž. přenesená",J90,0)</f>
        <v>0</v>
      </c>
      <c r="BI90" s="247">
        <f>IF(N90="nulová",J90,0)</f>
        <v>0</v>
      </c>
      <c r="BJ90" s="24" t="s">
        <v>85</v>
      </c>
      <c r="BK90" s="247">
        <f>ROUND(I90*H90,2)</f>
        <v>0</v>
      </c>
      <c r="BL90" s="24" t="s">
        <v>533</v>
      </c>
      <c r="BM90" s="24" t="s">
        <v>1252</v>
      </c>
    </row>
    <row r="91" spans="2:65" s="1" customFormat="1" ht="25.5" customHeight="1">
      <c r="B91" s="47"/>
      <c r="C91" s="236" t="s">
        <v>278</v>
      </c>
      <c r="D91" s="236" t="s">
        <v>233</v>
      </c>
      <c r="E91" s="237" t="s">
        <v>1253</v>
      </c>
      <c r="F91" s="238" t="s">
        <v>1239</v>
      </c>
      <c r="G91" s="239" t="s">
        <v>258</v>
      </c>
      <c r="H91" s="240">
        <v>40</v>
      </c>
      <c r="I91" s="241"/>
      <c r="J91" s="242">
        <f>ROUND(I91*H91,2)</f>
        <v>0</v>
      </c>
      <c r="K91" s="238" t="s">
        <v>34</v>
      </c>
      <c r="L91" s="73"/>
      <c r="M91" s="243" t="s">
        <v>34</v>
      </c>
      <c r="N91" s="244" t="s">
        <v>49</v>
      </c>
      <c r="O91" s="48"/>
      <c r="P91" s="245">
        <f>O91*H91</f>
        <v>0</v>
      </c>
      <c r="Q91" s="245">
        <v>0</v>
      </c>
      <c r="R91" s="245">
        <f>Q91*H91</f>
        <v>0</v>
      </c>
      <c r="S91" s="245">
        <v>0</v>
      </c>
      <c r="T91" s="246">
        <f>S91*H91</f>
        <v>0</v>
      </c>
      <c r="AR91" s="24" t="s">
        <v>533</v>
      </c>
      <c r="AT91" s="24" t="s">
        <v>233</v>
      </c>
      <c r="AU91" s="24" t="s">
        <v>85</v>
      </c>
      <c r="AY91" s="24" t="s">
        <v>230</v>
      </c>
      <c r="BE91" s="247">
        <f>IF(N91="základní",J91,0)</f>
        <v>0</v>
      </c>
      <c r="BF91" s="247">
        <f>IF(N91="snížená",J91,0)</f>
        <v>0</v>
      </c>
      <c r="BG91" s="247">
        <f>IF(N91="zákl. přenesená",J91,0)</f>
        <v>0</v>
      </c>
      <c r="BH91" s="247">
        <f>IF(N91="sníž. přenesená",J91,0)</f>
        <v>0</v>
      </c>
      <c r="BI91" s="247">
        <f>IF(N91="nulová",J91,0)</f>
        <v>0</v>
      </c>
      <c r="BJ91" s="24" t="s">
        <v>85</v>
      </c>
      <c r="BK91" s="247">
        <f>ROUND(I91*H91,2)</f>
        <v>0</v>
      </c>
      <c r="BL91" s="24" t="s">
        <v>533</v>
      </c>
      <c r="BM91" s="24" t="s">
        <v>1254</v>
      </c>
    </row>
    <row r="92" spans="2:65" s="1" customFormat="1" ht="25.5" customHeight="1">
      <c r="B92" s="47"/>
      <c r="C92" s="236" t="s">
        <v>285</v>
      </c>
      <c r="D92" s="236" t="s">
        <v>233</v>
      </c>
      <c r="E92" s="237" t="s">
        <v>1255</v>
      </c>
      <c r="F92" s="238" t="s">
        <v>1239</v>
      </c>
      <c r="G92" s="239" t="s">
        <v>258</v>
      </c>
      <c r="H92" s="240">
        <v>40</v>
      </c>
      <c r="I92" s="241"/>
      <c r="J92" s="242">
        <f>ROUND(I92*H92,2)</f>
        <v>0</v>
      </c>
      <c r="K92" s="238" t="s">
        <v>34</v>
      </c>
      <c r="L92" s="73"/>
      <c r="M92" s="243" t="s">
        <v>34</v>
      </c>
      <c r="N92" s="244" t="s">
        <v>49</v>
      </c>
      <c r="O92" s="48"/>
      <c r="P92" s="245">
        <f>O92*H92</f>
        <v>0</v>
      </c>
      <c r="Q92" s="245">
        <v>0</v>
      </c>
      <c r="R92" s="245">
        <f>Q92*H92</f>
        <v>0</v>
      </c>
      <c r="S92" s="245">
        <v>0</v>
      </c>
      <c r="T92" s="246">
        <f>S92*H92</f>
        <v>0</v>
      </c>
      <c r="AR92" s="24" t="s">
        <v>533</v>
      </c>
      <c r="AT92" s="24" t="s">
        <v>233</v>
      </c>
      <c r="AU92" s="24" t="s">
        <v>85</v>
      </c>
      <c r="AY92" s="24" t="s">
        <v>230</v>
      </c>
      <c r="BE92" s="247">
        <f>IF(N92="základní",J92,0)</f>
        <v>0</v>
      </c>
      <c r="BF92" s="247">
        <f>IF(N92="snížená",J92,0)</f>
        <v>0</v>
      </c>
      <c r="BG92" s="247">
        <f>IF(N92="zákl. přenesená",J92,0)</f>
        <v>0</v>
      </c>
      <c r="BH92" s="247">
        <f>IF(N92="sníž. přenesená",J92,0)</f>
        <v>0</v>
      </c>
      <c r="BI92" s="247">
        <f>IF(N92="nulová",J92,0)</f>
        <v>0</v>
      </c>
      <c r="BJ92" s="24" t="s">
        <v>85</v>
      </c>
      <c r="BK92" s="247">
        <f>ROUND(I92*H92,2)</f>
        <v>0</v>
      </c>
      <c r="BL92" s="24" t="s">
        <v>533</v>
      </c>
      <c r="BM92" s="24" t="s">
        <v>1256</v>
      </c>
    </row>
    <row r="93" spans="2:65" s="1" customFormat="1" ht="25.5" customHeight="1">
      <c r="B93" s="47"/>
      <c r="C93" s="236" t="s">
        <v>289</v>
      </c>
      <c r="D93" s="236" t="s">
        <v>233</v>
      </c>
      <c r="E93" s="237" t="s">
        <v>1257</v>
      </c>
      <c r="F93" s="238" t="s">
        <v>1251</v>
      </c>
      <c r="G93" s="239" t="s">
        <v>258</v>
      </c>
      <c r="H93" s="240">
        <v>40</v>
      </c>
      <c r="I93" s="241"/>
      <c r="J93" s="242">
        <f>ROUND(I93*H93,2)</f>
        <v>0</v>
      </c>
      <c r="K93" s="238" t="s">
        <v>34</v>
      </c>
      <c r="L93" s="73"/>
      <c r="M93" s="243" t="s">
        <v>34</v>
      </c>
      <c r="N93" s="244" t="s">
        <v>49</v>
      </c>
      <c r="O93" s="48"/>
      <c r="P93" s="245">
        <f>O93*H93</f>
        <v>0</v>
      </c>
      <c r="Q93" s="245">
        <v>0</v>
      </c>
      <c r="R93" s="245">
        <f>Q93*H93</f>
        <v>0</v>
      </c>
      <c r="S93" s="245">
        <v>0</v>
      </c>
      <c r="T93" s="246">
        <f>S93*H93</f>
        <v>0</v>
      </c>
      <c r="AR93" s="24" t="s">
        <v>533</v>
      </c>
      <c r="AT93" s="24" t="s">
        <v>233</v>
      </c>
      <c r="AU93" s="24" t="s">
        <v>85</v>
      </c>
      <c r="AY93" s="24" t="s">
        <v>230</v>
      </c>
      <c r="BE93" s="247">
        <f>IF(N93="základní",J93,0)</f>
        <v>0</v>
      </c>
      <c r="BF93" s="247">
        <f>IF(N93="snížená",J93,0)</f>
        <v>0</v>
      </c>
      <c r="BG93" s="247">
        <f>IF(N93="zákl. přenesená",J93,0)</f>
        <v>0</v>
      </c>
      <c r="BH93" s="247">
        <f>IF(N93="sníž. přenesená",J93,0)</f>
        <v>0</v>
      </c>
      <c r="BI93" s="247">
        <f>IF(N93="nulová",J93,0)</f>
        <v>0</v>
      </c>
      <c r="BJ93" s="24" t="s">
        <v>85</v>
      </c>
      <c r="BK93" s="247">
        <f>ROUND(I93*H93,2)</f>
        <v>0</v>
      </c>
      <c r="BL93" s="24" t="s">
        <v>533</v>
      </c>
      <c r="BM93" s="24" t="s">
        <v>1258</v>
      </c>
    </row>
    <row r="94" spans="2:65" s="1" customFormat="1" ht="25.5" customHeight="1">
      <c r="B94" s="47"/>
      <c r="C94" s="236" t="s">
        <v>295</v>
      </c>
      <c r="D94" s="236" t="s">
        <v>233</v>
      </c>
      <c r="E94" s="237" t="s">
        <v>1259</v>
      </c>
      <c r="F94" s="238" t="s">
        <v>1239</v>
      </c>
      <c r="G94" s="239" t="s">
        <v>258</v>
      </c>
      <c r="H94" s="240">
        <v>37</v>
      </c>
      <c r="I94" s="241"/>
      <c r="J94" s="242">
        <f>ROUND(I94*H94,2)</f>
        <v>0</v>
      </c>
      <c r="K94" s="238" t="s">
        <v>34</v>
      </c>
      <c r="L94" s="73"/>
      <c r="M94" s="243" t="s">
        <v>34</v>
      </c>
      <c r="N94" s="244" t="s">
        <v>49</v>
      </c>
      <c r="O94" s="48"/>
      <c r="P94" s="245">
        <f>O94*H94</f>
        <v>0</v>
      </c>
      <c r="Q94" s="245">
        <v>0</v>
      </c>
      <c r="R94" s="245">
        <f>Q94*H94</f>
        <v>0</v>
      </c>
      <c r="S94" s="245">
        <v>0</v>
      </c>
      <c r="T94" s="246">
        <f>S94*H94</f>
        <v>0</v>
      </c>
      <c r="AR94" s="24" t="s">
        <v>533</v>
      </c>
      <c r="AT94" s="24" t="s">
        <v>233</v>
      </c>
      <c r="AU94" s="24" t="s">
        <v>85</v>
      </c>
      <c r="AY94" s="24" t="s">
        <v>230</v>
      </c>
      <c r="BE94" s="247">
        <f>IF(N94="základní",J94,0)</f>
        <v>0</v>
      </c>
      <c r="BF94" s="247">
        <f>IF(N94="snížená",J94,0)</f>
        <v>0</v>
      </c>
      <c r="BG94" s="247">
        <f>IF(N94="zákl. přenesená",J94,0)</f>
        <v>0</v>
      </c>
      <c r="BH94" s="247">
        <f>IF(N94="sníž. přenesená",J94,0)</f>
        <v>0</v>
      </c>
      <c r="BI94" s="247">
        <f>IF(N94="nulová",J94,0)</f>
        <v>0</v>
      </c>
      <c r="BJ94" s="24" t="s">
        <v>85</v>
      </c>
      <c r="BK94" s="247">
        <f>ROUND(I94*H94,2)</f>
        <v>0</v>
      </c>
      <c r="BL94" s="24" t="s">
        <v>533</v>
      </c>
      <c r="BM94" s="24" t="s">
        <v>1260</v>
      </c>
    </row>
    <row r="95" spans="2:65" s="1" customFormat="1" ht="25.5" customHeight="1">
      <c r="B95" s="47"/>
      <c r="C95" s="236" t="s">
        <v>301</v>
      </c>
      <c r="D95" s="236" t="s">
        <v>233</v>
      </c>
      <c r="E95" s="237" t="s">
        <v>1261</v>
      </c>
      <c r="F95" s="238" t="s">
        <v>1242</v>
      </c>
      <c r="G95" s="239" t="s">
        <v>258</v>
      </c>
      <c r="H95" s="240">
        <v>37</v>
      </c>
      <c r="I95" s="241"/>
      <c r="J95" s="242">
        <f>ROUND(I95*H95,2)</f>
        <v>0</v>
      </c>
      <c r="K95" s="238" t="s">
        <v>34</v>
      </c>
      <c r="L95" s="73"/>
      <c r="M95" s="243" t="s">
        <v>34</v>
      </c>
      <c r="N95" s="244" t="s">
        <v>49</v>
      </c>
      <c r="O95" s="48"/>
      <c r="P95" s="245">
        <f>O95*H95</f>
        <v>0</v>
      </c>
      <c r="Q95" s="245">
        <v>0</v>
      </c>
      <c r="R95" s="245">
        <f>Q95*H95</f>
        <v>0</v>
      </c>
      <c r="S95" s="245">
        <v>0</v>
      </c>
      <c r="T95" s="246">
        <f>S95*H95</f>
        <v>0</v>
      </c>
      <c r="AR95" s="24" t="s">
        <v>533</v>
      </c>
      <c r="AT95" s="24" t="s">
        <v>233</v>
      </c>
      <c r="AU95" s="24" t="s">
        <v>85</v>
      </c>
      <c r="AY95" s="24" t="s">
        <v>230</v>
      </c>
      <c r="BE95" s="247">
        <f>IF(N95="základní",J95,0)</f>
        <v>0</v>
      </c>
      <c r="BF95" s="247">
        <f>IF(N95="snížená",J95,0)</f>
        <v>0</v>
      </c>
      <c r="BG95" s="247">
        <f>IF(N95="zákl. přenesená",J95,0)</f>
        <v>0</v>
      </c>
      <c r="BH95" s="247">
        <f>IF(N95="sníž. přenesená",J95,0)</f>
        <v>0</v>
      </c>
      <c r="BI95" s="247">
        <f>IF(N95="nulová",J95,0)</f>
        <v>0</v>
      </c>
      <c r="BJ95" s="24" t="s">
        <v>85</v>
      </c>
      <c r="BK95" s="247">
        <f>ROUND(I95*H95,2)</f>
        <v>0</v>
      </c>
      <c r="BL95" s="24" t="s">
        <v>533</v>
      </c>
      <c r="BM95" s="24" t="s">
        <v>1262</v>
      </c>
    </row>
    <row r="96" spans="2:65" s="1" customFormat="1" ht="25.5" customHeight="1">
      <c r="B96" s="47"/>
      <c r="C96" s="236" t="s">
        <v>307</v>
      </c>
      <c r="D96" s="236" t="s">
        <v>233</v>
      </c>
      <c r="E96" s="237" t="s">
        <v>1263</v>
      </c>
      <c r="F96" s="238" t="s">
        <v>1239</v>
      </c>
      <c r="G96" s="239" t="s">
        <v>258</v>
      </c>
      <c r="H96" s="240">
        <v>42</v>
      </c>
      <c r="I96" s="241"/>
      <c r="J96" s="242">
        <f>ROUND(I96*H96,2)</f>
        <v>0</v>
      </c>
      <c r="K96" s="238" t="s">
        <v>34</v>
      </c>
      <c r="L96" s="73"/>
      <c r="M96" s="243" t="s">
        <v>34</v>
      </c>
      <c r="N96" s="244" t="s">
        <v>49</v>
      </c>
      <c r="O96" s="48"/>
      <c r="P96" s="245">
        <f>O96*H96</f>
        <v>0</v>
      </c>
      <c r="Q96" s="245">
        <v>0</v>
      </c>
      <c r="R96" s="245">
        <f>Q96*H96</f>
        <v>0</v>
      </c>
      <c r="S96" s="245">
        <v>0</v>
      </c>
      <c r="T96" s="246">
        <f>S96*H96</f>
        <v>0</v>
      </c>
      <c r="AR96" s="24" t="s">
        <v>533</v>
      </c>
      <c r="AT96" s="24" t="s">
        <v>233</v>
      </c>
      <c r="AU96" s="24" t="s">
        <v>85</v>
      </c>
      <c r="AY96" s="24" t="s">
        <v>230</v>
      </c>
      <c r="BE96" s="247">
        <f>IF(N96="základní",J96,0)</f>
        <v>0</v>
      </c>
      <c r="BF96" s="247">
        <f>IF(N96="snížená",J96,0)</f>
        <v>0</v>
      </c>
      <c r="BG96" s="247">
        <f>IF(N96="zákl. přenesená",J96,0)</f>
        <v>0</v>
      </c>
      <c r="BH96" s="247">
        <f>IF(N96="sníž. přenesená",J96,0)</f>
        <v>0</v>
      </c>
      <c r="BI96" s="247">
        <f>IF(N96="nulová",J96,0)</f>
        <v>0</v>
      </c>
      <c r="BJ96" s="24" t="s">
        <v>85</v>
      </c>
      <c r="BK96" s="247">
        <f>ROUND(I96*H96,2)</f>
        <v>0</v>
      </c>
      <c r="BL96" s="24" t="s">
        <v>533</v>
      </c>
      <c r="BM96" s="24" t="s">
        <v>1264</v>
      </c>
    </row>
    <row r="97" spans="2:65" s="1" customFormat="1" ht="16.5" customHeight="1">
      <c r="B97" s="47"/>
      <c r="C97" s="236" t="s">
        <v>311</v>
      </c>
      <c r="D97" s="236" t="s">
        <v>233</v>
      </c>
      <c r="E97" s="237" t="s">
        <v>1265</v>
      </c>
      <c r="F97" s="238" t="s">
        <v>1266</v>
      </c>
      <c r="G97" s="239" t="s">
        <v>1267</v>
      </c>
      <c r="H97" s="240">
        <v>1</v>
      </c>
      <c r="I97" s="241"/>
      <c r="J97" s="242">
        <f>ROUND(I97*H97,2)</f>
        <v>0</v>
      </c>
      <c r="K97" s="238" t="s">
        <v>34</v>
      </c>
      <c r="L97" s="73"/>
      <c r="M97" s="243" t="s">
        <v>34</v>
      </c>
      <c r="N97" s="244" t="s">
        <v>49</v>
      </c>
      <c r="O97" s="48"/>
      <c r="P97" s="245">
        <f>O97*H97</f>
        <v>0</v>
      </c>
      <c r="Q97" s="245">
        <v>0</v>
      </c>
      <c r="R97" s="245">
        <f>Q97*H97</f>
        <v>0</v>
      </c>
      <c r="S97" s="245">
        <v>0</v>
      </c>
      <c r="T97" s="246">
        <f>S97*H97</f>
        <v>0</v>
      </c>
      <c r="AR97" s="24" t="s">
        <v>533</v>
      </c>
      <c r="AT97" s="24" t="s">
        <v>233</v>
      </c>
      <c r="AU97" s="24" t="s">
        <v>85</v>
      </c>
      <c r="AY97" s="24" t="s">
        <v>230</v>
      </c>
      <c r="BE97" s="247">
        <f>IF(N97="základní",J97,0)</f>
        <v>0</v>
      </c>
      <c r="BF97" s="247">
        <f>IF(N97="snížená",J97,0)</f>
        <v>0</v>
      </c>
      <c r="BG97" s="247">
        <f>IF(N97="zákl. přenesená",J97,0)</f>
        <v>0</v>
      </c>
      <c r="BH97" s="247">
        <f>IF(N97="sníž. přenesená",J97,0)</f>
        <v>0</v>
      </c>
      <c r="BI97" s="247">
        <f>IF(N97="nulová",J97,0)</f>
        <v>0</v>
      </c>
      <c r="BJ97" s="24" t="s">
        <v>85</v>
      </c>
      <c r="BK97" s="247">
        <f>ROUND(I97*H97,2)</f>
        <v>0</v>
      </c>
      <c r="BL97" s="24" t="s">
        <v>533</v>
      </c>
      <c r="BM97" s="24" t="s">
        <v>1268</v>
      </c>
    </row>
    <row r="98" spans="2:65" s="1" customFormat="1" ht="16.5" customHeight="1">
      <c r="B98" s="47"/>
      <c r="C98" s="236" t="s">
        <v>315</v>
      </c>
      <c r="D98" s="236" t="s">
        <v>233</v>
      </c>
      <c r="E98" s="237" t="s">
        <v>1269</v>
      </c>
      <c r="F98" s="238" t="s">
        <v>1270</v>
      </c>
      <c r="G98" s="239" t="s">
        <v>258</v>
      </c>
      <c r="H98" s="240">
        <v>38</v>
      </c>
      <c r="I98" s="241"/>
      <c r="J98" s="242">
        <f>ROUND(I98*H98,2)</f>
        <v>0</v>
      </c>
      <c r="K98" s="238" t="s">
        <v>34</v>
      </c>
      <c r="L98" s="73"/>
      <c r="M98" s="243" t="s">
        <v>34</v>
      </c>
      <c r="N98" s="244" t="s">
        <v>49</v>
      </c>
      <c r="O98" s="48"/>
      <c r="P98" s="245">
        <f>O98*H98</f>
        <v>0</v>
      </c>
      <c r="Q98" s="245">
        <v>0</v>
      </c>
      <c r="R98" s="245">
        <f>Q98*H98</f>
        <v>0</v>
      </c>
      <c r="S98" s="245">
        <v>0</v>
      </c>
      <c r="T98" s="246">
        <f>S98*H98</f>
        <v>0</v>
      </c>
      <c r="AR98" s="24" t="s">
        <v>533</v>
      </c>
      <c r="AT98" s="24" t="s">
        <v>233</v>
      </c>
      <c r="AU98" s="24" t="s">
        <v>85</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533</v>
      </c>
      <c r="BM98" s="24" t="s">
        <v>1271</v>
      </c>
    </row>
    <row r="99" spans="2:65" s="1" customFormat="1" ht="25.5" customHeight="1">
      <c r="B99" s="47"/>
      <c r="C99" s="236" t="s">
        <v>10</v>
      </c>
      <c r="D99" s="236" t="s">
        <v>233</v>
      </c>
      <c r="E99" s="237" t="s">
        <v>1272</v>
      </c>
      <c r="F99" s="238" t="s">
        <v>1273</v>
      </c>
      <c r="G99" s="239" t="s">
        <v>258</v>
      </c>
      <c r="H99" s="240">
        <v>38</v>
      </c>
      <c r="I99" s="241"/>
      <c r="J99" s="242">
        <f>ROUND(I99*H99,2)</f>
        <v>0</v>
      </c>
      <c r="K99" s="238" t="s">
        <v>34</v>
      </c>
      <c r="L99" s="73"/>
      <c r="M99" s="243" t="s">
        <v>34</v>
      </c>
      <c r="N99" s="244" t="s">
        <v>49</v>
      </c>
      <c r="O99" s="48"/>
      <c r="P99" s="245">
        <f>O99*H99</f>
        <v>0</v>
      </c>
      <c r="Q99" s="245">
        <v>0</v>
      </c>
      <c r="R99" s="245">
        <f>Q99*H99</f>
        <v>0</v>
      </c>
      <c r="S99" s="245">
        <v>0</v>
      </c>
      <c r="T99" s="246">
        <f>S99*H99</f>
        <v>0</v>
      </c>
      <c r="AR99" s="24" t="s">
        <v>533</v>
      </c>
      <c r="AT99" s="24" t="s">
        <v>233</v>
      </c>
      <c r="AU99" s="24" t="s">
        <v>85</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533</v>
      </c>
      <c r="BM99" s="24" t="s">
        <v>1274</v>
      </c>
    </row>
    <row r="100" spans="2:65" s="1" customFormat="1" ht="25.5" customHeight="1">
      <c r="B100" s="47"/>
      <c r="C100" s="236" t="s">
        <v>259</v>
      </c>
      <c r="D100" s="236" t="s">
        <v>233</v>
      </c>
      <c r="E100" s="237" t="s">
        <v>1275</v>
      </c>
      <c r="F100" s="238" t="s">
        <v>1239</v>
      </c>
      <c r="G100" s="239" t="s">
        <v>258</v>
      </c>
      <c r="H100" s="240">
        <v>36</v>
      </c>
      <c r="I100" s="241"/>
      <c r="J100" s="242">
        <f>ROUND(I100*H100,2)</f>
        <v>0</v>
      </c>
      <c r="K100" s="238" t="s">
        <v>34</v>
      </c>
      <c r="L100" s="73"/>
      <c r="M100" s="243" t="s">
        <v>34</v>
      </c>
      <c r="N100" s="244" t="s">
        <v>49</v>
      </c>
      <c r="O100" s="48"/>
      <c r="P100" s="245">
        <f>O100*H100</f>
        <v>0</v>
      </c>
      <c r="Q100" s="245">
        <v>0</v>
      </c>
      <c r="R100" s="245">
        <f>Q100*H100</f>
        <v>0</v>
      </c>
      <c r="S100" s="245">
        <v>0</v>
      </c>
      <c r="T100" s="246">
        <f>S100*H100</f>
        <v>0</v>
      </c>
      <c r="AR100" s="24" t="s">
        <v>533</v>
      </c>
      <c r="AT100" s="24" t="s">
        <v>233</v>
      </c>
      <c r="AU100" s="24" t="s">
        <v>85</v>
      </c>
      <c r="AY100" s="24" t="s">
        <v>230</v>
      </c>
      <c r="BE100" s="247">
        <f>IF(N100="základní",J100,0)</f>
        <v>0</v>
      </c>
      <c r="BF100" s="247">
        <f>IF(N100="snížená",J100,0)</f>
        <v>0</v>
      </c>
      <c r="BG100" s="247">
        <f>IF(N100="zákl. přenesená",J100,0)</f>
        <v>0</v>
      </c>
      <c r="BH100" s="247">
        <f>IF(N100="sníž. přenesená",J100,0)</f>
        <v>0</v>
      </c>
      <c r="BI100" s="247">
        <f>IF(N100="nulová",J100,0)</f>
        <v>0</v>
      </c>
      <c r="BJ100" s="24" t="s">
        <v>85</v>
      </c>
      <c r="BK100" s="247">
        <f>ROUND(I100*H100,2)</f>
        <v>0</v>
      </c>
      <c r="BL100" s="24" t="s">
        <v>533</v>
      </c>
      <c r="BM100" s="24" t="s">
        <v>1276</v>
      </c>
    </row>
    <row r="101" spans="2:65" s="1" customFormat="1" ht="25.5" customHeight="1">
      <c r="B101" s="47"/>
      <c r="C101" s="236" t="s">
        <v>326</v>
      </c>
      <c r="D101" s="236" t="s">
        <v>233</v>
      </c>
      <c r="E101" s="237" t="s">
        <v>1277</v>
      </c>
      <c r="F101" s="238" t="s">
        <v>1239</v>
      </c>
      <c r="G101" s="239" t="s">
        <v>258</v>
      </c>
      <c r="H101" s="240">
        <v>125</v>
      </c>
      <c r="I101" s="241"/>
      <c r="J101" s="242">
        <f>ROUND(I101*H101,2)</f>
        <v>0</v>
      </c>
      <c r="K101" s="238" t="s">
        <v>34</v>
      </c>
      <c r="L101" s="73"/>
      <c r="M101" s="243" t="s">
        <v>34</v>
      </c>
      <c r="N101" s="244" t="s">
        <v>49</v>
      </c>
      <c r="O101" s="48"/>
      <c r="P101" s="245">
        <f>O101*H101</f>
        <v>0</v>
      </c>
      <c r="Q101" s="245">
        <v>0</v>
      </c>
      <c r="R101" s="245">
        <f>Q101*H101</f>
        <v>0</v>
      </c>
      <c r="S101" s="245">
        <v>0</v>
      </c>
      <c r="T101" s="246">
        <f>S101*H101</f>
        <v>0</v>
      </c>
      <c r="AR101" s="24" t="s">
        <v>533</v>
      </c>
      <c r="AT101" s="24" t="s">
        <v>233</v>
      </c>
      <c r="AU101" s="24" t="s">
        <v>85</v>
      </c>
      <c r="AY101" s="24" t="s">
        <v>230</v>
      </c>
      <c r="BE101" s="247">
        <f>IF(N101="základní",J101,0)</f>
        <v>0</v>
      </c>
      <c r="BF101" s="247">
        <f>IF(N101="snížená",J101,0)</f>
        <v>0</v>
      </c>
      <c r="BG101" s="247">
        <f>IF(N101="zákl. přenesená",J101,0)</f>
        <v>0</v>
      </c>
      <c r="BH101" s="247">
        <f>IF(N101="sníž. přenesená",J101,0)</f>
        <v>0</v>
      </c>
      <c r="BI101" s="247">
        <f>IF(N101="nulová",J101,0)</f>
        <v>0</v>
      </c>
      <c r="BJ101" s="24" t="s">
        <v>85</v>
      </c>
      <c r="BK101" s="247">
        <f>ROUND(I101*H101,2)</f>
        <v>0</v>
      </c>
      <c r="BL101" s="24" t="s">
        <v>533</v>
      </c>
      <c r="BM101" s="24" t="s">
        <v>1278</v>
      </c>
    </row>
    <row r="102" spans="2:65" s="1" customFormat="1" ht="25.5" customHeight="1">
      <c r="B102" s="47"/>
      <c r="C102" s="236" t="s">
        <v>330</v>
      </c>
      <c r="D102" s="236" t="s">
        <v>233</v>
      </c>
      <c r="E102" s="237" t="s">
        <v>1279</v>
      </c>
      <c r="F102" s="238" t="s">
        <v>1239</v>
      </c>
      <c r="G102" s="239" t="s">
        <v>258</v>
      </c>
      <c r="H102" s="240">
        <v>45</v>
      </c>
      <c r="I102" s="241"/>
      <c r="J102" s="242">
        <f>ROUND(I102*H102,2)</f>
        <v>0</v>
      </c>
      <c r="K102" s="238" t="s">
        <v>34</v>
      </c>
      <c r="L102" s="73"/>
      <c r="M102" s="243" t="s">
        <v>34</v>
      </c>
      <c r="N102" s="244" t="s">
        <v>49</v>
      </c>
      <c r="O102" s="48"/>
      <c r="P102" s="245">
        <f>O102*H102</f>
        <v>0</v>
      </c>
      <c r="Q102" s="245">
        <v>0</v>
      </c>
      <c r="R102" s="245">
        <f>Q102*H102</f>
        <v>0</v>
      </c>
      <c r="S102" s="245">
        <v>0</v>
      </c>
      <c r="T102" s="246">
        <f>S102*H102</f>
        <v>0</v>
      </c>
      <c r="AR102" s="24" t="s">
        <v>533</v>
      </c>
      <c r="AT102" s="24" t="s">
        <v>233</v>
      </c>
      <c r="AU102" s="24" t="s">
        <v>85</v>
      </c>
      <c r="AY102" s="24" t="s">
        <v>230</v>
      </c>
      <c r="BE102" s="247">
        <f>IF(N102="základní",J102,0)</f>
        <v>0</v>
      </c>
      <c r="BF102" s="247">
        <f>IF(N102="snížená",J102,0)</f>
        <v>0</v>
      </c>
      <c r="BG102" s="247">
        <f>IF(N102="zákl. přenesená",J102,0)</f>
        <v>0</v>
      </c>
      <c r="BH102" s="247">
        <f>IF(N102="sníž. přenesená",J102,0)</f>
        <v>0</v>
      </c>
      <c r="BI102" s="247">
        <f>IF(N102="nulová",J102,0)</f>
        <v>0</v>
      </c>
      <c r="BJ102" s="24" t="s">
        <v>85</v>
      </c>
      <c r="BK102" s="247">
        <f>ROUND(I102*H102,2)</f>
        <v>0</v>
      </c>
      <c r="BL102" s="24" t="s">
        <v>533</v>
      </c>
      <c r="BM102" s="24" t="s">
        <v>1280</v>
      </c>
    </row>
    <row r="103" spans="2:65" s="1" customFormat="1" ht="25.5" customHeight="1">
      <c r="B103" s="47"/>
      <c r="C103" s="236" t="s">
        <v>335</v>
      </c>
      <c r="D103" s="236" t="s">
        <v>233</v>
      </c>
      <c r="E103" s="237" t="s">
        <v>1281</v>
      </c>
      <c r="F103" s="238" t="s">
        <v>1239</v>
      </c>
      <c r="G103" s="239" t="s">
        <v>258</v>
      </c>
      <c r="H103" s="240">
        <v>42</v>
      </c>
      <c r="I103" s="241"/>
      <c r="J103" s="242">
        <f>ROUND(I103*H103,2)</f>
        <v>0</v>
      </c>
      <c r="K103" s="238" t="s">
        <v>34</v>
      </c>
      <c r="L103" s="73"/>
      <c r="M103" s="243" t="s">
        <v>34</v>
      </c>
      <c r="N103" s="244" t="s">
        <v>49</v>
      </c>
      <c r="O103" s="48"/>
      <c r="P103" s="245">
        <f>O103*H103</f>
        <v>0</v>
      </c>
      <c r="Q103" s="245">
        <v>0</v>
      </c>
      <c r="R103" s="245">
        <f>Q103*H103</f>
        <v>0</v>
      </c>
      <c r="S103" s="245">
        <v>0</v>
      </c>
      <c r="T103" s="246">
        <f>S103*H103</f>
        <v>0</v>
      </c>
      <c r="AR103" s="24" t="s">
        <v>533</v>
      </c>
      <c r="AT103" s="24" t="s">
        <v>233</v>
      </c>
      <c r="AU103" s="24" t="s">
        <v>85</v>
      </c>
      <c r="AY103" s="24" t="s">
        <v>230</v>
      </c>
      <c r="BE103" s="247">
        <f>IF(N103="základní",J103,0)</f>
        <v>0</v>
      </c>
      <c r="BF103" s="247">
        <f>IF(N103="snížená",J103,0)</f>
        <v>0</v>
      </c>
      <c r="BG103" s="247">
        <f>IF(N103="zákl. přenesená",J103,0)</f>
        <v>0</v>
      </c>
      <c r="BH103" s="247">
        <f>IF(N103="sníž. přenesená",J103,0)</f>
        <v>0</v>
      </c>
      <c r="BI103" s="247">
        <f>IF(N103="nulová",J103,0)</f>
        <v>0</v>
      </c>
      <c r="BJ103" s="24" t="s">
        <v>85</v>
      </c>
      <c r="BK103" s="247">
        <f>ROUND(I103*H103,2)</f>
        <v>0</v>
      </c>
      <c r="BL103" s="24" t="s">
        <v>533</v>
      </c>
      <c r="BM103" s="24" t="s">
        <v>1282</v>
      </c>
    </row>
    <row r="104" spans="2:65" s="1" customFormat="1" ht="25.5" customHeight="1">
      <c r="B104" s="47"/>
      <c r="C104" s="236" t="s">
        <v>262</v>
      </c>
      <c r="D104" s="236" t="s">
        <v>233</v>
      </c>
      <c r="E104" s="237" t="s">
        <v>1283</v>
      </c>
      <c r="F104" s="238" t="s">
        <v>1239</v>
      </c>
      <c r="G104" s="239" t="s">
        <v>258</v>
      </c>
      <c r="H104" s="240">
        <v>45</v>
      </c>
      <c r="I104" s="241"/>
      <c r="J104" s="242">
        <f>ROUND(I104*H104,2)</f>
        <v>0</v>
      </c>
      <c r="K104" s="238" t="s">
        <v>34</v>
      </c>
      <c r="L104" s="73"/>
      <c r="M104" s="243" t="s">
        <v>34</v>
      </c>
      <c r="N104" s="244" t="s">
        <v>49</v>
      </c>
      <c r="O104" s="48"/>
      <c r="P104" s="245">
        <f>O104*H104</f>
        <v>0</v>
      </c>
      <c r="Q104" s="245">
        <v>0</v>
      </c>
      <c r="R104" s="245">
        <f>Q104*H104</f>
        <v>0</v>
      </c>
      <c r="S104" s="245">
        <v>0</v>
      </c>
      <c r="T104" s="246">
        <f>S104*H104</f>
        <v>0</v>
      </c>
      <c r="AR104" s="24" t="s">
        <v>533</v>
      </c>
      <c r="AT104" s="24" t="s">
        <v>233</v>
      </c>
      <c r="AU104" s="24" t="s">
        <v>85</v>
      </c>
      <c r="AY104" s="24" t="s">
        <v>230</v>
      </c>
      <c r="BE104" s="247">
        <f>IF(N104="základní",J104,0)</f>
        <v>0</v>
      </c>
      <c r="BF104" s="247">
        <f>IF(N104="snížená",J104,0)</f>
        <v>0</v>
      </c>
      <c r="BG104" s="247">
        <f>IF(N104="zákl. přenesená",J104,0)</f>
        <v>0</v>
      </c>
      <c r="BH104" s="247">
        <f>IF(N104="sníž. přenesená",J104,0)</f>
        <v>0</v>
      </c>
      <c r="BI104" s="247">
        <f>IF(N104="nulová",J104,0)</f>
        <v>0</v>
      </c>
      <c r="BJ104" s="24" t="s">
        <v>85</v>
      </c>
      <c r="BK104" s="247">
        <f>ROUND(I104*H104,2)</f>
        <v>0</v>
      </c>
      <c r="BL104" s="24" t="s">
        <v>533</v>
      </c>
      <c r="BM104" s="24" t="s">
        <v>1284</v>
      </c>
    </row>
    <row r="105" spans="2:65" s="1" customFormat="1" ht="16.5" customHeight="1">
      <c r="B105" s="47"/>
      <c r="C105" s="236" t="s">
        <v>9</v>
      </c>
      <c r="D105" s="236" t="s">
        <v>233</v>
      </c>
      <c r="E105" s="237" t="s">
        <v>1285</v>
      </c>
      <c r="F105" s="238" t="s">
        <v>1286</v>
      </c>
      <c r="G105" s="239" t="s">
        <v>1267</v>
      </c>
      <c r="H105" s="240">
        <v>6</v>
      </c>
      <c r="I105" s="241"/>
      <c r="J105" s="242">
        <f>ROUND(I105*H105,2)</f>
        <v>0</v>
      </c>
      <c r="K105" s="238" t="s">
        <v>34</v>
      </c>
      <c r="L105" s="73"/>
      <c r="M105" s="243" t="s">
        <v>34</v>
      </c>
      <c r="N105" s="244" t="s">
        <v>49</v>
      </c>
      <c r="O105" s="48"/>
      <c r="P105" s="245">
        <f>O105*H105</f>
        <v>0</v>
      </c>
      <c r="Q105" s="245">
        <v>0</v>
      </c>
      <c r="R105" s="245">
        <f>Q105*H105</f>
        <v>0</v>
      </c>
      <c r="S105" s="245">
        <v>0</v>
      </c>
      <c r="T105" s="246">
        <f>S105*H105</f>
        <v>0</v>
      </c>
      <c r="AR105" s="24" t="s">
        <v>533</v>
      </c>
      <c r="AT105" s="24" t="s">
        <v>233</v>
      </c>
      <c r="AU105" s="24" t="s">
        <v>85</v>
      </c>
      <c r="AY105" s="24" t="s">
        <v>230</v>
      </c>
      <c r="BE105" s="247">
        <f>IF(N105="základní",J105,0)</f>
        <v>0</v>
      </c>
      <c r="BF105" s="247">
        <f>IF(N105="snížená",J105,0)</f>
        <v>0</v>
      </c>
      <c r="BG105" s="247">
        <f>IF(N105="zákl. přenesená",J105,0)</f>
        <v>0</v>
      </c>
      <c r="BH105" s="247">
        <f>IF(N105="sníž. přenesená",J105,0)</f>
        <v>0</v>
      </c>
      <c r="BI105" s="247">
        <f>IF(N105="nulová",J105,0)</f>
        <v>0</v>
      </c>
      <c r="BJ105" s="24" t="s">
        <v>85</v>
      </c>
      <c r="BK105" s="247">
        <f>ROUND(I105*H105,2)</f>
        <v>0</v>
      </c>
      <c r="BL105" s="24" t="s">
        <v>533</v>
      </c>
      <c r="BM105" s="24" t="s">
        <v>1287</v>
      </c>
    </row>
    <row r="106" spans="2:65" s="1" customFormat="1" ht="16.5" customHeight="1">
      <c r="B106" s="47"/>
      <c r="C106" s="236" t="s">
        <v>347</v>
      </c>
      <c r="D106" s="236" t="s">
        <v>233</v>
      </c>
      <c r="E106" s="237" t="s">
        <v>1288</v>
      </c>
      <c r="F106" s="238" t="s">
        <v>1289</v>
      </c>
      <c r="G106" s="239" t="s">
        <v>1267</v>
      </c>
      <c r="H106" s="240">
        <v>6</v>
      </c>
      <c r="I106" s="241"/>
      <c r="J106" s="242">
        <f>ROUND(I106*H106,2)</f>
        <v>0</v>
      </c>
      <c r="K106" s="238" t="s">
        <v>34</v>
      </c>
      <c r="L106" s="73"/>
      <c r="M106" s="243" t="s">
        <v>34</v>
      </c>
      <c r="N106" s="244" t="s">
        <v>49</v>
      </c>
      <c r="O106" s="48"/>
      <c r="P106" s="245">
        <f>O106*H106</f>
        <v>0</v>
      </c>
      <c r="Q106" s="245">
        <v>0</v>
      </c>
      <c r="R106" s="245">
        <f>Q106*H106</f>
        <v>0</v>
      </c>
      <c r="S106" s="245">
        <v>0</v>
      </c>
      <c r="T106" s="246">
        <f>S106*H106</f>
        <v>0</v>
      </c>
      <c r="AR106" s="24" t="s">
        <v>533</v>
      </c>
      <c r="AT106" s="24" t="s">
        <v>233</v>
      </c>
      <c r="AU106" s="24" t="s">
        <v>85</v>
      </c>
      <c r="AY106" s="24" t="s">
        <v>230</v>
      </c>
      <c r="BE106" s="247">
        <f>IF(N106="základní",J106,0)</f>
        <v>0</v>
      </c>
      <c r="BF106" s="247">
        <f>IF(N106="snížená",J106,0)</f>
        <v>0</v>
      </c>
      <c r="BG106" s="247">
        <f>IF(N106="zákl. přenesená",J106,0)</f>
        <v>0</v>
      </c>
      <c r="BH106" s="247">
        <f>IF(N106="sníž. přenesená",J106,0)</f>
        <v>0</v>
      </c>
      <c r="BI106" s="247">
        <f>IF(N106="nulová",J106,0)</f>
        <v>0</v>
      </c>
      <c r="BJ106" s="24" t="s">
        <v>85</v>
      </c>
      <c r="BK106" s="247">
        <f>ROUND(I106*H106,2)</f>
        <v>0</v>
      </c>
      <c r="BL106" s="24" t="s">
        <v>533</v>
      </c>
      <c r="BM106" s="24" t="s">
        <v>1290</v>
      </c>
    </row>
    <row r="107" spans="2:65" s="1" customFormat="1" ht="25.5" customHeight="1">
      <c r="B107" s="47"/>
      <c r="C107" s="236" t="s">
        <v>352</v>
      </c>
      <c r="D107" s="236" t="s">
        <v>233</v>
      </c>
      <c r="E107" s="237" t="s">
        <v>1291</v>
      </c>
      <c r="F107" s="238" t="s">
        <v>1239</v>
      </c>
      <c r="G107" s="239" t="s">
        <v>258</v>
      </c>
      <c r="H107" s="240">
        <v>125</v>
      </c>
      <c r="I107" s="241"/>
      <c r="J107" s="242">
        <f>ROUND(I107*H107,2)</f>
        <v>0</v>
      </c>
      <c r="K107" s="238" t="s">
        <v>34</v>
      </c>
      <c r="L107" s="73"/>
      <c r="M107" s="243" t="s">
        <v>34</v>
      </c>
      <c r="N107" s="244" t="s">
        <v>49</v>
      </c>
      <c r="O107" s="48"/>
      <c r="P107" s="245">
        <f>O107*H107</f>
        <v>0</v>
      </c>
      <c r="Q107" s="245">
        <v>0</v>
      </c>
      <c r="R107" s="245">
        <f>Q107*H107</f>
        <v>0</v>
      </c>
      <c r="S107" s="245">
        <v>0</v>
      </c>
      <c r="T107" s="246">
        <f>S107*H107</f>
        <v>0</v>
      </c>
      <c r="AR107" s="24" t="s">
        <v>533</v>
      </c>
      <c r="AT107" s="24" t="s">
        <v>233</v>
      </c>
      <c r="AU107" s="24" t="s">
        <v>85</v>
      </c>
      <c r="AY107" s="24" t="s">
        <v>230</v>
      </c>
      <c r="BE107" s="247">
        <f>IF(N107="základní",J107,0)</f>
        <v>0</v>
      </c>
      <c r="BF107" s="247">
        <f>IF(N107="snížená",J107,0)</f>
        <v>0</v>
      </c>
      <c r="BG107" s="247">
        <f>IF(N107="zákl. přenesená",J107,0)</f>
        <v>0</v>
      </c>
      <c r="BH107" s="247">
        <f>IF(N107="sníž. přenesená",J107,0)</f>
        <v>0</v>
      </c>
      <c r="BI107" s="247">
        <f>IF(N107="nulová",J107,0)</f>
        <v>0</v>
      </c>
      <c r="BJ107" s="24" t="s">
        <v>85</v>
      </c>
      <c r="BK107" s="247">
        <f>ROUND(I107*H107,2)</f>
        <v>0</v>
      </c>
      <c r="BL107" s="24" t="s">
        <v>533</v>
      </c>
      <c r="BM107" s="24" t="s">
        <v>1292</v>
      </c>
    </row>
    <row r="108" spans="2:65" s="1" customFormat="1" ht="16.5" customHeight="1">
      <c r="B108" s="47"/>
      <c r="C108" s="236" t="s">
        <v>356</v>
      </c>
      <c r="D108" s="236" t="s">
        <v>233</v>
      </c>
      <c r="E108" s="237" t="s">
        <v>1293</v>
      </c>
      <c r="F108" s="238" t="s">
        <v>1294</v>
      </c>
      <c r="G108" s="239" t="s">
        <v>1267</v>
      </c>
      <c r="H108" s="240">
        <v>10</v>
      </c>
      <c r="I108" s="241"/>
      <c r="J108" s="242">
        <f>ROUND(I108*H108,2)</f>
        <v>0</v>
      </c>
      <c r="K108" s="238" t="s">
        <v>34</v>
      </c>
      <c r="L108" s="73"/>
      <c r="M108" s="243" t="s">
        <v>34</v>
      </c>
      <c r="N108" s="244" t="s">
        <v>49</v>
      </c>
      <c r="O108" s="48"/>
      <c r="P108" s="245">
        <f>O108*H108</f>
        <v>0</v>
      </c>
      <c r="Q108" s="245">
        <v>0</v>
      </c>
      <c r="R108" s="245">
        <f>Q108*H108</f>
        <v>0</v>
      </c>
      <c r="S108" s="245">
        <v>0</v>
      </c>
      <c r="T108" s="246">
        <f>S108*H108</f>
        <v>0</v>
      </c>
      <c r="AR108" s="24" t="s">
        <v>533</v>
      </c>
      <c r="AT108" s="24" t="s">
        <v>233</v>
      </c>
      <c r="AU108" s="24" t="s">
        <v>85</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533</v>
      </c>
      <c r="BM108" s="24" t="s">
        <v>1295</v>
      </c>
    </row>
    <row r="109" spans="2:65" s="1" customFormat="1" ht="25.5" customHeight="1">
      <c r="B109" s="47"/>
      <c r="C109" s="236" t="s">
        <v>361</v>
      </c>
      <c r="D109" s="236" t="s">
        <v>233</v>
      </c>
      <c r="E109" s="237" t="s">
        <v>1296</v>
      </c>
      <c r="F109" s="238" t="s">
        <v>1297</v>
      </c>
      <c r="G109" s="239" t="s">
        <v>258</v>
      </c>
      <c r="H109" s="240">
        <v>90</v>
      </c>
      <c r="I109" s="241"/>
      <c r="J109" s="242">
        <f>ROUND(I109*H109,2)</f>
        <v>0</v>
      </c>
      <c r="K109" s="238" t="s">
        <v>34</v>
      </c>
      <c r="L109" s="73"/>
      <c r="M109" s="243" t="s">
        <v>34</v>
      </c>
      <c r="N109" s="244" t="s">
        <v>49</v>
      </c>
      <c r="O109" s="48"/>
      <c r="P109" s="245">
        <f>O109*H109</f>
        <v>0</v>
      </c>
      <c r="Q109" s="245">
        <v>0</v>
      </c>
      <c r="R109" s="245">
        <f>Q109*H109</f>
        <v>0</v>
      </c>
      <c r="S109" s="245">
        <v>0</v>
      </c>
      <c r="T109" s="246">
        <f>S109*H109</f>
        <v>0</v>
      </c>
      <c r="AR109" s="24" t="s">
        <v>533</v>
      </c>
      <c r="AT109" s="24" t="s">
        <v>233</v>
      </c>
      <c r="AU109" s="24" t="s">
        <v>85</v>
      </c>
      <c r="AY109" s="24" t="s">
        <v>230</v>
      </c>
      <c r="BE109" s="247">
        <f>IF(N109="základní",J109,0)</f>
        <v>0</v>
      </c>
      <c r="BF109" s="247">
        <f>IF(N109="snížená",J109,0)</f>
        <v>0</v>
      </c>
      <c r="BG109" s="247">
        <f>IF(N109="zákl. přenesená",J109,0)</f>
        <v>0</v>
      </c>
      <c r="BH109" s="247">
        <f>IF(N109="sníž. přenesená",J109,0)</f>
        <v>0</v>
      </c>
      <c r="BI109" s="247">
        <f>IF(N109="nulová",J109,0)</f>
        <v>0</v>
      </c>
      <c r="BJ109" s="24" t="s">
        <v>85</v>
      </c>
      <c r="BK109" s="247">
        <f>ROUND(I109*H109,2)</f>
        <v>0</v>
      </c>
      <c r="BL109" s="24" t="s">
        <v>533</v>
      </c>
      <c r="BM109" s="24" t="s">
        <v>1298</v>
      </c>
    </row>
    <row r="110" spans="2:65" s="1" customFormat="1" ht="16.5" customHeight="1">
      <c r="B110" s="47"/>
      <c r="C110" s="236" t="s">
        <v>365</v>
      </c>
      <c r="D110" s="236" t="s">
        <v>233</v>
      </c>
      <c r="E110" s="237" t="s">
        <v>1299</v>
      </c>
      <c r="F110" s="238" t="s">
        <v>1300</v>
      </c>
      <c r="G110" s="239" t="s">
        <v>1267</v>
      </c>
      <c r="H110" s="240">
        <v>4</v>
      </c>
      <c r="I110" s="241"/>
      <c r="J110" s="242">
        <f>ROUND(I110*H110,2)</f>
        <v>0</v>
      </c>
      <c r="K110" s="238" t="s">
        <v>34</v>
      </c>
      <c r="L110" s="73"/>
      <c r="M110" s="243" t="s">
        <v>34</v>
      </c>
      <c r="N110" s="244" t="s">
        <v>49</v>
      </c>
      <c r="O110" s="48"/>
      <c r="P110" s="245">
        <f>O110*H110</f>
        <v>0</v>
      </c>
      <c r="Q110" s="245">
        <v>0</v>
      </c>
      <c r="R110" s="245">
        <f>Q110*H110</f>
        <v>0</v>
      </c>
      <c r="S110" s="245">
        <v>0</v>
      </c>
      <c r="T110" s="246">
        <f>S110*H110</f>
        <v>0</v>
      </c>
      <c r="AR110" s="24" t="s">
        <v>533</v>
      </c>
      <c r="AT110" s="24" t="s">
        <v>233</v>
      </c>
      <c r="AU110" s="24" t="s">
        <v>85</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533</v>
      </c>
      <c r="BM110" s="24" t="s">
        <v>1301</v>
      </c>
    </row>
    <row r="111" spans="2:65" s="1" customFormat="1" ht="16.5" customHeight="1">
      <c r="B111" s="47"/>
      <c r="C111" s="236" t="s">
        <v>369</v>
      </c>
      <c r="D111" s="236" t="s">
        <v>233</v>
      </c>
      <c r="E111" s="237" t="s">
        <v>1302</v>
      </c>
      <c r="F111" s="238" t="s">
        <v>1303</v>
      </c>
      <c r="G111" s="239" t="s">
        <v>258</v>
      </c>
      <c r="H111" s="240">
        <v>90</v>
      </c>
      <c r="I111" s="241"/>
      <c r="J111" s="242">
        <f>ROUND(I111*H111,2)</f>
        <v>0</v>
      </c>
      <c r="K111" s="238" t="s">
        <v>34</v>
      </c>
      <c r="L111" s="73"/>
      <c r="M111" s="243" t="s">
        <v>34</v>
      </c>
      <c r="N111" s="244" t="s">
        <v>49</v>
      </c>
      <c r="O111" s="48"/>
      <c r="P111" s="245">
        <f>O111*H111</f>
        <v>0</v>
      </c>
      <c r="Q111" s="245">
        <v>0</v>
      </c>
      <c r="R111" s="245">
        <f>Q111*H111</f>
        <v>0</v>
      </c>
      <c r="S111" s="245">
        <v>0</v>
      </c>
      <c r="T111" s="246">
        <f>S111*H111</f>
        <v>0</v>
      </c>
      <c r="AR111" s="24" t="s">
        <v>533</v>
      </c>
      <c r="AT111" s="24" t="s">
        <v>233</v>
      </c>
      <c r="AU111" s="24" t="s">
        <v>85</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533</v>
      </c>
      <c r="BM111" s="24" t="s">
        <v>1304</v>
      </c>
    </row>
    <row r="112" spans="2:65" s="1" customFormat="1" ht="16.5" customHeight="1">
      <c r="B112" s="47"/>
      <c r="C112" s="236" t="s">
        <v>373</v>
      </c>
      <c r="D112" s="236" t="s">
        <v>233</v>
      </c>
      <c r="E112" s="237" t="s">
        <v>1305</v>
      </c>
      <c r="F112" s="238" t="s">
        <v>1306</v>
      </c>
      <c r="G112" s="239" t="s">
        <v>258</v>
      </c>
      <c r="H112" s="240">
        <v>70</v>
      </c>
      <c r="I112" s="241"/>
      <c r="J112" s="242">
        <f>ROUND(I112*H112,2)</f>
        <v>0</v>
      </c>
      <c r="K112" s="238" t="s">
        <v>34</v>
      </c>
      <c r="L112" s="73"/>
      <c r="M112" s="243" t="s">
        <v>34</v>
      </c>
      <c r="N112" s="244" t="s">
        <v>49</v>
      </c>
      <c r="O112" s="48"/>
      <c r="P112" s="245">
        <f>O112*H112</f>
        <v>0</v>
      </c>
      <c r="Q112" s="245">
        <v>0</v>
      </c>
      <c r="R112" s="245">
        <f>Q112*H112</f>
        <v>0</v>
      </c>
      <c r="S112" s="245">
        <v>0</v>
      </c>
      <c r="T112" s="246">
        <f>S112*H112</f>
        <v>0</v>
      </c>
      <c r="AR112" s="24" t="s">
        <v>533</v>
      </c>
      <c r="AT112" s="24" t="s">
        <v>233</v>
      </c>
      <c r="AU112" s="24" t="s">
        <v>85</v>
      </c>
      <c r="AY112" s="24" t="s">
        <v>230</v>
      </c>
      <c r="BE112" s="247">
        <f>IF(N112="základní",J112,0)</f>
        <v>0</v>
      </c>
      <c r="BF112" s="247">
        <f>IF(N112="snížená",J112,0)</f>
        <v>0</v>
      </c>
      <c r="BG112" s="247">
        <f>IF(N112="zákl. přenesená",J112,0)</f>
        <v>0</v>
      </c>
      <c r="BH112" s="247">
        <f>IF(N112="sníž. přenesená",J112,0)</f>
        <v>0</v>
      </c>
      <c r="BI112" s="247">
        <f>IF(N112="nulová",J112,0)</f>
        <v>0</v>
      </c>
      <c r="BJ112" s="24" t="s">
        <v>85</v>
      </c>
      <c r="BK112" s="247">
        <f>ROUND(I112*H112,2)</f>
        <v>0</v>
      </c>
      <c r="BL112" s="24" t="s">
        <v>533</v>
      </c>
      <c r="BM112" s="24" t="s">
        <v>1307</v>
      </c>
    </row>
    <row r="113" spans="2:65" s="1" customFormat="1" ht="16.5" customHeight="1">
      <c r="B113" s="47"/>
      <c r="C113" s="236" t="s">
        <v>377</v>
      </c>
      <c r="D113" s="236" t="s">
        <v>233</v>
      </c>
      <c r="E113" s="237" t="s">
        <v>1308</v>
      </c>
      <c r="F113" s="238" t="s">
        <v>1309</v>
      </c>
      <c r="G113" s="239" t="s">
        <v>1267</v>
      </c>
      <c r="H113" s="240">
        <v>55</v>
      </c>
      <c r="I113" s="241"/>
      <c r="J113" s="242">
        <f>ROUND(I113*H113,2)</f>
        <v>0</v>
      </c>
      <c r="K113" s="238" t="s">
        <v>34</v>
      </c>
      <c r="L113" s="73"/>
      <c r="M113" s="243" t="s">
        <v>34</v>
      </c>
      <c r="N113" s="244" t="s">
        <v>49</v>
      </c>
      <c r="O113" s="48"/>
      <c r="P113" s="245">
        <f>O113*H113</f>
        <v>0</v>
      </c>
      <c r="Q113" s="245">
        <v>0</v>
      </c>
      <c r="R113" s="245">
        <f>Q113*H113</f>
        <v>0</v>
      </c>
      <c r="S113" s="245">
        <v>0</v>
      </c>
      <c r="T113" s="246">
        <f>S113*H113</f>
        <v>0</v>
      </c>
      <c r="AR113" s="24" t="s">
        <v>533</v>
      </c>
      <c r="AT113" s="24" t="s">
        <v>233</v>
      </c>
      <c r="AU113" s="24" t="s">
        <v>85</v>
      </c>
      <c r="AY113" s="24" t="s">
        <v>230</v>
      </c>
      <c r="BE113" s="247">
        <f>IF(N113="základní",J113,0)</f>
        <v>0</v>
      </c>
      <c r="BF113" s="247">
        <f>IF(N113="snížená",J113,0)</f>
        <v>0</v>
      </c>
      <c r="BG113" s="247">
        <f>IF(N113="zákl. přenesená",J113,0)</f>
        <v>0</v>
      </c>
      <c r="BH113" s="247">
        <f>IF(N113="sníž. přenesená",J113,0)</f>
        <v>0</v>
      </c>
      <c r="BI113" s="247">
        <f>IF(N113="nulová",J113,0)</f>
        <v>0</v>
      </c>
      <c r="BJ113" s="24" t="s">
        <v>85</v>
      </c>
      <c r="BK113" s="247">
        <f>ROUND(I113*H113,2)</f>
        <v>0</v>
      </c>
      <c r="BL113" s="24" t="s">
        <v>533</v>
      </c>
      <c r="BM113" s="24" t="s">
        <v>1310</v>
      </c>
    </row>
    <row r="114" spans="2:65" s="1" customFormat="1" ht="16.5" customHeight="1">
      <c r="B114" s="47"/>
      <c r="C114" s="236" t="s">
        <v>381</v>
      </c>
      <c r="D114" s="236" t="s">
        <v>233</v>
      </c>
      <c r="E114" s="237" t="s">
        <v>1311</v>
      </c>
      <c r="F114" s="238" t="s">
        <v>1312</v>
      </c>
      <c r="G114" s="239" t="s">
        <v>1267</v>
      </c>
      <c r="H114" s="240">
        <v>18</v>
      </c>
      <c r="I114" s="241"/>
      <c r="J114" s="242">
        <f>ROUND(I114*H114,2)</f>
        <v>0</v>
      </c>
      <c r="K114" s="238" t="s">
        <v>34</v>
      </c>
      <c r="L114" s="73"/>
      <c r="M114" s="243" t="s">
        <v>34</v>
      </c>
      <c r="N114" s="244" t="s">
        <v>49</v>
      </c>
      <c r="O114" s="48"/>
      <c r="P114" s="245">
        <f>O114*H114</f>
        <v>0</v>
      </c>
      <c r="Q114" s="245">
        <v>0</v>
      </c>
      <c r="R114" s="245">
        <f>Q114*H114</f>
        <v>0</v>
      </c>
      <c r="S114" s="245">
        <v>0</v>
      </c>
      <c r="T114" s="246">
        <f>S114*H114</f>
        <v>0</v>
      </c>
      <c r="AR114" s="24" t="s">
        <v>533</v>
      </c>
      <c r="AT114" s="24" t="s">
        <v>233</v>
      </c>
      <c r="AU114" s="24" t="s">
        <v>85</v>
      </c>
      <c r="AY114" s="24" t="s">
        <v>230</v>
      </c>
      <c r="BE114" s="247">
        <f>IF(N114="základní",J114,0)</f>
        <v>0</v>
      </c>
      <c r="BF114" s="247">
        <f>IF(N114="snížená",J114,0)</f>
        <v>0</v>
      </c>
      <c r="BG114" s="247">
        <f>IF(N114="zákl. přenesená",J114,0)</f>
        <v>0</v>
      </c>
      <c r="BH114" s="247">
        <f>IF(N114="sníž. přenesená",J114,0)</f>
        <v>0</v>
      </c>
      <c r="BI114" s="247">
        <f>IF(N114="nulová",J114,0)</f>
        <v>0</v>
      </c>
      <c r="BJ114" s="24" t="s">
        <v>85</v>
      </c>
      <c r="BK114" s="247">
        <f>ROUND(I114*H114,2)</f>
        <v>0</v>
      </c>
      <c r="BL114" s="24" t="s">
        <v>533</v>
      </c>
      <c r="BM114" s="24" t="s">
        <v>1313</v>
      </c>
    </row>
    <row r="115" spans="2:65" s="1" customFormat="1" ht="16.5" customHeight="1">
      <c r="B115" s="47"/>
      <c r="C115" s="236" t="s">
        <v>385</v>
      </c>
      <c r="D115" s="236" t="s">
        <v>233</v>
      </c>
      <c r="E115" s="237" t="s">
        <v>1314</v>
      </c>
      <c r="F115" s="238" t="s">
        <v>1315</v>
      </c>
      <c r="G115" s="239" t="s">
        <v>1267</v>
      </c>
      <c r="H115" s="240">
        <v>20</v>
      </c>
      <c r="I115" s="241"/>
      <c r="J115" s="242">
        <f>ROUND(I115*H115,2)</f>
        <v>0</v>
      </c>
      <c r="K115" s="238" t="s">
        <v>34</v>
      </c>
      <c r="L115" s="73"/>
      <c r="M115" s="243" t="s">
        <v>34</v>
      </c>
      <c r="N115" s="244" t="s">
        <v>49</v>
      </c>
      <c r="O115" s="48"/>
      <c r="P115" s="245">
        <f>O115*H115</f>
        <v>0</v>
      </c>
      <c r="Q115" s="245">
        <v>0</v>
      </c>
      <c r="R115" s="245">
        <f>Q115*H115</f>
        <v>0</v>
      </c>
      <c r="S115" s="245">
        <v>0</v>
      </c>
      <c r="T115" s="246">
        <f>S115*H115</f>
        <v>0</v>
      </c>
      <c r="AR115" s="24" t="s">
        <v>533</v>
      </c>
      <c r="AT115" s="24" t="s">
        <v>233</v>
      </c>
      <c r="AU115" s="24" t="s">
        <v>85</v>
      </c>
      <c r="AY115" s="24" t="s">
        <v>230</v>
      </c>
      <c r="BE115" s="247">
        <f>IF(N115="základní",J115,0)</f>
        <v>0</v>
      </c>
      <c r="BF115" s="247">
        <f>IF(N115="snížená",J115,0)</f>
        <v>0</v>
      </c>
      <c r="BG115" s="247">
        <f>IF(N115="zákl. přenesená",J115,0)</f>
        <v>0</v>
      </c>
      <c r="BH115" s="247">
        <f>IF(N115="sníž. přenesená",J115,0)</f>
        <v>0</v>
      </c>
      <c r="BI115" s="247">
        <f>IF(N115="nulová",J115,0)</f>
        <v>0</v>
      </c>
      <c r="BJ115" s="24" t="s">
        <v>85</v>
      </c>
      <c r="BK115" s="247">
        <f>ROUND(I115*H115,2)</f>
        <v>0</v>
      </c>
      <c r="BL115" s="24" t="s">
        <v>533</v>
      </c>
      <c r="BM115" s="24" t="s">
        <v>1316</v>
      </c>
    </row>
    <row r="116" spans="2:65" s="1" customFormat="1" ht="16.5" customHeight="1">
      <c r="B116" s="47"/>
      <c r="C116" s="236" t="s">
        <v>299</v>
      </c>
      <c r="D116" s="236" t="s">
        <v>233</v>
      </c>
      <c r="E116" s="237" t="s">
        <v>1317</v>
      </c>
      <c r="F116" s="238" t="s">
        <v>1318</v>
      </c>
      <c r="G116" s="239" t="s">
        <v>1267</v>
      </c>
      <c r="H116" s="240">
        <v>35</v>
      </c>
      <c r="I116" s="241"/>
      <c r="J116" s="242">
        <f>ROUND(I116*H116,2)</f>
        <v>0</v>
      </c>
      <c r="K116" s="238" t="s">
        <v>34</v>
      </c>
      <c r="L116" s="73"/>
      <c r="M116" s="243" t="s">
        <v>34</v>
      </c>
      <c r="N116" s="244" t="s">
        <v>49</v>
      </c>
      <c r="O116" s="48"/>
      <c r="P116" s="245">
        <f>O116*H116</f>
        <v>0</v>
      </c>
      <c r="Q116" s="245">
        <v>0</v>
      </c>
      <c r="R116" s="245">
        <f>Q116*H116</f>
        <v>0</v>
      </c>
      <c r="S116" s="245">
        <v>0</v>
      </c>
      <c r="T116" s="246">
        <f>S116*H116</f>
        <v>0</v>
      </c>
      <c r="AR116" s="24" t="s">
        <v>533</v>
      </c>
      <c r="AT116" s="24" t="s">
        <v>233</v>
      </c>
      <c r="AU116" s="24" t="s">
        <v>85</v>
      </c>
      <c r="AY116" s="24" t="s">
        <v>230</v>
      </c>
      <c r="BE116" s="247">
        <f>IF(N116="základní",J116,0)</f>
        <v>0</v>
      </c>
      <c r="BF116" s="247">
        <f>IF(N116="snížená",J116,0)</f>
        <v>0</v>
      </c>
      <c r="BG116" s="247">
        <f>IF(N116="zákl. přenesená",J116,0)</f>
        <v>0</v>
      </c>
      <c r="BH116" s="247">
        <f>IF(N116="sníž. přenesená",J116,0)</f>
        <v>0</v>
      </c>
      <c r="BI116" s="247">
        <f>IF(N116="nulová",J116,0)</f>
        <v>0</v>
      </c>
      <c r="BJ116" s="24" t="s">
        <v>85</v>
      </c>
      <c r="BK116" s="247">
        <f>ROUND(I116*H116,2)</f>
        <v>0</v>
      </c>
      <c r="BL116" s="24" t="s">
        <v>533</v>
      </c>
      <c r="BM116" s="24" t="s">
        <v>1319</v>
      </c>
    </row>
    <row r="117" spans="2:65" s="1" customFormat="1" ht="16.5" customHeight="1">
      <c r="B117" s="47"/>
      <c r="C117" s="236" t="s">
        <v>394</v>
      </c>
      <c r="D117" s="236" t="s">
        <v>233</v>
      </c>
      <c r="E117" s="237" t="s">
        <v>1320</v>
      </c>
      <c r="F117" s="238" t="s">
        <v>1321</v>
      </c>
      <c r="G117" s="239" t="s">
        <v>1267</v>
      </c>
      <c r="H117" s="240">
        <v>500</v>
      </c>
      <c r="I117" s="241"/>
      <c r="J117" s="242">
        <f>ROUND(I117*H117,2)</f>
        <v>0</v>
      </c>
      <c r="K117" s="238" t="s">
        <v>34</v>
      </c>
      <c r="L117" s="73"/>
      <c r="M117" s="243" t="s">
        <v>34</v>
      </c>
      <c r="N117" s="244" t="s">
        <v>49</v>
      </c>
      <c r="O117" s="48"/>
      <c r="P117" s="245">
        <f>O117*H117</f>
        <v>0</v>
      </c>
      <c r="Q117" s="245">
        <v>0</v>
      </c>
      <c r="R117" s="245">
        <f>Q117*H117</f>
        <v>0</v>
      </c>
      <c r="S117" s="245">
        <v>0</v>
      </c>
      <c r="T117" s="246">
        <f>S117*H117</f>
        <v>0</v>
      </c>
      <c r="AR117" s="24" t="s">
        <v>533</v>
      </c>
      <c r="AT117" s="24" t="s">
        <v>233</v>
      </c>
      <c r="AU117" s="24" t="s">
        <v>85</v>
      </c>
      <c r="AY117" s="24" t="s">
        <v>230</v>
      </c>
      <c r="BE117" s="247">
        <f>IF(N117="základní",J117,0)</f>
        <v>0</v>
      </c>
      <c r="BF117" s="247">
        <f>IF(N117="snížená",J117,0)</f>
        <v>0</v>
      </c>
      <c r="BG117" s="247">
        <f>IF(N117="zákl. přenesená",J117,0)</f>
        <v>0</v>
      </c>
      <c r="BH117" s="247">
        <f>IF(N117="sníž. přenesená",J117,0)</f>
        <v>0</v>
      </c>
      <c r="BI117" s="247">
        <f>IF(N117="nulová",J117,0)</f>
        <v>0</v>
      </c>
      <c r="BJ117" s="24" t="s">
        <v>85</v>
      </c>
      <c r="BK117" s="247">
        <f>ROUND(I117*H117,2)</f>
        <v>0</v>
      </c>
      <c r="BL117" s="24" t="s">
        <v>533</v>
      </c>
      <c r="BM117" s="24" t="s">
        <v>1322</v>
      </c>
    </row>
    <row r="118" spans="2:65" s="1" customFormat="1" ht="16.5" customHeight="1">
      <c r="B118" s="47"/>
      <c r="C118" s="236" t="s">
        <v>399</v>
      </c>
      <c r="D118" s="236" t="s">
        <v>233</v>
      </c>
      <c r="E118" s="237" t="s">
        <v>1323</v>
      </c>
      <c r="F118" s="238" t="s">
        <v>1324</v>
      </c>
      <c r="G118" s="239" t="s">
        <v>1267</v>
      </c>
      <c r="H118" s="240">
        <v>300</v>
      </c>
      <c r="I118" s="241"/>
      <c r="J118" s="242">
        <f>ROUND(I118*H118,2)</f>
        <v>0</v>
      </c>
      <c r="K118" s="238" t="s">
        <v>34</v>
      </c>
      <c r="L118" s="73"/>
      <c r="M118" s="243" t="s">
        <v>34</v>
      </c>
      <c r="N118" s="244" t="s">
        <v>49</v>
      </c>
      <c r="O118" s="48"/>
      <c r="P118" s="245">
        <f>O118*H118</f>
        <v>0</v>
      </c>
      <c r="Q118" s="245">
        <v>0</v>
      </c>
      <c r="R118" s="245">
        <f>Q118*H118</f>
        <v>0</v>
      </c>
      <c r="S118" s="245">
        <v>0</v>
      </c>
      <c r="T118" s="246">
        <f>S118*H118</f>
        <v>0</v>
      </c>
      <c r="AR118" s="24" t="s">
        <v>533</v>
      </c>
      <c r="AT118" s="24" t="s">
        <v>233</v>
      </c>
      <c r="AU118" s="24" t="s">
        <v>85</v>
      </c>
      <c r="AY118" s="24" t="s">
        <v>230</v>
      </c>
      <c r="BE118" s="247">
        <f>IF(N118="základní",J118,0)</f>
        <v>0</v>
      </c>
      <c r="BF118" s="247">
        <f>IF(N118="snížená",J118,0)</f>
        <v>0</v>
      </c>
      <c r="BG118" s="247">
        <f>IF(N118="zákl. přenesená",J118,0)</f>
        <v>0</v>
      </c>
      <c r="BH118" s="247">
        <f>IF(N118="sníž. přenesená",J118,0)</f>
        <v>0</v>
      </c>
      <c r="BI118" s="247">
        <f>IF(N118="nulová",J118,0)</f>
        <v>0</v>
      </c>
      <c r="BJ118" s="24" t="s">
        <v>85</v>
      </c>
      <c r="BK118" s="247">
        <f>ROUND(I118*H118,2)</f>
        <v>0</v>
      </c>
      <c r="BL118" s="24" t="s">
        <v>533</v>
      </c>
      <c r="BM118" s="24" t="s">
        <v>1325</v>
      </c>
    </row>
    <row r="119" spans="2:65" s="1" customFormat="1" ht="16.5" customHeight="1">
      <c r="B119" s="47"/>
      <c r="C119" s="236" t="s">
        <v>264</v>
      </c>
      <c r="D119" s="236" t="s">
        <v>233</v>
      </c>
      <c r="E119" s="237" t="s">
        <v>1326</v>
      </c>
      <c r="F119" s="238" t="s">
        <v>1327</v>
      </c>
      <c r="G119" s="239" t="s">
        <v>258</v>
      </c>
      <c r="H119" s="240">
        <v>125</v>
      </c>
      <c r="I119" s="241"/>
      <c r="J119" s="242">
        <f>ROUND(I119*H119,2)</f>
        <v>0</v>
      </c>
      <c r="K119" s="238" t="s">
        <v>34</v>
      </c>
      <c r="L119" s="73"/>
      <c r="M119" s="243" t="s">
        <v>34</v>
      </c>
      <c r="N119" s="244" t="s">
        <v>49</v>
      </c>
      <c r="O119" s="48"/>
      <c r="P119" s="245">
        <f>O119*H119</f>
        <v>0</v>
      </c>
      <c r="Q119" s="245">
        <v>0</v>
      </c>
      <c r="R119" s="245">
        <f>Q119*H119</f>
        <v>0</v>
      </c>
      <c r="S119" s="245">
        <v>0</v>
      </c>
      <c r="T119" s="246">
        <f>S119*H119</f>
        <v>0</v>
      </c>
      <c r="AR119" s="24" t="s">
        <v>533</v>
      </c>
      <c r="AT119" s="24" t="s">
        <v>233</v>
      </c>
      <c r="AU119" s="24" t="s">
        <v>85</v>
      </c>
      <c r="AY119" s="24" t="s">
        <v>230</v>
      </c>
      <c r="BE119" s="247">
        <f>IF(N119="základní",J119,0)</f>
        <v>0</v>
      </c>
      <c r="BF119" s="247">
        <f>IF(N119="snížená",J119,0)</f>
        <v>0</v>
      </c>
      <c r="BG119" s="247">
        <f>IF(N119="zákl. přenesená",J119,0)</f>
        <v>0</v>
      </c>
      <c r="BH119" s="247">
        <f>IF(N119="sníž. přenesená",J119,0)</f>
        <v>0</v>
      </c>
      <c r="BI119" s="247">
        <f>IF(N119="nulová",J119,0)</f>
        <v>0</v>
      </c>
      <c r="BJ119" s="24" t="s">
        <v>85</v>
      </c>
      <c r="BK119" s="247">
        <f>ROUND(I119*H119,2)</f>
        <v>0</v>
      </c>
      <c r="BL119" s="24" t="s">
        <v>533</v>
      </c>
      <c r="BM119" s="24" t="s">
        <v>1328</v>
      </c>
    </row>
    <row r="120" spans="2:65" s="1" customFormat="1" ht="16.5" customHeight="1">
      <c r="B120" s="47"/>
      <c r="C120" s="236" t="s">
        <v>408</v>
      </c>
      <c r="D120" s="236" t="s">
        <v>233</v>
      </c>
      <c r="E120" s="237" t="s">
        <v>1329</v>
      </c>
      <c r="F120" s="238" t="s">
        <v>1330</v>
      </c>
      <c r="G120" s="239" t="s">
        <v>1267</v>
      </c>
      <c r="H120" s="240">
        <v>80</v>
      </c>
      <c r="I120" s="241"/>
      <c r="J120" s="242">
        <f>ROUND(I120*H120,2)</f>
        <v>0</v>
      </c>
      <c r="K120" s="238" t="s">
        <v>34</v>
      </c>
      <c r="L120" s="73"/>
      <c r="M120" s="243" t="s">
        <v>34</v>
      </c>
      <c r="N120" s="244" t="s">
        <v>49</v>
      </c>
      <c r="O120" s="48"/>
      <c r="P120" s="245">
        <f>O120*H120</f>
        <v>0</v>
      </c>
      <c r="Q120" s="245">
        <v>0</v>
      </c>
      <c r="R120" s="245">
        <f>Q120*H120</f>
        <v>0</v>
      </c>
      <c r="S120" s="245">
        <v>0</v>
      </c>
      <c r="T120" s="246">
        <f>S120*H120</f>
        <v>0</v>
      </c>
      <c r="AR120" s="24" t="s">
        <v>533</v>
      </c>
      <c r="AT120" s="24" t="s">
        <v>233</v>
      </c>
      <c r="AU120" s="24" t="s">
        <v>85</v>
      </c>
      <c r="AY120" s="24" t="s">
        <v>230</v>
      </c>
      <c r="BE120" s="247">
        <f>IF(N120="základní",J120,0)</f>
        <v>0</v>
      </c>
      <c r="BF120" s="247">
        <f>IF(N120="snížená",J120,0)</f>
        <v>0</v>
      </c>
      <c r="BG120" s="247">
        <f>IF(N120="zákl. přenesená",J120,0)</f>
        <v>0</v>
      </c>
      <c r="BH120" s="247">
        <f>IF(N120="sníž. přenesená",J120,0)</f>
        <v>0</v>
      </c>
      <c r="BI120" s="247">
        <f>IF(N120="nulová",J120,0)</f>
        <v>0</v>
      </c>
      <c r="BJ120" s="24" t="s">
        <v>85</v>
      </c>
      <c r="BK120" s="247">
        <f>ROUND(I120*H120,2)</f>
        <v>0</v>
      </c>
      <c r="BL120" s="24" t="s">
        <v>533</v>
      </c>
      <c r="BM120" s="24" t="s">
        <v>1331</v>
      </c>
    </row>
    <row r="121" spans="2:65" s="1" customFormat="1" ht="16.5" customHeight="1">
      <c r="B121" s="47"/>
      <c r="C121" s="236" t="s">
        <v>413</v>
      </c>
      <c r="D121" s="236" t="s">
        <v>233</v>
      </c>
      <c r="E121" s="237" t="s">
        <v>1332</v>
      </c>
      <c r="F121" s="238" t="s">
        <v>1333</v>
      </c>
      <c r="G121" s="239" t="s">
        <v>1267</v>
      </c>
      <c r="H121" s="240">
        <v>3</v>
      </c>
      <c r="I121" s="241"/>
      <c r="J121" s="242">
        <f>ROUND(I121*H121,2)</f>
        <v>0</v>
      </c>
      <c r="K121" s="238" t="s">
        <v>34</v>
      </c>
      <c r="L121" s="73"/>
      <c r="M121" s="243" t="s">
        <v>34</v>
      </c>
      <c r="N121" s="244" t="s">
        <v>49</v>
      </c>
      <c r="O121" s="48"/>
      <c r="P121" s="245">
        <f>O121*H121</f>
        <v>0</v>
      </c>
      <c r="Q121" s="245">
        <v>0</v>
      </c>
      <c r="R121" s="245">
        <f>Q121*H121</f>
        <v>0</v>
      </c>
      <c r="S121" s="245">
        <v>0</v>
      </c>
      <c r="T121" s="246">
        <f>S121*H121</f>
        <v>0</v>
      </c>
      <c r="AR121" s="24" t="s">
        <v>533</v>
      </c>
      <c r="AT121" s="24" t="s">
        <v>233</v>
      </c>
      <c r="AU121" s="24" t="s">
        <v>85</v>
      </c>
      <c r="AY121" s="24" t="s">
        <v>230</v>
      </c>
      <c r="BE121" s="247">
        <f>IF(N121="základní",J121,0)</f>
        <v>0</v>
      </c>
      <c r="BF121" s="247">
        <f>IF(N121="snížená",J121,0)</f>
        <v>0</v>
      </c>
      <c r="BG121" s="247">
        <f>IF(N121="zákl. přenesená",J121,0)</f>
        <v>0</v>
      </c>
      <c r="BH121" s="247">
        <f>IF(N121="sníž. přenesená",J121,0)</f>
        <v>0</v>
      </c>
      <c r="BI121" s="247">
        <f>IF(N121="nulová",J121,0)</f>
        <v>0</v>
      </c>
      <c r="BJ121" s="24" t="s">
        <v>85</v>
      </c>
      <c r="BK121" s="247">
        <f>ROUND(I121*H121,2)</f>
        <v>0</v>
      </c>
      <c r="BL121" s="24" t="s">
        <v>533</v>
      </c>
      <c r="BM121" s="24" t="s">
        <v>1334</v>
      </c>
    </row>
    <row r="122" spans="2:65" s="1" customFormat="1" ht="16.5" customHeight="1">
      <c r="B122" s="47"/>
      <c r="C122" s="236" t="s">
        <v>417</v>
      </c>
      <c r="D122" s="236" t="s">
        <v>233</v>
      </c>
      <c r="E122" s="237" t="s">
        <v>1335</v>
      </c>
      <c r="F122" s="238" t="s">
        <v>1336</v>
      </c>
      <c r="G122" s="239" t="s">
        <v>1267</v>
      </c>
      <c r="H122" s="240">
        <v>30</v>
      </c>
      <c r="I122" s="241"/>
      <c r="J122" s="242">
        <f>ROUND(I122*H122,2)</f>
        <v>0</v>
      </c>
      <c r="K122" s="238" t="s">
        <v>34</v>
      </c>
      <c r="L122" s="73"/>
      <c r="M122" s="243" t="s">
        <v>34</v>
      </c>
      <c r="N122" s="244" t="s">
        <v>49</v>
      </c>
      <c r="O122" s="48"/>
      <c r="P122" s="245">
        <f>O122*H122</f>
        <v>0</v>
      </c>
      <c r="Q122" s="245">
        <v>0</v>
      </c>
      <c r="R122" s="245">
        <f>Q122*H122</f>
        <v>0</v>
      </c>
      <c r="S122" s="245">
        <v>0</v>
      </c>
      <c r="T122" s="246">
        <f>S122*H122</f>
        <v>0</v>
      </c>
      <c r="AR122" s="24" t="s">
        <v>533</v>
      </c>
      <c r="AT122" s="24" t="s">
        <v>233</v>
      </c>
      <c r="AU122" s="24" t="s">
        <v>85</v>
      </c>
      <c r="AY122" s="24" t="s">
        <v>230</v>
      </c>
      <c r="BE122" s="247">
        <f>IF(N122="základní",J122,0)</f>
        <v>0</v>
      </c>
      <c r="BF122" s="247">
        <f>IF(N122="snížená",J122,0)</f>
        <v>0</v>
      </c>
      <c r="BG122" s="247">
        <f>IF(N122="zákl. přenesená",J122,0)</f>
        <v>0</v>
      </c>
      <c r="BH122" s="247">
        <f>IF(N122="sníž. přenesená",J122,0)</f>
        <v>0</v>
      </c>
      <c r="BI122" s="247">
        <f>IF(N122="nulová",J122,0)</f>
        <v>0</v>
      </c>
      <c r="BJ122" s="24" t="s">
        <v>85</v>
      </c>
      <c r="BK122" s="247">
        <f>ROUND(I122*H122,2)</f>
        <v>0</v>
      </c>
      <c r="BL122" s="24" t="s">
        <v>533</v>
      </c>
      <c r="BM122" s="24" t="s">
        <v>1337</v>
      </c>
    </row>
    <row r="123" spans="2:65" s="1" customFormat="1" ht="16.5" customHeight="1">
      <c r="B123" s="47"/>
      <c r="C123" s="236" t="s">
        <v>421</v>
      </c>
      <c r="D123" s="236" t="s">
        <v>233</v>
      </c>
      <c r="E123" s="237" t="s">
        <v>1338</v>
      </c>
      <c r="F123" s="238" t="s">
        <v>1339</v>
      </c>
      <c r="G123" s="239" t="s">
        <v>1267</v>
      </c>
      <c r="H123" s="240">
        <v>90</v>
      </c>
      <c r="I123" s="241"/>
      <c r="J123" s="242">
        <f>ROUND(I123*H123,2)</f>
        <v>0</v>
      </c>
      <c r="K123" s="238" t="s">
        <v>34</v>
      </c>
      <c r="L123" s="73"/>
      <c r="M123" s="243" t="s">
        <v>34</v>
      </c>
      <c r="N123" s="244" t="s">
        <v>49</v>
      </c>
      <c r="O123" s="48"/>
      <c r="P123" s="245">
        <f>O123*H123</f>
        <v>0</v>
      </c>
      <c r="Q123" s="245">
        <v>0</v>
      </c>
      <c r="R123" s="245">
        <f>Q123*H123</f>
        <v>0</v>
      </c>
      <c r="S123" s="245">
        <v>0</v>
      </c>
      <c r="T123" s="246">
        <f>S123*H123</f>
        <v>0</v>
      </c>
      <c r="AR123" s="24" t="s">
        <v>533</v>
      </c>
      <c r="AT123" s="24" t="s">
        <v>233</v>
      </c>
      <c r="AU123" s="24" t="s">
        <v>85</v>
      </c>
      <c r="AY123" s="24" t="s">
        <v>230</v>
      </c>
      <c r="BE123" s="247">
        <f>IF(N123="základní",J123,0)</f>
        <v>0</v>
      </c>
      <c r="BF123" s="247">
        <f>IF(N123="snížená",J123,0)</f>
        <v>0</v>
      </c>
      <c r="BG123" s="247">
        <f>IF(N123="zákl. přenesená",J123,0)</f>
        <v>0</v>
      </c>
      <c r="BH123" s="247">
        <f>IF(N123="sníž. přenesená",J123,0)</f>
        <v>0</v>
      </c>
      <c r="BI123" s="247">
        <f>IF(N123="nulová",J123,0)</f>
        <v>0</v>
      </c>
      <c r="BJ123" s="24" t="s">
        <v>85</v>
      </c>
      <c r="BK123" s="247">
        <f>ROUND(I123*H123,2)</f>
        <v>0</v>
      </c>
      <c r="BL123" s="24" t="s">
        <v>533</v>
      </c>
      <c r="BM123" s="24" t="s">
        <v>1340</v>
      </c>
    </row>
    <row r="124" spans="2:65" s="1" customFormat="1" ht="16.5" customHeight="1">
      <c r="B124" s="47"/>
      <c r="C124" s="236" t="s">
        <v>275</v>
      </c>
      <c r="D124" s="236" t="s">
        <v>233</v>
      </c>
      <c r="E124" s="237" t="s">
        <v>1341</v>
      </c>
      <c r="F124" s="238" t="s">
        <v>1342</v>
      </c>
      <c r="G124" s="239" t="s">
        <v>1267</v>
      </c>
      <c r="H124" s="240">
        <v>44</v>
      </c>
      <c r="I124" s="241"/>
      <c r="J124" s="242">
        <f>ROUND(I124*H124,2)</f>
        <v>0</v>
      </c>
      <c r="K124" s="238" t="s">
        <v>34</v>
      </c>
      <c r="L124" s="73"/>
      <c r="M124" s="243" t="s">
        <v>34</v>
      </c>
      <c r="N124" s="244" t="s">
        <v>49</v>
      </c>
      <c r="O124" s="48"/>
      <c r="P124" s="245">
        <f>O124*H124</f>
        <v>0</v>
      </c>
      <c r="Q124" s="245">
        <v>0</v>
      </c>
      <c r="R124" s="245">
        <f>Q124*H124</f>
        <v>0</v>
      </c>
      <c r="S124" s="245">
        <v>0</v>
      </c>
      <c r="T124" s="246">
        <f>S124*H124</f>
        <v>0</v>
      </c>
      <c r="AR124" s="24" t="s">
        <v>533</v>
      </c>
      <c r="AT124" s="24" t="s">
        <v>233</v>
      </c>
      <c r="AU124" s="24" t="s">
        <v>85</v>
      </c>
      <c r="AY124" s="24" t="s">
        <v>230</v>
      </c>
      <c r="BE124" s="247">
        <f>IF(N124="základní",J124,0)</f>
        <v>0</v>
      </c>
      <c r="BF124" s="247">
        <f>IF(N124="snížená",J124,0)</f>
        <v>0</v>
      </c>
      <c r="BG124" s="247">
        <f>IF(N124="zákl. přenesená",J124,0)</f>
        <v>0</v>
      </c>
      <c r="BH124" s="247">
        <f>IF(N124="sníž. přenesená",J124,0)</f>
        <v>0</v>
      </c>
      <c r="BI124" s="247">
        <f>IF(N124="nulová",J124,0)</f>
        <v>0</v>
      </c>
      <c r="BJ124" s="24" t="s">
        <v>85</v>
      </c>
      <c r="BK124" s="247">
        <f>ROUND(I124*H124,2)</f>
        <v>0</v>
      </c>
      <c r="BL124" s="24" t="s">
        <v>533</v>
      </c>
      <c r="BM124" s="24" t="s">
        <v>1343</v>
      </c>
    </row>
    <row r="125" spans="2:65" s="1" customFormat="1" ht="16.5" customHeight="1">
      <c r="B125" s="47"/>
      <c r="C125" s="236" t="s">
        <v>427</v>
      </c>
      <c r="D125" s="236" t="s">
        <v>233</v>
      </c>
      <c r="E125" s="237" t="s">
        <v>1344</v>
      </c>
      <c r="F125" s="238" t="s">
        <v>1345</v>
      </c>
      <c r="G125" s="239" t="s">
        <v>1267</v>
      </c>
      <c r="H125" s="240">
        <v>2</v>
      </c>
      <c r="I125" s="241"/>
      <c r="J125" s="242">
        <f>ROUND(I125*H125,2)</f>
        <v>0</v>
      </c>
      <c r="K125" s="238" t="s">
        <v>34</v>
      </c>
      <c r="L125" s="73"/>
      <c r="M125" s="243" t="s">
        <v>34</v>
      </c>
      <c r="N125" s="244" t="s">
        <v>49</v>
      </c>
      <c r="O125" s="48"/>
      <c r="P125" s="245">
        <f>O125*H125</f>
        <v>0</v>
      </c>
      <c r="Q125" s="245">
        <v>0</v>
      </c>
      <c r="R125" s="245">
        <f>Q125*H125</f>
        <v>0</v>
      </c>
      <c r="S125" s="245">
        <v>0</v>
      </c>
      <c r="T125" s="246">
        <f>S125*H125</f>
        <v>0</v>
      </c>
      <c r="AR125" s="24" t="s">
        <v>533</v>
      </c>
      <c r="AT125" s="24" t="s">
        <v>233</v>
      </c>
      <c r="AU125" s="24" t="s">
        <v>85</v>
      </c>
      <c r="AY125" s="24" t="s">
        <v>230</v>
      </c>
      <c r="BE125" s="247">
        <f>IF(N125="základní",J125,0)</f>
        <v>0</v>
      </c>
      <c r="BF125" s="247">
        <f>IF(N125="snížená",J125,0)</f>
        <v>0</v>
      </c>
      <c r="BG125" s="247">
        <f>IF(N125="zákl. přenesená",J125,0)</f>
        <v>0</v>
      </c>
      <c r="BH125" s="247">
        <f>IF(N125="sníž. přenesená",J125,0)</f>
        <v>0</v>
      </c>
      <c r="BI125" s="247">
        <f>IF(N125="nulová",J125,0)</f>
        <v>0</v>
      </c>
      <c r="BJ125" s="24" t="s">
        <v>85</v>
      </c>
      <c r="BK125" s="247">
        <f>ROUND(I125*H125,2)</f>
        <v>0</v>
      </c>
      <c r="BL125" s="24" t="s">
        <v>533</v>
      </c>
      <c r="BM125" s="24" t="s">
        <v>1346</v>
      </c>
    </row>
    <row r="126" spans="2:65" s="1" customFormat="1" ht="16.5" customHeight="1">
      <c r="B126" s="47"/>
      <c r="C126" s="236" t="s">
        <v>432</v>
      </c>
      <c r="D126" s="236" t="s">
        <v>233</v>
      </c>
      <c r="E126" s="237" t="s">
        <v>1347</v>
      </c>
      <c r="F126" s="238" t="s">
        <v>1348</v>
      </c>
      <c r="G126" s="239" t="s">
        <v>1267</v>
      </c>
      <c r="H126" s="240">
        <v>30</v>
      </c>
      <c r="I126" s="241"/>
      <c r="J126" s="242">
        <f>ROUND(I126*H126,2)</f>
        <v>0</v>
      </c>
      <c r="K126" s="238" t="s">
        <v>34</v>
      </c>
      <c r="L126" s="73"/>
      <c r="M126" s="243" t="s">
        <v>34</v>
      </c>
      <c r="N126" s="244" t="s">
        <v>49</v>
      </c>
      <c r="O126" s="48"/>
      <c r="P126" s="245">
        <f>O126*H126</f>
        <v>0</v>
      </c>
      <c r="Q126" s="245">
        <v>0</v>
      </c>
      <c r="R126" s="245">
        <f>Q126*H126</f>
        <v>0</v>
      </c>
      <c r="S126" s="245">
        <v>0</v>
      </c>
      <c r="T126" s="246">
        <f>S126*H126</f>
        <v>0</v>
      </c>
      <c r="AR126" s="24" t="s">
        <v>533</v>
      </c>
      <c r="AT126" s="24" t="s">
        <v>233</v>
      </c>
      <c r="AU126" s="24" t="s">
        <v>85</v>
      </c>
      <c r="AY126" s="24" t="s">
        <v>230</v>
      </c>
      <c r="BE126" s="247">
        <f>IF(N126="základní",J126,0)</f>
        <v>0</v>
      </c>
      <c r="BF126" s="247">
        <f>IF(N126="snížená",J126,0)</f>
        <v>0</v>
      </c>
      <c r="BG126" s="247">
        <f>IF(N126="zákl. přenesená",J126,0)</f>
        <v>0</v>
      </c>
      <c r="BH126" s="247">
        <f>IF(N126="sníž. přenesená",J126,0)</f>
        <v>0</v>
      </c>
      <c r="BI126" s="247">
        <f>IF(N126="nulová",J126,0)</f>
        <v>0</v>
      </c>
      <c r="BJ126" s="24" t="s">
        <v>85</v>
      </c>
      <c r="BK126" s="247">
        <f>ROUND(I126*H126,2)</f>
        <v>0</v>
      </c>
      <c r="BL126" s="24" t="s">
        <v>533</v>
      </c>
      <c r="BM126" s="24" t="s">
        <v>1349</v>
      </c>
    </row>
    <row r="127" spans="2:65" s="1" customFormat="1" ht="16.5" customHeight="1">
      <c r="B127" s="47"/>
      <c r="C127" s="236" t="s">
        <v>436</v>
      </c>
      <c r="D127" s="236" t="s">
        <v>233</v>
      </c>
      <c r="E127" s="237" t="s">
        <v>1350</v>
      </c>
      <c r="F127" s="238" t="s">
        <v>1351</v>
      </c>
      <c r="G127" s="239" t="s">
        <v>1267</v>
      </c>
      <c r="H127" s="240">
        <v>20</v>
      </c>
      <c r="I127" s="241"/>
      <c r="J127" s="242">
        <f>ROUND(I127*H127,2)</f>
        <v>0</v>
      </c>
      <c r="K127" s="238" t="s">
        <v>34</v>
      </c>
      <c r="L127" s="73"/>
      <c r="M127" s="243" t="s">
        <v>34</v>
      </c>
      <c r="N127" s="244" t="s">
        <v>49</v>
      </c>
      <c r="O127" s="48"/>
      <c r="P127" s="245">
        <f>O127*H127</f>
        <v>0</v>
      </c>
      <c r="Q127" s="245">
        <v>0</v>
      </c>
      <c r="R127" s="245">
        <f>Q127*H127</f>
        <v>0</v>
      </c>
      <c r="S127" s="245">
        <v>0</v>
      </c>
      <c r="T127" s="246">
        <f>S127*H127</f>
        <v>0</v>
      </c>
      <c r="AR127" s="24" t="s">
        <v>533</v>
      </c>
      <c r="AT127" s="24" t="s">
        <v>233</v>
      </c>
      <c r="AU127" s="24" t="s">
        <v>85</v>
      </c>
      <c r="AY127" s="24" t="s">
        <v>230</v>
      </c>
      <c r="BE127" s="247">
        <f>IF(N127="základní",J127,0)</f>
        <v>0</v>
      </c>
      <c r="BF127" s="247">
        <f>IF(N127="snížená",J127,0)</f>
        <v>0</v>
      </c>
      <c r="BG127" s="247">
        <f>IF(N127="zákl. přenesená",J127,0)</f>
        <v>0</v>
      </c>
      <c r="BH127" s="247">
        <f>IF(N127="sníž. přenesená",J127,0)</f>
        <v>0</v>
      </c>
      <c r="BI127" s="247">
        <f>IF(N127="nulová",J127,0)</f>
        <v>0</v>
      </c>
      <c r="BJ127" s="24" t="s">
        <v>85</v>
      </c>
      <c r="BK127" s="247">
        <f>ROUND(I127*H127,2)</f>
        <v>0</v>
      </c>
      <c r="BL127" s="24" t="s">
        <v>533</v>
      </c>
      <c r="BM127" s="24" t="s">
        <v>1352</v>
      </c>
    </row>
    <row r="128" spans="2:65" s="1" customFormat="1" ht="16.5" customHeight="1">
      <c r="B128" s="47"/>
      <c r="C128" s="236" t="s">
        <v>440</v>
      </c>
      <c r="D128" s="236" t="s">
        <v>233</v>
      </c>
      <c r="E128" s="237" t="s">
        <v>1353</v>
      </c>
      <c r="F128" s="238" t="s">
        <v>1354</v>
      </c>
      <c r="G128" s="239" t="s">
        <v>1267</v>
      </c>
      <c r="H128" s="240">
        <v>3</v>
      </c>
      <c r="I128" s="241"/>
      <c r="J128" s="242">
        <f>ROUND(I128*H128,2)</f>
        <v>0</v>
      </c>
      <c r="K128" s="238" t="s">
        <v>34</v>
      </c>
      <c r="L128" s="73"/>
      <c r="M128" s="243" t="s">
        <v>34</v>
      </c>
      <c r="N128" s="244" t="s">
        <v>49</v>
      </c>
      <c r="O128" s="48"/>
      <c r="P128" s="245">
        <f>O128*H128</f>
        <v>0</v>
      </c>
      <c r="Q128" s="245">
        <v>0</v>
      </c>
      <c r="R128" s="245">
        <f>Q128*H128</f>
        <v>0</v>
      </c>
      <c r="S128" s="245">
        <v>0</v>
      </c>
      <c r="T128" s="246">
        <f>S128*H128</f>
        <v>0</v>
      </c>
      <c r="AR128" s="24" t="s">
        <v>533</v>
      </c>
      <c r="AT128" s="24" t="s">
        <v>233</v>
      </c>
      <c r="AU128" s="24" t="s">
        <v>85</v>
      </c>
      <c r="AY128" s="24" t="s">
        <v>230</v>
      </c>
      <c r="BE128" s="247">
        <f>IF(N128="základní",J128,0)</f>
        <v>0</v>
      </c>
      <c r="BF128" s="247">
        <f>IF(N128="snížená",J128,0)</f>
        <v>0</v>
      </c>
      <c r="BG128" s="247">
        <f>IF(N128="zákl. přenesená",J128,0)</f>
        <v>0</v>
      </c>
      <c r="BH128" s="247">
        <f>IF(N128="sníž. přenesená",J128,0)</f>
        <v>0</v>
      </c>
      <c r="BI128" s="247">
        <f>IF(N128="nulová",J128,0)</f>
        <v>0</v>
      </c>
      <c r="BJ128" s="24" t="s">
        <v>85</v>
      </c>
      <c r="BK128" s="247">
        <f>ROUND(I128*H128,2)</f>
        <v>0</v>
      </c>
      <c r="BL128" s="24" t="s">
        <v>533</v>
      </c>
      <c r="BM128" s="24" t="s">
        <v>1355</v>
      </c>
    </row>
    <row r="129" spans="2:65" s="1" customFormat="1" ht="16.5" customHeight="1">
      <c r="B129" s="47"/>
      <c r="C129" s="236" t="s">
        <v>446</v>
      </c>
      <c r="D129" s="236" t="s">
        <v>233</v>
      </c>
      <c r="E129" s="237" t="s">
        <v>1356</v>
      </c>
      <c r="F129" s="238" t="s">
        <v>1357</v>
      </c>
      <c r="G129" s="239" t="s">
        <v>1267</v>
      </c>
      <c r="H129" s="240">
        <v>40</v>
      </c>
      <c r="I129" s="241"/>
      <c r="J129" s="242">
        <f>ROUND(I129*H129,2)</f>
        <v>0</v>
      </c>
      <c r="K129" s="238" t="s">
        <v>34</v>
      </c>
      <c r="L129" s="73"/>
      <c r="M129" s="243" t="s">
        <v>34</v>
      </c>
      <c r="N129" s="244" t="s">
        <v>49</v>
      </c>
      <c r="O129" s="48"/>
      <c r="P129" s="245">
        <f>O129*H129</f>
        <v>0</v>
      </c>
      <c r="Q129" s="245">
        <v>0</v>
      </c>
      <c r="R129" s="245">
        <f>Q129*H129</f>
        <v>0</v>
      </c>
      <c r="S129" s="245">
        <v>0</v>
      </c>
      <c r="T129" s="246">
        <f>S129*H129</f>
        <v>0</v>
      </c>
      <c r="AR129" s="24" t="s">
        <v>533</v>
      </c>
      <c r="AT129" s="24" t="s">
        <v>233</v>
      </c>
      <c r="AU129" s="24" t="s">
        <v>85</v>
      </c>
      <c r="AY129" s="24" t="s">
        <v>230</v>
      </c>
      <c r="BE129" s="247">
        <f>IF(N129="základní",J129,0)</f>
        <v>0</v>
      </c>
      <c r="BF129" s="247">
        <f>IF(N129="snížená",J129,0)</f>
        <v>0</v>
      </c>
      <c r="BG129" s="247">
        <f>IF(N129="zákl. přenesená",J129,0)</f>
        <v>0</v>
      </c>
      <c r="BH129" s="247">
        <f>IF(N129="sníž. přenesená",J129,0)</f>
        <v>0</v>
      </c>
      <c r="BI129" s="247">
        <f>IF(N129="nulová",J129,0)</f>
        <v>0</v>
      </c>
      <c r="BJ129" s="24" t="s">
        <v>85</v>
      </c>
      <c r="BK129" s="247">
        <f>ROUND(I129*H129,2)</f>
        <v>0</v>
      </c>
      <c r="BL129" s="24" t="s">
        <v>533</v>
      </c>
      <c r="BM129" s="24" t="s">
        <v>1358</v>
      </c>
    </row>
    <row r="130" spans="2:65" s="1" customFormat="1" ht="25.5" customHeight="1">
      <c r="B130" s="47"/>
      <c r="C130" s="236" t="s">
        <v>542</v>
      </c>
      <c r="D130" s="236" t="s">
        <v>233</v>
      </c>
      <c r="E130" s="237" t="s">
        <v>1359</v>
      </c>
      <c r="F130" s="238" t="s">
        <v>1360</v>
      </c>
      <c r="G130" s="239" t="s">
        <v>292</v>
      </c>
      <c r="H130" s="240">
        <v>1</v>
      </c>
      <c r="I130" s="241"/>
      <c r="J130" s="242">
        <f>ROUND(I130*H130,2)</f>
        <v>0</v>
      </c>
      <c r="K130" s="238" t="s">
        <v>34</v>
      </c>
      <c r="L130" s="73"/>
      <c r="M130" s="243" t="s">
        <v>34</v>
      </c>
      <c r="N130" s="244" t="s">
        <v>49</v>
      </c>
      <c r="O130" s="48"/>
      <c r="P130" s="245">
        <f>O130*H130</f>
        <v>0</v>
      </c>
      <c r="Q130" s="245">
        <v>0</v>
      </c>
      <c r="R130" s="245">
        <f>Q130*H130</f>
        <v>0</v>
      </c>
      <c r="S130" s="245">
        <v>0</v>
      </c>
      <c r="T130" s="246">
        <f>S130*H130</f>
        <v>0</v>
      </c>
      <c r="AR130" s="24" t="s">
        <v>533</v>
      </c>
      <c r="AT130" s="24" t="s">
        <v>233</v>
      </c>
      <c r="AU130" s="24" t="s">
        <v>85</v>
      </c>
      <c r="AY130" s="24" t="s">
        <v>230</v>
      </c>
      <c r="BE130" s="247">
        <f>IF(N130="základní",J130,0)</f>
        <v>0</v>
      </c>
      <c r="BF130" s="247">
        <f>IF(N130="snížená",J130,0)</f>
        <v>0</v>
      </c>
      <c r="BG130" s="247">
        <f>IF(N130="zákl. přenesená",J130,0)</f>
        <v>0</v>
      </c>
      <c r="BH130" s="247">
        <f>IF(N130="sníž. přenesená",J130,0)</f>
        <v>0</v>
      </c>
      <c r="BI130" s="247">
        <f>IF(N130="nulová",J130,0)</f>
        <v>0</v>
      </c>
      <c r="BJ130" s="24" t="s">
        <v>85</v>
      </c>
      <c r="BK130" s="247">
        <f>ROUND(I130*H130,2)</f>
        <v>0</v>
      </c>
      <c r="BL130" s="24" t="s">
        <v>533</v>
      </c>
      <c r="BM130" s="24" t="s">
        <v>1361</v>
      </c>
    </row>
    <row r="131" spans="2:47" s="1" customFormat="1" ht="13.5">
      <c r="B131" s="47"/>
      <c r="C131" s="75"/>
      <c r="D131" s="250" t="s">
        <v>283</v>
      </c>
      <c r="E131" s="75"/>
      <c r="F131" s="281" t="s">
        <v>1362</v>
      </c>
      <c r="G131" s="75"/>
      <c r="H131" s="75"/>
      <c r="I131" s="204"/>
      <c r="J131" s="75"/>
      <c r="K131" s="75"/>
      <c r="L131" s="73"/>
      <c r="M131" s="282"/>
      <c r="N131" s="48"/>
      <c r="O131" s="48"/>
      <c r="P131" s="48"/>
      <c r="Q131" s="48"/>
      <c r="R131" s="48"/>
      <c r="S131" s="48"/>
      <c r="T131" s="96"/>
      <c r="AT131" s="24" t="s">
        <v>283</v>
      </c>
      <c r="AU131" s="24" t="s">
        <v>85</v>
      </c>
    </row>
    <row r="132" spans="2:65" s="1" customFormat="1" ht="25.5" customHeight="1">
      <c r="B132" s="47"/>
      <c r="C132" s="236" t="s">
        <v>546</v>
      </c>
      <c r="D132" s="236" t="s">
        <v>233</v>
      </c>
      <c r="E132" s="237" t="s">
        <v>1363</v>
      </c>
      <c r="F132" s="238" t="s">
        <v>1364</v>
      </c>
      <c r="G132" s="239" t="s">
        <v>292</v>
      </c>
      <c r="H132" s="240">
        <v>1</v>
      </c>
      <c r="I132" s="241"/>
      <c r="J132" s="242">
        <f>ROUND(I132*H132,2)</f>
        <v>0</v>
      </c>
      <c r="K132" s="238" t="s">
        <v>34</v>
      </c>
      <c r="L132" s="73"/>
      <c r="M132" s="243" t="s">
        <v>34</v>
      </c>
      <c r="N132" s="244" t="s">
        <v>49</v>
      </c>
      <c r="O132" s="48"/>
      <c r="P132" s="245">
        <f>O132*H132</f>
        <v>0</v>
      </c>
      <c r="Q132" s="245">
        <v>0</v>
      </c>
      <c r="R132" s="245">
        <f>Q132*H132</f>
        <v>0</v>
      </c>
      <c r="S132" s="245">
        <v>0</v>
      </c>
      <c r="T132" s="246">
        <f>S132*H132</f>
        <v>0</v>
      </c>
      <c r="AR132" s="24" t="s">
        <v>533</v>
      </c>
      <c r="AT132" s="24" t="s">
        <v>233</v>
      </c>
      <c r="AU132" s="24" t="s">
        <v>85</v>
      </c>
      <c r="AY132" s="24" t="s">
        <v>230</v>
      </c>
      <c r="BE132" s="247">
        <f>IF(N132="základní",J132,0)</f>
        <v>0</v>
      </c>
      <c r="BF132" s="247">
        <f>IF(N132="snížená",J132,0)</f>
        <v>0</v>
      </c>
      <c r="BG132" s="247">
        <f>IF(N132="zákl. přenesená",J132,0)</f>
        <v>0</v>
      </c>
      <c r="BH132" s="247">
        <f>IF(N132="sníž. přenesená",J132,0)</f>
        <v>0</v>
      </c>
      <c r="BI132" s="247">
        <f>IF(N132="nulová",J132,0)</f>
        <v>0</v>
      </c>
      <c r="BJ132" s="24" t="s">
        <v>85</v>
      </c>
      <c r="BK132" s="247">
        <f>ROUND(I132*H132,2)</f>
        <v>0</v>
      </c>
      <c r="BL132" s="24" t="s">
        <v>533</v>
      </c>
      <c r="BM132" s="24" t="s">
        <v>1365</v>
      </c>
    </row>
    <row r="133" spans="2:65" s="1" customFormat="1" ht="16.5" customHeight="1">
      <c r="B133" s="47"/>
      <c r="C133" s="236" t="s">
        <v>550</v>
      </c>
      <c r="D133" s="236" t="s">
        <v>233</v>
      </c>
      <c r="E133" s="237" t="s">
        <v>1366</v>
      </c>
      <c r="F133" s="238" t="s">
        <v>1367</v>
      </c>
      <c r="G133" s="239" t="s">
        <v>292</v>
      </c>
      <c r="H133" s="240">
        <v>1</v>
      </c>
      <c r="I133" s="241"/>
      <c r="J133" s="242">
        <f>ROUND(I133*H133,2)</f>
        <v>0</v>
      </c>
      <c r="K133" s="238" t="s">
        <v>34</v>
      </c>
      <c r="L133" s="73"/>
      <c r="M133" s="243" t="s">
        <v>34</v>
      </c>
      <c r="N133" s="244" t="s">
        <v>49</v>
      </c>
      <c r="O133" s="48"/>
      <c r="P133" s="245">
        <f>O133*H133</f>
        <v>0</v>
      </c>
      <c r="Q133" s="245">
        <v>0</v>
      </c>
      <c r="R133" s="245">
        <f>Q133*H133</f>
        <v>0</v>
      </c>
      <c r="S133" s="245">
        <v>0</v>
      </c>
      <c r="T133" s="246">
        <f>S133*H133</f>
        <v>0</v>
      </c>
      <c r="AR133" s="24" t="s">
        <v>533</v>
      </c>
      <c r="AT133" s="24" t="s">
        <v>233</v>
      </c>
      <c r="AU133" s="24" t="s">
        <v>85</v>
      </c>
      <c r="AY133" s="24" t="s">
        <v>230</v>
      </c>
      <c r="BE133" s="247">
        <f>IF(N133="základní",J133,0)</f>
        <v>0</v>
      </c>
      <c r="BF133" s="247">
        <f>IF(N133="snížená",J133,0)</f>
        <v>0</v>
      </c>
      <c r="BG133" s="247">
        <f>IF(N133="zákl. přenesená",J133,0)</f>
        <v>0</v>
      </c>
      <c r="BH133" s="247">
        <f>IF(N133="sníž. přenesená",J133,0)</f>
        <v>0</v>
      </c>
      <c r="BI133" s="247">
        <f>IF(N133="nulová",J133,0)</f>
        <v>0</v>
      </c>
      <c r="BJ133" s="24" t="s">
        <v>85</v>
      </c>
      <c r="BK133" s="247">
        <f>ROUND(I133*H133,2)</f>
        <v>0</v>
      </c>
      <c r="BL133" s="24" t="s">
        <v>533</v>
      </c>
      <c r="BM133" s="24" t="s">
        <v>1368</v>
      </c>
    </row>
    <row r="134" spans="2:47" s="1" customFormat="1" ht="13.5">
      <c r="B134" s="47"/>
      <c r="C134" s="75"/>
      <c r="D134" s="250" t="s">
        <v>283</v>
      </c>
      <c r="E134" s="75"/>
      <c r="F134" s="281" t="s">
        <v>1369</v>
      </c>
      <c r="G134" s="75"/>
      <c r="H134" s="75"/>
      <c r="I134" s="204"/>
      <c r="J134" s="75"/>
      <c r="K134" s="75"/>
      <c r="L134" s="73"/>
      <c r="M134" s="282"/>
      <c r="N134" s="48"/>
      <c r="O134" s="48"/>
      <c r="P134" s="48"/>
      <c r="Q134" s="48"/>
      <c r="R134" s="48"/>
      <c r="S134" s="48"/>
      <c r="T134" s="96"/>
      <c r="AT134" s="24" t="s">
        <v>283</v>
      </c>
      <c r="AU134" s="24" t="s">
        <v>85</v>
      </c>
    </row>
    <row r="135" spans="2:65" s="1" customFormat="1" ht="16.5" customHeight="1">
      <c r="B135" s="47"/>
      <c r="C135" s="236" t="s">
        <v>554</v>
      </c>
      <c r="D135" s="236" t="s">
        <v>233</v>
      </c>
      <c r="E135" s="237" t="s">
        <v>1370</v>
      </c>
      <c r="F135" s="238" t="s">
        <v>1371</v>
      </c>
      <c r="G135" s="239" t="s">
        <v>292</v>
      </c>
      <c r="H135" s="240">
        <v>1</v>
      </c>
      <c r="I135" s="241"/>
      <c r="J135" s="242">
        <f>ROUND(I135*H135,2)</f>
        <v>0</v>
      </c>
      <c r="K135" s="238" t="s">
        <v>34</v>
      </c>
      <c r="L135" s="73"/>
      <c r="M135" s="243" t="s">
        <v>34</v>
      </c>
      <c r="N135" s="244" t="s">
        <v>49</v>
      </c>
      <c r="O135" s="48"/>
      <c r="P135" s="245">
        <f>O135*H135</f>
        <v>0</v>
      </c>
      <c r="Q135" s="245">
        <v>0</v>
      </c>
      <c r="R135" s="245">
        <f>Q135*H135</f>
        <v>0</v>
      </c>
      <c r="S135" s="245">
        <v>0</v>
      </c>
      <c r="T135" s="246">
        <f>S135*H135</f>
        <v>0</v>
      </c>
      <c r="AR135" s="24" t="s">
        <v>533</v>
      </c>
      <c r="AT135" s="24" t="s">
        <v>233</v>
      </c>
      <c r="AU135" s="24" t="s">
        <v>85</v>
      </c>
      <c r="AY135" s="24" t="s">
        <v>230</v>
      </c>
      <c r="BE135" s="247">
        <f>IF(N135="základní",J135,0)</f>
        <v>0</v>
      </c>
      <c r="BF135" s="247">
        <f>IF(N135="snížená",J135,0)</f>
        <v>0</v>
      </c>
      <c r="BG135" s="247">
        <f>IF(N135="zákl. přenesená",J135,0)</f>
        <v>0</v>
      </c>
      <c r="BH135" s="247">
        <f>IF(N135="sníž. přenesená",J135,0)</f>
        <v>0</v>
      </c>
      <c r="BI135" s="247">
        <f>IF(N135="nulová",J135,0)</f>
        <v>0</v>
      </c>
      <c r="BJ135" s="24" t="s">
        <v>85</v>
      </c>
      <c r="BK135" s="247">
        <f>ROUND(I135*H135,2)</f>
        <v>0</v>
      </c>
      <c r="BL135" s="24" t="s">
        <v>533</v>
      </c>
      <c r="BM135" s="24" t="s">
        <v>1372</v>
      </c>
    </row>
    <row r="136" spans="2:65" s="1" customFormat="1" ht="25.5" customHeight="1">
      <c r="B136" s="47"/>
      <c r="C136" s="236" t="s">
        <v>559</v>
      </c>
      <c r="D136" s="236" t="s">
        <v>233</v>
      </c>
      <c r="E136" s="237" t="s">
        <v>1373</v>
      </c>
      <c r="F136" s="238" t="s">
        <v>1374</v>
      </c>
      <c r="G136" s="239" t="s">
        <v>292</v>
      </c>
      <c r="H136" s="240">
        <v>1</v>
      </c>
      <c r="I136" s="241"/>
      <c r="J136" s="242">
        <f>ROUND(I136*H136,2)</f>
        <v>0</v>
      </c>
      <c r="K136" s="238" t="s">
        <v>34</v>
      </c>
      <c r="L136" s="73"/>
      <c r="M136" s="243" t="s">
        <v>34</v>
      </c>
      <c r="N136" s="244" t="s">
        <v>49</v>
      </c>
      <c r="O136" s="48"/>
      <c r="P136" s="245">
        <f>O136*H136</f>
        <v>0</v>
      </c>
      <c r="Q136" s="245">
        <v>0</v>
      </c>
      <c r="R136" s="245">
        <f>Q136*H136</f>
        <v>0</v>
      </c>
      <c r="S136" s="245">
        <v>0</v>
      </c>
      <c r="T136" s="246">
        <f>S136*H136</f>
        <v>0</v>
      </c>
      <c r="AR136" s="24" t="s">
        <v>533</v>
      </c>
      <c r="AT136" s="24" t="s">
        <v>233</v>
      </c>
      <c r="AU136" s="24" t="s">
        <v>85</v>
      </c>
      <c r="AY136" s="24" t="s">
        <v>230</v>
      </c>
      <c r="BE136" s="247">
        <f>IF(N136="základní",J136,0)</f>
        <v>0</v>
      </c>
      <c r="BF136" s="247">
        <f>IF(N136="snížená",J136,0)</f>
        <v>0</v>
      </c>
      <c r="BG136" s="247">
        <f>IF(N136="zákl. přenesená",J136,0)</f>
        <v>0</v>
      </c>
      <c r="BH136" s="247">
        <f>IF(N136="sníž. přenesená",J136,0)</f>
        <v>0</v>
      </c>
      <c r="BI136" s="247">
        <f>IF(N136="nulová",J136,0)</f>
        <v>0</v>
      </c>
      <c r="BJ136" s="24" t="s">
        <v>85</v>
      </c>
      <c r="BK136" s="247">
        <f>ROUND(I136*H136,2)</f>
        <v>0</v>
      </c>
      <c r="BL136" s="24" t="s">
        <v>533</v>
      </c>
      <c r="BM136" s="24" t="s">
        <v>1375</v>
      </c>
    </row>
    <row r="137" spans="2:65" s="1" customFormat="1" ht="16.5" customHeight="1">
      <c r="B137" s="47"/>
      <c r="C137" s="236" t="s">
        <v>564</v>
      </c>
      <c r="D137" s="236" t="s">
        <v>233</v>
      </c>
      <c r="E137" s="237" t="s">
        <v>1376</v>
      </c>
      <c r="F137" s="238" t="s">
        <v>1377</v>
      </c>
      <c r="G137" s="239" t="s">
        <v>292</v>
      </c>
      <c r="H137" s="240">
        <v>1</v>
      </c>
      <c r="I137" s="241"/>
      <c r="J137" s="242">
        <f>ROUND(I137*H137,2)</f>
        <v>0</v>
      </c>
      <c r="K137" s="238" t="s">
        <v>34</v>
      </c>
      <c r="L137" s="73"/>
      <c r="M137" s="243" t="s">
        <v>34</v>
      </c>
      <c r="N137" s="244" t="s">
        <v>49</v>
      </c>
      <c r="O137" s="48"/>
      <c r="P137" s="245">
        <f>O137*H137</f>
        <v>0</v>
      </c>
      <c r="Q137" s="245">
        <v>0</v>
      </c>
      <c r="R137" s="245">
        <f>Q137*H137</f>
        <v>0</v>
      </c>
      <c r="S137" s="245">
        <v>0</v>
      </c>
      <c r="T137" s="246">
        <f>S137*H137</f>
        <v>0</v>
      </c>
      <c r="AR137" s="24" t="s">
        <v>533</v>
      </c>
      <c r="AT137" s="24" t="s">
        <v>233</v>
      </c>
      <c r="AU137" s="24" t="s">
        <v>85</v>
      </c>
      <c r="AY137" s="24" t="s">
        <v>230</v>
      </c>
      <c r="BE137" s="247">
        <f>IF(N137="základní",J137,0)</f>
        <v>0</v>
      </c>
      <c r="BF137" s="247">
        <f>IF(N137="snížená",J137,0)</f>
        <v>0</v>
      </c>
      <c r="BG137" s="247">
        <f>IF(N137="zákl. přenesená",J137,0)</f>
        <v>0</v>
      </c>
      <c r="BH137" s="247">
        <f>IF(N137="sníž. přenesená",J137,0)</f>
        <v>0</v>
      </c>
      <c r="BI137" s="247">
        <f>IF(N137="nulová",J137,0)</f>
        <v>0</v>
      </c>
      <c r="BJ137" s="24" t="s">
        <v>85</v>
      </c>
      <c r="BK137" s="247">
        <f>ROUND(I137*H137,2)</f>
        <v>0</v>
      </c>
      <c r="BL137" s="24" t="s">
        <v>533</v>
      </c>
      <c r="BM137" s="24" t="s">
        <v>1378</v>
      </c>
    </row>
    <row r="138" spans="2:65" s="1" customFormat="1" ht="25.5" customHeight="1">
      <c r="B138" s="47"/>
      <c r="C138" s="236" t="s">
        <v>568</v>
      </c>
      <c r="D138" s="236" t="s">
        <v>233</v>
      </c>
      <c r="E138" s="237" t="s">
        <v>1379</v>
      </c>
      <c r="F138" s="238" t="s">
        <v>1380</v>
      </c>
      <c r="G138" s="239" t="s">
        <v>292</v>
      </c>
      <c r="H138" s="240">
        <v>1</v>
      </c>
      <c r="I138" s="241"/>
      <c r="J138" s="242">
        <f>ROUND(I138*H138,2)</f>
        <v>0</v>
      </c>
      <c r="K138" s="238" t="s">
        <v>34</v>
      </c>
      <c r="L138" s="73"/>
      <c r="M138" s="243" t="s">
        <v>34</v>
      </c>
      <c r="N138" s="244" t="s">
        <v>49</v>
      </c>
      <c r="O138" s="48"/>
      <c r="P138" s="245">
        <f>O138*H138</f>
        <v>0</v>
      </c>
      <c r="Q138" s="245">
        <v>0</v>
      </c>
      <c r="R138" s="245">
        <f>Q138*H138</f>
        <v>0</v>
      </c>
      <c r="S138" s="245">
        <v>0</v>
      </c>
      <c r="T138" s="246">
        <f>S138*H138</f>
        <v>0</v>
      </c>
      <c r="AR138" s="24" t="s">
        <v>533</v>
      </c>
      <c r="AT138" s="24" t="s">
        <v>233</v>
      </c>
      <c r="AU138" s="24" t="s">
        <v>85</v>
      </c>
      <c r="AY138" s="24" t="s">
        <v>230</v>
      </c>
      <c r="BE138" s="247">
        <f>IF(N138="základní",J138,0)</f>
        <v>0</v>
      </c>
      <c r="BF138" s="247">
        <f>IF(N138="snížená",J138,0)</f>
        <v>0</v>
      </c>
      <c r="BG138" s="247">
        <f>IF(N138="zákl. přenesená",J138,0)</f>
        <v>0</v>
      </c>
      <c r="BH138" s="247">
        <f>IF(N138="sníž. přenesená",J138,0)</f>
        <v>0</v>
      </c>
      <c r="BI138" s="247">
        <f>IF(N138="nulová",J138,0)</f>
        <v>0</v>
      </c>
      <c r="BJ138" s="24" t="s">
        <v>85</v>
      </c>
      <c r="BK138" s="247">
        <f>ROUND(I138*H138,2)</f>
        <v>0</v>
      </c>
      <c r="BL138" s="24" t="s">
        <v>533</v>
      </c>
      <c r="BM138" s="24" t="s">
        <v>1381</v>
      </c>
    </row>
    <row r="139" spans="2:47" s="1" customFormat="1" ht="13.5">
      <c r="B139" s="47"/>
      <c r="C139" s="75"/>
      <c r="D139" s="250" t="s">
        <v>283</v>
      </c>
      <c r="E139" s="75"/>
      <c r="F139" s="281" t="s">
        <v>1382</v>
      </c>
      <c r="G139" s="75"/>
      <c r="H139" s="75"/>
      <c r="I139" s="204"/>
      <c r="J139" s="75"/>
      <c r="K139" s="75"/>
      <c r="L139" s="73"/>
      <c r="M139" s="282"/>
      <c r="N139" s="48"/>
      <c r="O139" s="48"/>
      <c r="P139" s="48"/>
      <c r="Q139" s="48"/>
      <c r="R139" s="48"/>
      <c r="S139" s="48"/>
      <c r="T139" s="96"/>
      <c r="AT139" s="24" t="s">
        <v>283</v>
      </c>
      <c r="AU139" s="24" t="s">
        <v>85</v>
      </c>
    </row>
    <row r="140" spans="2:65" s="1" customFormat="1" ht="16.5" customHeight="1">
      <c r="B140" s="47"/>
      <c r="C140" s="236" t="s">
        <v>572</v>
      </c>
      <c r="D140" s="236" t="s">
        <v>233</v>
      </c>
      <c r="E140" s="237" t="s">
        <v>1383</v>
      </c>
      <c r="F140" s="238" t="s">
        <v>1384</v>
      </c>
      <c r="G140" s="239" t="s">
        <v>304</v>
      </c>
      <c r="H140" s="293"/>
      <c r="I140" s="241"/>
      <c r="J140" s="242">
        <f>ROUND(I140*H140,2)</f>
        <v>0</v>
      </c>
      <c r="K140" s="238" t="s">
        <v>34</v>
      </c>
      <c r="L140" s="73"/>
      <c r="M140" s="243" t="s">
        <v>34</v>
      </c>
      <c r="N140" s="244" t="s">
        <v>49</v>
      </c>
      <c r="O140" s="48"/>
      <c r="P140" s="245">
        <f>O140*H140</f>
        <v>0</v>
      </c>
      <c r="Q140" s="245">
        <v>0</v>
      </c>
      <c r="R140" s="245">
        <f>Q140*H140</f>
        <v>0</v>
      </c>
      <c r="S140" s="245">
        <v>0</v>
      </c>
      <c r="T140" s="246">
        <f>S140*H140</f>
        <v>0</v>
      </c>
      <c r="AR140" s="24" t="s">
        <v>533</v>
      </c>
      <c r="AT140" s="24" t="s">
        <v>233</v>
      </c>
      <c r="AU140" s="24" t="s">
        <v>85</v>
      </c>
      <c r="AY140" s="24" t="s">
        <v>230</v>
      </c>
      <c r="BE140" s="247">
        <f>IF(N140="základní",J140,0)</f>
        <v>0</v>
      </c>
      <c r="BF140" s="247">
        <f>IF(N140="snížená",J140,0)</f>
        <v>0</v>
      </c>
      <c r="BG140" s="247">
        <f>IF(N140="zákl. přenesená",J140,0)</f>
        <v>0</v>
      </c>
      <c r="BH140" s="247">
        <f>IF(N140="sníž. přenesená",J140,0)</f>
        <v>0</v>
      </c>
      <c r="BI140" s="247">
        <f>IF(N140="nulová",J140,0)</f>
        <v>0</v>
      </c>
      <c r="BJ140" s="24" t="s">
        <v>85</v>
      </c>
      <c r="BK140" s="247">
        <f>ROUND(I140*H140,2)</f>
        <v>0</v>
      </c>
      <c r="BL140" s="24" t="s">
        <v>533</v>
      </c>
      <c r="BM140" s="24" t="s">
        <v>1385</v>
      </c>
    </row>
    <row r="141" spans="2:65" s="1" customFormat="1" ht="16.5" customHeight="1">
      <c r="B141" s="47"/>
      <c r="C141" s="236" t="s">
        <v>452</v>
      </c>
      <c r="D141" s="236" t="s">
        <v>233</v>
      </c>
      <c r="E141" s="237" t="s">
        <v>1386</v>
      </c>
      <c r="F141" s="238" t="s">
        <v>1387</v>
      </c>
      <c r="G141" s="239" t="s">
        <v>1267</v>
      </c>
      <c r="H141" s="240">
        <v>2</v>
      </c>
      <c r="I141" s="241"/>
      <c r="J141" s="242">
        <f>ROUND(I141*H141,2)</f>
        <v>0</v>
      </c>
      <c r="K141" s="238" t="s">
        <v>34</v>
      </c>
      <c r="L141" s="73"/>
      <c r="M141" s="243" t="s">
        <v>34</v>
      </c>
      <c r="N141" s="244" t="s">
        <v>49</v>
      </c>
      <c r="O141" s="48"/>
      <c r="P141" s="245">
        <f>O141*H141</f>
        <v>0</v>
      </c>
      <c r="Q141" s="245">
        <v>0</v>
      </c>
      <c r="R141" s="245">
        <f>Q141*H141</f>
        <v>0</v>
      </c>
      <c r="S141" s="245">
        <v>0</v>
      </c>
      <c r="T141" s="246">
        <f>S141*H141</f>
        <v>0</v>
      </c>
      <c r="AR141" s="24" t="s">
        <v>533</v>
      </c>
      <c r="AT141" s="24" t="s">
        <v>233</v>
      </c>
      <c r="AU141" s="24" t="s">
        <v>85</v>
      </c>
      <c r="AY141" s="24" t="s">
        <v>230</v>
      </c>
      <c r="BE141" s="247">
        <f>IF(N141="základní",J141,0)</f>
        <v>0</v>
      </c>
      <c r="BF141" s="247">
        <f>IF(N141="snížená",J141,0)</f>
        <v>0</v>
      </c>
      <c r="BG141" s="247">
        <f>IF(N141="zákl. přenesená",J141,0)</f>
        <v>0</v>
      </c>
      <c r="BH141" s="247">
        <f>IF(N141="sníž. přenesená",J141,0)</f>
        <v>0</v>
      </c>
      <c r="BI141" s="247">
        <f>IF(N141="nulová",J141,0)</f>
        <v>0</v>
      </c>
      <c r="BJ141" s="24" t="s">
        <v>85</v>
      </c>
      <c r="BK141" s="247">
        <f>ROUND(I141*H141,2)</f>
        <v>0</v>
      </c>
      <c r="BL141" s="24" t="s">
        <v>533</v>
      </c>
      <c r="BM141" s="24" t="s">
        <v>1388</v>
      </c>
    </row>
    <row r="142" spans="2:65" s="1" customFormat="1" ht="16.5" customHeight="1">
      <c r="B142" s="47"/>
      <c r="C142" s="236" t="s">
        <v>459</v>
      </c>
      <c r="D142" s="236" t="s">
        <v>233</v>
      </c>
      <c r="E142" s="237" t="s">
        <v>1389</v>
      </c>
      <c r="F142" s="238" t="s">
        <v>1390</v>
      </c>
      <c r="G142" s="239" t="s">
        <v>1267</v>
      </c>
      <c r="H142" s="240">
        <v>3</v>
      </c>
      <c r="I142" s="241"/>
      <c r="J142" s="242">
        <f>ROUND(I142*H142,2)</f>
        <v>0</v>
      </c>
      <c r="K142" s="238" t="s">
        <v>34</v>
      </c>
      <c r="L142" s="73"/>
      <c r="M142" s="243" t="s">
        <v>34</v>
      </c>
      <c r="N142" s="244" t="s">
        <v>49</v>
      </c>
      <c r="O142" s="48"/>
      <c r="P142" s="245">
        <f>O142*H142</f>
        <v>0</v>
      </c>
      <c r="Q142" s="245">
        <v>0</v>
      </c>
      <c r="R142" s="245">
        <f>Q142*H142</f>
        <v>0</v>
      </c>
      <c r="S142" s="245">
        <v>0</v>
      </c>
      <c r="T142" s="246">
        <f>S142*H142</f>
        <v>0</v>
      </c>
      <c r="AR142" s="24" t="s">
        <v>533</v>
      </c>
      <c r="AT142" s="24" t="s">
        <v>233</v>
      </c>
      <c r="AU142" s="24" t="s">
        <v>85</v>
      </c>
      <c r="AY142" s="24" t="s">
        <v>230</v>
      </c>
      <c r="BE142" s="247">
        <f>IF(N142="základní",J142,0)</f>
        <v>0</v>
      </c>
      <c r="BF142" s="247">
        <f>IF(N142="snížená",J142,0)</f>
        <v>0</v>
      </c>
      <c r="BG142" s="247">
        <f>IF(N142="zákl. přenesená",J142,0)</f>
        <v>0</v>
      </c>
      <c r="BH142" s="247">
        <f>IF(N142="sníž. přenesená",J142,0)</f>
        <v>0</v>
      </c>
      <c r="BI142" s="247">
        <f>IF(N142="nulová",J142,0)</f>
        <v>0</v>
      </c>
      <c r="BJ142" s="24" t="s">
        <v>85</v>
      </c>
      <c r="BK142" s="247">
        <f>ROUND(I142*H142,2)</f>
        <v>0</v>
      </c>
      <c r="BL142" s="24" t="s">
        <v>533</v>
      </c>
      <c r="BM142" s="24" t="s">
        <v>1391</v>
      </c>
    </row>
    <row r="143" spans="2:65" s="1" customFormat="1" ht="16.5" customHeight="1">
      <c r="B143" s="47"/>
      <c r="C143" s="236" t="s">
        <v>463</v>
      </c>
      <c r="D143" s="236" t="s">
        <v>233</v>
      </c>
      <c r="E143" s="237" t="s">
        <v>1392</v>
      </c>
      <c r="F143" s="238" t="s">
        <v>1393</v>
      </c>
      <c r="G143" s="239" t="s">
        <v>1267</v>
      </c>
      <c r="H143" s="240">
        <v>2</v>
      </c>
      <c r="I143" s="241"/>
      <c r="J143" s="242">
        <f>ROUND(I143*H143,2)</f>
        <v>0</v>
      </c>
      <c r="K143" s="238" t="s">
        <v>34</v>
      </c>
      <c r="L143" s="73"/>
      <c r="M143" s="243" t="s">
        <v>34</v>
      </c>
      <c r="N143" s="244" t="s">
        <v>49</v>
      </c>
      <c r="O143" s="48"/>
      <c r="P143" s="245">
        <f>O143*H143</f>
        <v>0</v>
      </c>
      <c r="Q143" s="245">
        <v>0</v>
      </c>
      <c r="R143" s="245">
        <f>Q143*H143</f>
        <v>0</v>
      </c>
      <c r="S143" s="245">
        <v>0</v>
      </c>
      <c r="T143" s="246">
        <f>S143*H143</f>
        <v>0</v>
      </c>
      <c r="AR143" s="24" t="s">
        <v>533</v>
      </c>
      <c r="AT143" s="24" t="s">
        <v>233</v>
      </c>
      <c r="AU143" s="24" t="s">
        <v>85</v>
      </c>
      <c r="AY143" s="24" t="s">
        <v>230</v>
      </c>
      <c r="BE143" s="247">
        <f>IF(N143="základní",J143,0)</f>
        <v>0</v>
      </c>
      <c r="BF143" s="247">
        <f>IF(N143="snížená",J143,0)</f>
        <v>0</v>
      </c>
      <c r="BG143" s="247">
        <f>IF(N143="zákl. přenesená",J143,0)</f>
        <v>0</v>
      </c>
      <c r="BH143" s="247">
        <f>IF(N143="sníž. přenesená",J143,0)</f>
        <v>0</v>
      </c>
      <c r="BI143" s="247">
        <f>IF(N143="nulová",J143,0)</f>
        <v>0</v>
      </c>
      <c r="BJ143" s="24" t="s">
        <v>85</v>
      </c>
      <c r="BK143" s="247">
        <f>ROUND(I143*H143,2)</f>
        <v>0</v>
      </c>
      <c r="BL143" s="24" t="s">
        <v>533</v>
      </c>
      <c r="BM143" s="24" t="s">
        <v>1394</v>
      </c>
    </row>
    <row r="144" spans="2:65" s="1" customFormat="1" ht="16.5" customHeight="1">
      <c r="B144" s="47"/>
      <c r="C144" s="236" t="s">
        <v>468</v>
      </c>
      <c r="D144" s="236" t="s">
        <v>233</v>
      </c>
      <c r="E144" s="237" t="s">
        <v>1395</v>
      </c>
      <c r="F144" s="238" t="s">
        <v>1396</v>
      </c>
      <c r="G144" s="239" t="s">
        <v>1267</v>
      </c>
      <c r="H144" s="240">
        <v>3</v>
      </c>
      <c r="I144" s="241"/>
      <c r="J144" s="242">
        <f>ROUND(I144*H144,2)</f>
        <v>0</v>
      </c>
      <c r="K144" s="238" t="s">
        <v>34</v>
      </c>
      <c r="L144" s="73"/>
      <c r="M144" s="243" t="s">
        <v>34</v>
      </c>
      <c r="N144" s="244" t="s">
        <v>49</v>
      </c>
      <c r="O144" s="48"/>
      <c r="P144" s="245">
        <f>O144*H144</f>
        <v>0</v>
      </c>
      <c r="Q144" s="245">
        <v>0</v>
      </c>
      <c r="R144" s="245">
        <f>Q144*H144</f>
        <v>0</v>
      </c>
      <c r="S144" s="245">
        <v>0</v>
      </c>
      <c r="T144" s="246">
        <f>S144*H144</f>
        <v>0</v>
      </c>
      <c r="AR144" s="24" t="s">
        <v>533</v>
      </c>
      <c r="AT144" s="24" t="s">
        <v>233</v>
      </c>
      <c r="AU144" s="24" t="s">
        <v>85</v>
      </c>
      <c r="AY144" s="24" t="s">
        <v>230</v>
      </c>
      <c r="BE144" s="247">
        <f>IF(N144="základní",J144,0)</f>
        <v>0</v>
      </c>
      <c r="BF144" s="247">
        <f>IF(N144="snížená",J144,0)</f>
        <v>0</v>
      </c>
      <c r="BG144" s="247">
        <f>IF(N144="zákl. přenesená",J144,0)</f>
        <v>0</v>
      </c>
      <c r="BH144" s="247">
        <f>IF(N144="sníž. přenesená",J144,0)</f>
        <v>0</v>
      </c>
      <c r="BI144" s="247">
        <f>IF(N144="nulová",J144,0)</f>
        <v>0</v>
      </c>
      <c r="BJ144" s="24" t="s">
        <v>85</v>
      </c>
      <c r="BK144" s="247">
        <f>ROUND(I144*H144,2)</f>
        <v>0</v>
      </c>
      <c r="BL144" s="24" t="s">
        <v>533</v>
      </c>
      <c r="BM144" s="24" t="s">
        <v>1397</v>
      </c>
    </row>
    <row r="145" spans="2:65" s="1" customFormat="1" ht="16.5" customHeight="1">
      <c r="B145" s="47"/>
      <c r="C145" s="236" t="s">
        <v>473</v>
      </c>
      <c r="D145" s="236" t="s">
        <v>233</v>
      </c>
      <c r="E145" s="237" t="s">
        <v>1398</v>
      </c>
      <c r="F145" s="238" t="s">
        <v>1399</v>
      </c>
      <c r="G145" s="239" t="s">
        <v>766</v>
      </c>
      <c r="H145" s="240">
        <v>3</v>
      </c>
      <c r="I145" s="241"/>
      <c r="J145" s="242">
        <f>ROUND(I145*H145,2)</f>
        <v>0</v>
      </c>
      <c r="K145" s="238" t="s">
        <v>34</v>
      </c>
      <c r="L145" s="73"/>
      <c r="M145" s="243" t="s">
        <v>34</v>
      </c>
      <c r="N145" s="244" t="s">
        <v>49</v>
      </c>
      <c r="O145" s="48"/>
      <c r="P145" s="245">
        <f>O145*H145</f>
        <v>0</v>
      </c>
      <c r="Q145" s="245">
        <v>0</v>
      </c>
      <c r="R145" s="245">
        <f>Q145*H145</f>
        <v>0</v>
      </c>
      <c r="S145" s="245">
        <v>0</v>
      </c>
      <c r="T145" s="246">
        <f>S145*H145</f>
        <v>0</v>
      </c>
      <c r="AR145" s="24" t="s">
        <v>533</v>
      </c>
      <c r="AT145" s="24" t="s">
        <v>233</v>
      </c>
      <c r="AU145" s="24" t="s">
        <v>85</v>
      </c>
      <c r="AY145" s="24" t="s">
        <v>230</v>
      </c>
      <c r="BE145" s="247">
        <f>IF(N145="základní",J145,0)</f>
        <v>0</v>
      </c>
      <c r="BF145" s="247">
        <f>IF(N145="snížená",J145,0)</f>
        <v>0</v>
      </c>
      <c r="BG145" s="247">
        <f>IF(N145="zákl. přenesená",J145,0)</f>
        <v>0</v>
      </c>
      <c r="BH145" s="247">
        <f>IF(N145="sníž. přenesená",J145,0)</f>
        <v>0</v>
      </c>
      <c r="BI145" s="247">
        <f>IF(N145="nulová",J145,0)</f>
        <v>0</v>
      </c>
      <c r="BJ145" s="24" t="s">
        <v>85</v>
      </c>
      <c r="BK145" s="247">
        <f>ROUND(I145*H145,2)</f>
        <v>0</v>
      </c>
      <c r="BL145" s="24" t="s">
        <v>533</v>
      </c>
      <c r="BM145" s="24" t="s">
        <v>1400</v>
      </c>
    </row>
    <row r="146" spans="2:65" s="1" customFormat="1" ht="16.5" customHeight="1">
      <c r="B146" s="47"/>
      <c r="C146" s="236" t="s">
        <v>478</v>
      </c>
      <c r="D146" s="236" t="s">
        <v>233</v>
      </c>
      <c r="E146" s="237" t="s">
        <v>1401</v>
      </c>
      <c r="F146" s="238" t="s">
        <v>1402</v>
      </c>
      <c r="G146" s="239" t="s">
        <v>1403</v>
      </c>
      <c r="H146" s="240">
        <v>1</v>
      </c>
      <c r="I146" s="241"/>
      <c r="J146" s="242">
        <f>ROUND(I146*H146,2)</f>
        <v>0</v>
      </c>
      <c r="K146" s="238" t="s">
        <v>34</v>
      </c>
      <c r="L146" s="73"/>
      <c r="M146" s="243" t="s">
        <v>34</v>
      </c>
      <c r="N146" s="244" t="s">
        <v>49</v>
      </c>
      <c r="O146" s="48"/>
      <c r="P146" s="245">
        <f>O146*H146</f>
        <v>0</v>
      </c>
      <c r="Q146" s="245">
        <v>0</v>
      </c>
      <c r="R146" s="245">
        <f>Q146*H146</f>
        <v>0</v>
      </c>
      <c r="S146" s="245">
        <v>0</v>
      </c>
      <c r="T146" s="246">
        <f>S146*H146</f>
        <v>0</v>
      </c>
      <c r="AR146" s="24" t="s">
        <v>533</v>
      </c>
      <c r="AT146" s="24" t="s">
        <v>233</v>
      </c>
      <c r="AU146" s="24" t="s">
        <v>85</v>
      </c>
      <c r="AY146" s="24" t="s">
        <v>230</v>
      </c>
      <c r="BE146" s="247">
        <f>IF(N146="základní",J146,0)</f>
        <v>0</v>
      </c>
      <c r="BF146" s="247">
        <f>IF(N146="snížená",J146,0)</f>
        <v>0</v>
      </c>
      <c r="BG146" s="247">
        <f>IF(N146="zákl. přenesená",J146,0)</f>
        <v>0</v>
      </c>
      <c r="BH146" s="247">
        <f>IF(N146="sníž. přenesená",J146,0)</f>
        <v>0</v>
      </c>
      <c r="BI146" s="247">
        <f>IF(N146="nulová",J146,0)</f>
        <v>0</v>
      </c>
      <c r="BJ146" s="24" t="s">
        <v>85</v>
      </c>
      <c r="BK146" s="247">
        <f>ROUND(I146*H146,2)</f>
        <v>0</v>
      </c>
      <c r="BL146" s="24" t="s">
        <v>533</v>
      </c>
      <c r="BM146" s="24" t="s">
        <v>1404</v>
      </c>
    </row>
    <row r="147" spans="2:65" s="1" customFormat="1" ht="16.5" customHeight="1">
      <c r="B147" s="47"/>
      <c r="C147" s="236" t="s">
        <v>482</v>
      </c>
      <c r="D147" s="236" t="s">
        <v>233</v>
      </c>
      <c r="E147" s="237" t="s">
        <v>1405</v>
      </c>
      <c r="F147" s="238" t="s">
        <v>1406</v>
      </c>
      <c r="G147" s="239" t="s">
        <v>258</v>
      </c>
      <c r="H147" s="240">
        <v>6</v>
      </c>
      <c r="I147" s="241"/>
      <c r="J147" s="242">
        <f>ROUND(I147*H147,2)</f>
        <v>0</v>
      </c>
      <c r="K147" s="238" t="s">
        <v>34</v>
      </c>
      <c r="L147" s="73"/>
      <c r="M147" s="243" t="s">
        <v>34</v>
      </c>
      <c r="N147" s="244" t="s">
        <v>49</v>
      </c>
      <c r="O147" s="48"/>
      <c r="P147" s="245">
        <f>O147*H147</f>
        <v>0</v>
      </c>
      <c r="Q147" s="245">
        <v>0</v>
      </c>
      <c r="R147" s="245">
        <f>Q147*H147</f>
        <v>0</v>
      </c>
      <c r="S147" s="245">
        <v>0</v>
      </c>
      <c r="T147" s="246">
        <f>S147*H147</f>
        <v>0</v>
      </c>
      <c r="AR147" s="24" t="s">
        <v>533</v>
      </c>
      <c r="AT147" s="24" t="s">
        <v>233</v>
      </c>
      <c r="AU147" s="24" t="s">
        <v>85</v>
      </c>
      <c r="AY147" s="24" t="s">
        <v>230</v>
      </c>
      <c r="BE147" s="247">
        <f>IF(N147="základní",J147,0)</f>
        <v>0</v>
      </c>
      <c r="BF147" s="247">
        <f>IF(N147="snížená",J147,0)</f>
        <v>0</v>
      </c>
      <c r="BG147" s="247">
        <f>IF(N147="zákl. přenesená",J147,0)</f>
        <v>0</v>
      </c>
      <c r="BH147" s="247">
        <f>IF(N147="sníž. přenesená",J147,0)</f>
        <v>0</v>
      </c>
      <c r="BI147" s="247">
        <f>IF(N147="nulová",J147,0)</f>
        <v>0</v>
      </c>
      <c r="BJ147" s="24" t="s">
        <v>85</v>
      </c>
      <c r="BK147" s="247">
        <f>ROUND(I147*H147,2)</f>
        <v>0</v>
      </c>
      <c r="BL147" s="24" t="s">
        <v>533</v>
      </c>
      <c r="BM147" s="24" t="s">
        <v>1407</v>
      </c>
    </row>
    <row r="148" spans="2:65" s="1" customFormat="1" ht="16.5" customHeight="1">
      <c r="B148" s="47"/>
      <c r="C148" s="236" t="s">
        <v>486</v>
      </c>
      <c r="D148" s="236" t="s">
        <v>233</v>
      </c>
      <c r="E148" s="237" t="s">
        <v>1408</v>
      </c>
      <c r="F148" s="238" t="s">
        <v>1409</v>
      </c>
      <c r="G148" s="239" t="s">
        <v>1267</v>
      </c>
      <c r="H148" s="240">
        <v>4</v>
      </c>
      <c r="I148" s="241"/>
      <c r="J148" s="242">
        <f>ROUND(I148*H148,2)</f>
        <v>0</v>
      </c>
      <c r="K148" s="238" t="s">
        <v>34</v>
      </c>
      <c r="L148" s="73"/>
      <c r="M148" s="243" t="s">
        <v>34</v>
      </c>
      <c r="N148" s="244" t="s">
        <v>49</v>
      </c>
      <c r="O148" s="48"/>
      <c r="P148" s="245">
        <f>O148*H148</f>
        <v>0</v>
      </c>
      <c r="Q148" s="245">
        <v>0</v>
      </c>
      <c r="R148" s="245">
        <f>Q148*H148</f>
        <v>0</v>
      </c>
      <c r="S148" s="245">
        <v>0</v>
      </c>
      <c r="T148" s="246">
        <f>S148*H148</f>
        <v>0</v>
      </c>
      <c r="AR148" s="24" t="s">
        <v>533</v>
      </c>
      <c r="AT148" s="24" t="s">
        <v>233</v>
      </c>
      <c r="AU148" s="24" t="s">
        <v>85</v>
      </c>
      <c r="AY148" s="24" t="s">
        <v>230</v>
      </c>
      <c r="BE148" s="247">
        <f>IF(N148="základní",J148,0)</f>
        <v>0</v>
      </c>
      <c r="BF148" s="247">
        <f>IF(N148="snížená",J148,0)</f>
        <v>0</v>
      </c>
      <c r="BG148" s="247">
        <f>IF(N148="zákl. přenesená",J148,0)</f>
        <v>0</v>
      </c>
      <c r="BH148" s="247">
        <f>IF(N148="sníž. přenesená",J148,0)</f>
        <v>0</v>
      </c>
      <c r="BI148" s="247">
        <f>IF(N148="nulová",J148,0)</f>
        <v>0</v>
      </c>
      <c r="BJ148" s="24" t="s">
        <v>85</v>
      </c>
      <c r="BK148" s="247">
        <f>ROUND(I148*H148,2)</f>
        <v>0</v>
      </c>
      <c r="BL148" s="24" t="s">
        <v>533</v>
      </c>
      <c r="BM148" s="24" t="s">
        <v>1410</v>
      </c>
    </row>
    <row r="149" spans="2:65" s="1" customFormat="1" ht="16.5" customHeight="1">
      <c r="B149" s="47"/>
      <c r="C149" s="236" t="s">
        <v>490</v>
      </c>
      <c r="D149" s="236" t="s">
        <v>233</v>
      </c>
      <c r="E149" s="237" t="s">
        <v>1411</v>
      </c>
      <c r="F149" s="238" t="s">
        <v>1412</v>
      </c>
      <c r="G149" s="239" t="s">
        <v>1267</v>
      </c>
      <c r="H149" s="240">
        <v>20</v>
      </c>
      <c r="I149" s="241"/>
      <c r="J149" s="242">
        <f>ROUND(I149*H149,2)</f>
        <v>0</v>
      </c>
      <c r="K149" s="238" t="s">
        <v>34</v>
      </c>
      <c r="L149" s="73"/>
      <c r="M149" s="243" t="s">
        <v>34</v>
      </c>
      <c r="N149" s="244" t="s">
        <v>49</v>
      </c>
      <c r="O149" s="48"/>
      <c r="P149" s="245">
        <f>O149*H149</f>
        <v>0</v>
      </c>
      <c r="Q149" s="245">
        <v>0</v>
      </c>
      <c r="R149" s="245">
        <f>Q149*H149</f>
        <v>0</v>
      </c>
      <c r="S149" s="245">
        <v>0</v>
      </c>
      <c r="T149" s="246">
        <f>S149*H149</f>
        <v>0</v>
      </c>
      <c r="AR149" s="24" t="s">
        <v>533</v>
      </c>
      <c r="AT149" s="24" t="s">
        <v>233</v>
      </c>
      <c r="AU149" s="24" t="s">
        <v>85</v>
      </c>
      <c r="AY149" s="24" t="s">
        <v>230</v>
      </c>
      <c r="BE149" s="247">
        <f>IF(N149="základní",J149,0)</f>
        <v>0</v>
      </c>
      <c r="BF149" s="247">
        <f>IF(N149="snížená",J149,0)</f>
        <v>0</v>
      </c>
      <c r="BG149" s="247">
        <f>IF(N149="zákl. přenesená",J149,0)</f>
        <v>0</v>
      </c>
      <c r="BH149" s="247">
        <f>IF(N149="sníž. přenesená",J149,0)</f>
        <v>0</v>
      </c>
      <c r="BI149" s="247">
        <f>IF(N149="nulová",J149,0)</f>
        <v>0</v>
      </c>
      <c r="BJ149" s="24" t="s">
        <v>85</v>
      </c>
      <c r="BK149" s="247">
        <f>ROUND(I149*H149,2)</f>
        <v>0</v>
      </c>
      <c r="BL149" s="24" t="s">
        <v>533</v>
      </c>
      <c r="BM149" s="24" t="s">
        <v>1413</v>
      </c>
    </row>
    <row r="150" spans="2:65" s="1" customFormat="1" ht="16.5" customHeight="1">
      <c r="B150" s="47"/>
      <c r="C150" s="236" t="s">
        <v>494</v>
      </c>
      <c r="D150" s="236" t="s">
        <v>233</v>
      </c>
      <c r="E150" s="237" t="s">
        <v>1414</v>
      </c>
      <c r="F150" s="238" t="s">
        <v>1415</v>
      </c>
      <c r="G150" s="239" t="s">
        <v>1118</v>
      </c>
      <c r="H150" s="240">
        <v>20</v>
      </c>
      <c r="I150" s="241"/>
      <c r="J150" s="242">
        <f>ROUND(I150*H150,2)</f>
        <v>0</v>
      </c>
      <c r="K150" s="238" t="s">
        <v>34</v>
      </c>
      <c r="L150" s="73"/>
      <c r="M150" s="243" t="s">
        <v>34</v>
      </c>
      <c r="N150" s="244" t="s">
        <v>49</v>
      </c>
      <c r="O150" s="48"/>
      <c r="P150" s="245">
        <f>O150*H150</f>
        <v>0</v>
      </c>
      <c r="Q150" s="245">
        <v>0</v>
      </c>
      <c r="R150" s="245">
        <f>Q150*H150</f>
        <v>0</v>
      </c>
      <c r="S150" s="245">
        <v>0</v>
      </c>
      <c r="T150" s="246">
        <f>S150*H150</f>
        <v>0</v>
      </c>
      <c r="AR150" s="24" t="s">
        <v>533</v>
      </c>
      <c r="AT150" s="24" t="s">
        <v>233</v>
      </c>
      <c r="AU150" s="24" t="s">
        <v>85</v>
      </c>
      <c r="AY150" s="24" t="s">
        <v>230</v>
      </c>
      <c r="BE150" s="247">
        <f>IF(N150="základní",J150,0)</f>
        <v>0</v>
      </c>
      <c r="BF150" s="247">
        <f>IF(N150="snížená",J150,0)</f>
        <v>0</v>
      </c>
      <c r="BG150" s="247">
        <f>IF(N150="zákl. přenesená",J150,0)</f>
        <v>0</v>
      </c>
      <c r="BH150" s="247">
        <f>IF(N150="sníž. přenesená",J150,0)</f>
        <v>0</v>
      </c>
      <c r="BI150" s="247">
        <f>IF(N150="nulová",J150,0)</f>
        <v>0</v>
      </c>
      <c r="BJ150" s="24" t="s">
        <v>85</v>
      </c>
      <c r="BK150" s="247">
        <f>ROUND(I150*H150,2)</f>
        <v>0</v>
      </c>
      <c r="BL150" s="24" t="s">
        <v>533</v>
      </c>
      <c r="BM150" s="24" t="s">
        <v>1416</v>
      </c>
    </row>
    <row r="151" spans="2:65" s="1" customFormat="1" ht="16.5" customHeight="1">
      <c r="B151" s="47"/>
      <c r="C151" s="236" t="s">
        <v>499</v>
      </c>
      <c r="D151" s="236" t="s">
        <v>233</v>
      </c>
      <c r="E151" s="237" t="s">
        <v>1417</v>
      </c>
      <c r="F151" s="238" t="s">
        <v>1418</v>
      </c>
      <c r="G151" s="239" t="s">
        <v>1118</v>
      </c>
      <c r="H151" s="240">
        <v>55</v>
      </c>
      <c r="I151" s="241"/>
      <c r="J151" s="242">
        <f>ROUND(I151*H151,2)</f>
        <v>0</v>
      </c>
      <c r="K151" s="238" t="s">
        <v>34</v>
      </c>
      <c r="L151" s="73"/>
      <c r="M151" s="243" t="s">
        <v>34</v>
      </c>
      <c r="N151" s="244" t="s">
        <v>49</v>
      </c>
      <c r="O151" s="48"/>
      <c r="P151" s="245">
        <f>O151*H151</f>
        <v>0</v>
      </c>
      <c r="Q151" s="245">
        <v>0</v>
      </c>
      <c r="R151" s="245">
        <f>Q151*H151</f>
        <v>0</v>
      </c>
      <c r="S151" s="245">
        <v>0</v>
      </c>
      <c r="T151" s="246">
        <f>S151*H151</f>
        <v>0</v>
      </c>
      <c r="AR151" s="24" t="s">
        <v>533</v>
      </c>
      <c r="AT151" s="24" t="s">
        <v>233</v>
      </c>
      <c r="AU151" s="24" t="s">
        <v>85</v>
      </c>
      <c r="AY151" s="24" t="s">
        <v>230</v>
      </c>
      <c r="BE151" s="247">
        <f>IF(N151="základní",J151,0)</f>
        <v>0</v>
      </c>
      <c r="BF151" s="247">
        <f>IF(N151="snížená",J151,0)</f>
        <v>0</v>
      </c>
      <c r="BG151" s="247">
        <f>IF(N151="zákl. přenesená",J151,0)</f>
        <v>0</v>
      </c>
      <c r="BH151" s="247">
        <f>IF(N151="sníž. přenesená",J151,0)</f>
        <v>0</v>
      </c>
      <c r="BI151" s="247">
        <f>IF(N151="nulová",J151,0)</f>
        <v>0</v>
      </c>
      <c r="BJ151" s="24" t="s">
        <v>85</v>
      </c>
      <c r="BK151" s="247">
        <f>ROUND(I151*H151,2)</f>
        <v>0</v>
      </c>
      <c r="BL151" s="24" t="s">
        <v>533</v>
      </c>
      <c r="BM151" s="24" t="s">
        <v>1419</v>
      </c>
    </row>
    <row r="152" spans="2:65" s="1" customFormat="1" ht="16.5" customHeight="1">
      <c r="B152" s="47"/>
      <c r="C152" s="236" t="s">
        <v>504</v>
      </c>
      <c r="D152" s="236" t="s">
        <v>233</v>
      </c>
      <c r="E152" s="237" t="s">
        <v>1420</v>
      </c>
      <c r="F152" s="238" t="s">
        <v>1421</v>
      </c>
      <c r="G152" s="239" t="s">
        <v>1118</v>
      </c>
      <c r="H152" s="240">
        <v>45</v>
      </c>
      <c r="I152" s="241"/>
      <c r="J152" s="242">
        <f>ROUND(I152*H152,2)</f>
        <v>0</v>
      </c>
      <c r="K152" s="238" t="s">
        <v>34</v>
      </c>
      <c r="L152" s="73"/>
      <c r="M152" s="243" t="s">
        <v>34</v>
      </c>
      <c r="N152" s="244" t="s">
        <v>49</v>
      </c>
      <c r="O152" s="48"/>
      <c r="P152" s="245">
        <f>O152*H152</f>
        <v>0</v>
      </c>
      <c r="Q152" s="245">
        <v>0</v>
      </c>
      <c r="R152" s="245">
        <f>Q152*H152</f>
        <v>0</v>
      </c>
      <c r="S152" s="245">
        <v>0</v>
      </c>
      <c r="T152" s="246">
        <f>S152*H152</f>
        <v>0</v>
      </c>
      <c r="AR152" s="24" t="s">
        <v>533</v>
      </c>
      <c r="AT152" s="24" t="s">
        <v>233</v>
      </c>
      <c r="AU152" s="24" t="s">
        <v>85</v>
      </c>
      <c r="AY152" s="24" t="s">
        <v>230</v>
      </c>
      <c r="BE152" s="247">
        <f>IF(N152="základní",J152,0)</f>
        <v>0</v>
      </c>
      <c r="BF152" s="247">
        <f>IF(N152="snížená",J152,0)</f>
        <v>0</v>
      </c>
      <c r="BG152" s="247">
        <f>IF(N152="zákl. přenesená",J152,0)</f>
        <v>0</v>
      </c>
      <c r="BH152" s="247">
        <f>IF(N152="sníž. přenesená",J152,0)</f>
        <v>0</v>
      </c>
      <c r="BI152" s="247">
        <f>IF(N152="nulová",J152,0)</f>
        <v>0</v>
      </c>
      <c r="BJ152" s="24" t="s">
        <v>85</v>
      </c>
      <c r="BK152" s="247">
        <f>ROUND(I152*H152,2)</f>
        <v>0</v>
      </c>
      <c r="BL152" s="24" t="s">
        <v>533</v>
      </c>
      <c r="BM152" s="24" t="s">
        <v>1422</v>
      </c>
    </row>
    <row r="153" spans="2:65" s="1" customFormat="1" ht="16.5" customHeight="1">
      <c r="B153" s="47"/>
      <c r="C153" s="236" t="s">
        <v>508</v>
      </c>
      <c r="D153" s="236" t="s">
        <v>233</v>
      </c>
      <c r="E153" s="237" t="s">
        <v>1423</v>
      </c>
      <c r="F153" s="238" t="s">
        <v>1424</v>
      </c>
      <c r="G153" s="239" t="s">
        <v>1267</v>
      </c>
      <c r="H153" s="240">
        <v>1</v>
      </c>
      <c r="I153" s="241"/>
      <c r="J153" s="242">
        <f>ROUND(I153*H153,2)</f>
        <v>0</v>
      </c>
      <c r="K153" s="238" t="s">
        <v>34</v>
      </c>
      <c r="L153" s="73"/>
      <c r="M153" s="243" t="s">
        <v>34</v>
      </c>
      <c r="N153" s="244" t="s">
        <v>49</v>
      </c>
      <c r="O153" s="48"/>
      <c r="P153" s="245">
        <f>O153*H153</f>
        <v>0</v>
      </c>
      <c r="Q153" s="245">
        <v>0</v>
      </c>
      <c r="R153" s="245">
        <f>Q153*H153</f>
        <v>0</v>
      </c>
      <c r="S153" s="245">
        <v>0</v>
      </c>
      <c r="T153" s="246">
        <f>S153*H153</f>
        <v>0</v>
      </c>
      <c r="AR153" s="24" t="s">
        <v>533</v>
      </c>
      <c r="AT153" s="24" t="s">
        <v>233</v>
      </c>
      <c r="AU153" s="24" t="s">
        <v>85</v>
      </c>
      <c r="AY153" s="24" t="s">
        <v>230</v>
      </c>
      <c r="BE153" s="247">
        <f>IF(N153="základní",J153,0)</f>
        <v>0</v>
      </c>
      <c r="BF153" s="247">
        <f>IF(N153="snížená",J153,0)</f>
        <v>0</v>
      </c>
      <c r="BG153" s="247">
        <f>IF(N153="zákl. přenesená",J153,0)</f>
        <v>0</v>
      </c>
      <c r="BH153" s="247">
        <f>IF(N153="sníž. přenesená",J153,0)</f>
        <v>0</v>
      </c>
      <c r="BI153" s="247">
        <f>IF(N153="nulová",J153,0)</f>
        <v>0</v>
      </c>
      <c r="BJ153" s="24" t="s">
        <v>85</v>
      </c>
      <c r="BK153" s="247">
        <f>ROUND(I153*H153,2)</f>
        <v>0</v>
      </c>
      <c r="BL153" s="24" t="s">
        <v>533</v>
      </c>
      <c r="BM153" s="24" t="s">
        <v>1425</v>
      </c>
    </row>
    <row r="154" spans="2:65" s="1" customFormat="1" ht="16.5" customHeight="1">
      <c r="B154" s="47"/>
      <c r="C154" s="236" t="s">
        <v>513</v>
      </c>
      <c r="D154" s="236" t="s">
        <v>233</v>
      </c>
      <c r="E154" s="237" t="s">
        <v>1426</v>
      </c>
      <c r="F154" s="238" t="s">
        <v>715</v>
      </c>
      <c r="G154" s="239" t="s">
        <v>292</v>
      </c>
      <c r="H154" s="240">
        <v>1</v>
      </c>
      <c r="I154" s="241"/>
      <c r="J154" s="242">
        <f>ROUND(I154*H154,2)</f>
        <v>0</v>
      </c>
      <c r="K154" s="238" t="s">
        <v>34</v>
      </c>
      <c r="L154" s="73"/>
      <c r="M154" s="243" t="s">
        <v>34</v>
      </c>
      <c r="N154" s="244" t="s">
        <v>49</v>
      </c>
      <c r="O154" s="48"/>
      <c r="P154" s="245">
        <f>O154*H154</f>
        <v>0</v>
      </c>
      <c r="Q154" s="245">
        <v>0</v>
      </c>
      <c r="R154" s="245">
        <f>Q154*H154</f>
        <v>0</v>
      </c>
      <c r="S154" s="245">
        <v>0</v>
      </c>
      <c r="T154" s="246">
        <f>S154*H154</f>
        <v>0</v>
      </c>
      <c r="AR154" s="24" t="s">
        <v>533</v>
      </c>
      <c r="AT154" s="24" t="s">
        <v>233</v>
      </c>
      <c r="AU154" s="24" t="s">
        <v>85</v>
      </c>
      <c r="AY154" s="24" t="s">
        <v>230</v>
      </c>
      <c r="BE154" s="247">
        <f>IF(N154="základní",J154,0)</f>
        <v>0</v>
      </c>
      <c r="BF154" s="247">
        <f>IF(N154="snížená",J154,0)</f>
        <v>0</v>
      </c>
      <c r="BG154" s="247">
        <f>IF(N154="zákl. přenesená",J154,0)</f>
        <v>0</v>
      </c>
      <c r="BH154" s="247">
        <f>IF(N154="sníž. přenesená",J154,0)</f>
        <v>0</v>
      </c>
      <c r="BI154" s="247">
        <f>IF(N154="nulová",J154,0)</f>
        <v>0</v>
      </c>
      <c r="BJ154" s="24" t="s">
        <v>85</v>
      </c>
      <c r="BK154" s="247">
        <f>ROUND(I154*H154,2)</f>
        <v>0</v>
      </c>
      <c r="BL154" s="24" t="s">
        <v>533</v>
      </c>
      <c r="BM154" s="24" t="s">
        <v>1427</v>
      </c>
    </row>
    <row r="155" spans="2:65" s="1" customFormat="1" ht="16.5" customHeight="1">
      <c r="B155" s="47"/>
      <c r="C155" s="236" t="s">
        <v>445</v>
      </c>
      <c r="D155" s="236" t="s">
        <v>233</v>
      </c>
      <c r="E155" s="237" t="s">
        <v>1428</v>
      </c>
      <c r="F155" s="238" t="s">
        <v>720</v>
      </c>
      <c r="G155" s="239" t="s">
        <v>292</v>
      </c>
      <c r="H155" s="240">
        <v>1</v>
      </c>
      <c r="I155" s="241"/>
      <c r="J155" s="242">
        <f>ROUND(I155*H155,2)</f>
        <v>0</v>
      </c>
      <c r="K155" s="238" t="s">
        <v>34</v>
      </c>
      <c r="L155" s="73"/>
      <c r="M155" s="243" t="s">
        <v>34</v>
      </c>
      <c r="N155" s="244" t="s">
        <v>49</v>
      </c>
      <c r="O155" s="48"/>
      <c r="P155" s="245">
        <f>O155*H155</f>
        <v>0</v>
      </c>
      <c r="Q155" s="245">
        <v>0</v>
      </c>
      <c r="R155" s="245">
        <f>Q155*H155</f>
        <v>0</v>
      </c>
      <c r="S155" s="245">
        <v>0</v>
      </c>
      <c r="T155" s="246">
        <f>S155*H155</f>
        <v>0</v>
      </c>
      <c r="AR155" s="24" t="s">
        <v>533</v>
      </c>
      <c r="AT155" s="24" t="s">
        <v>233</v>
      </c>
      <c r="AU155" s="24" t="s">
        <v>85</v>
      </c>
      <c r="AY155" s="24" t="s">
        <v>230</v>
      </c>
      <c r="BE155" s="247">
        <f>IF(N155="základní",J155,0)</f>
        <v>0</v>
      </c>
      <c r="BF155" s="247">
        <f>IF(N155="snížená",J155,0)</f>
        <v>0</v>
      </c>
      <c r="BG155" s="247">
        <f>IF(N155="zákl. přenesená",J155,0)</f>
        <v>0</v>
      </c>
      <c r="BH155" s="247">
        <f>IF(N155="sníž. přenesená",J155,0)</f>
        <v>0</v>
      </c>
      <c r="BI155" s="247">
        <f>IF(N155="nulová",J155,0)</f>
        <v>0</v>
      </c>
      <c r="BJ155" s="24" t="s">
        <v>85</v>
      </c>
      <c r="BK155" s="247">
        <f>ROUND(I155*H155,2)</f>
        <v>0</v>
      </c>
      <c r="BL155" s="24" t="s">
        <v>533</v>
      </c>
      <c r="BM155" s="24" t="s">
        <v>1429</v>
      </c>
    </row>
    <row r="156" spans="2:65" s="1" customFormat="1" ht="16.5" customHeight="1">
      <c r="B156" s="47"/>
      <c r="C156" s="236" t="s">
        <v>519</v>
      </c>
      <c r="D156" s="236" t="s">
        <v>233</v>
      </c>
      <c r="E156" s="237" t="s">
        <v>1430</v>
      </c>
      <c r="F156" s="238" t="s">
        <v>744</v>
      </c>
      <c r="G156" s="239" t="s">
        <v>292</v>
      </c>
      <c r="H156" s="240">
        <v>1</v>
      </c>
      <c r="I156" s="241"/>
      <c r="J156" s="242">
        <f>ROUND(I156*H156,2)</f>
        <v>0</v>
      </c>
      <c r="K156" s="238" t="s">
        <v>34</v>
      </c>
      <c r="L156" s="73"/>
      <c r="M156" s="243" t="s">
        <v>34</v>
      </c>
      <c r="N156" s="244" t="s">
        <v>49</v>
      </c>
      <c r="O156" s="48"/>
      <c r="P156" s="245">
        <f>O156*H156</f>
        <v>0</v>
      </c>
      <c r="Q156" s="245">
        <v>0</v>
      </c>
      <c r="R156" s="245">
        <f>Q156*H156</f>
        <v>0</v>
      </c>
      <c r="S156" s="245">
        <v>0</v>
      </c>
      <c r="T156" s="246">
        <f>S156*H156</f>
        <v>0</v>
      </c>
      <c r="AR156" s="24" t="s">
        <v>533</v>
      </c>
      <c r="AT156" s="24" t="s">
        <v>233</v>
      </c>
      <c r="AU156" s="24" t="s">
        <v>85</v>
      </c>
      <c r="AY156" s="24" t="s">
        <v>230</v>
      </c>
      <c r="BE156" s="247">
        <f>IF(N156="základní",J156,0)</f>
        <v>0</v>
      </c>
      <c r="BF156" s="247">
        <f>IF(N156="snížená",J156,0)</f>
        <v>0</v>
      </c>
      <c r="BG156" s="247">
        <f>IF(N156="zákl. přenesená",J156,0)</f>
        <v>0</v>
      </c>
      <c r="BH156" s="247">
        <f>IF(N156="sníž. přenesená",J156,0)</f>
        <v>0</v>
      </c>
      <c r="BI156" s="247">
        <f>IF(N156="nulová",J156,0)</f>
        <v>0</v>
      </c>
      <c r="BJ156" s="24" t="s">
        <v>85</v>
      </c>
      <c r="BK156" s="247">
        <f>ROUND(I156*H156,2)</f>
        <v>0</v>
      </c>
      <c r="BL156" s="24" t="s">
        <v>533</v>
      </c>
      <c r="BM156" s="24" t="s">
        <v>1431</v>
      </c>
    </row>
    <row r="157" spans="2:65" s="1" customFormat="1" ht="16.5" customHeight="1">
      <c r="B157" s="47"/>
      <c r="C157" s="236" t="s">
        <v>524</v>
      </c>
      <c r="D157" s="236" t="s">
        <v>233</v>
      </c>
      <c r="E157" s="237" t="s">
        <v>1432</v>
      </c>
      <c r="F157" s="238" t="s">
        <v>1433</v>
      </c>
      <c r="G157" s="239" t="s">
        <v>292</v>
      </c>
      <c r="H157" s="240">
        <v>1</v>
      </c>
      <c r="I157" s="241"/>
      <c r="J157" s="242">
        <f>ROUND(I157*H157,2)</f>
        <v>0</v>
      </c>
      <c r="K157" s="238" t="s">
        <v>34</v>
      </c>
      <c r="L157" s="73"/>
      <c r="M157" s="243" t="s">
        <v>34</v>
      </c>
      <c r="N157" s="244" t="s">
        <v>49</v>
      </c>
      <c r="O157" s="48"/>
      <c r="P157" s="245">
        <f>O157*H157</f>
        <v>0</v>
      </c>
      <c r="Q157" s="245">
        <v>0</v>
      </c>
      <c r="R157" s="245">
        <f>Q157*H157</f>
        <v>0</v>
      </c>
      <c r="S157" s="245">
        <v>0</v>
      </c>
      <c r="T157" s="246">
        <f>S157*H157</f>
        <v>0</v>
      </c>
      <c r="AR157" s="24" t="s">
        <v>533</v>
      </c>
      <c r="AT157" s="24" t="s">
        <v>233</v>
      </c>
      <c r="AU157" s="24" t="s">
        <v>85</v>
      </c>
      <c r="AY157" s="24" t="s">
        <v>230</v>
      </c>
      <c r="BE157" s="247">
        <f>IF(N157="základní",J157,0)</f>
        <v>0</v>
      </c>
      <c r="BF157" s="247">
        <f>IF(N157="snížená",J157,0)</f>
        <v>0</v>
      </c>
      <c r="BG157" s="247">
        <f>IF(N157="zákl. přenesená",J157,0)</f>
        <v>0</v>
      </c>
      <c r="BH157" s="247">
        <f>IF(N157="sníž. přenesená",J157,0)</f>
        <v>0</v>
      </c>
      <c r="BI157" s="247">
        <f>IF(N157="nulová",J157,0)</f>
        <v>0</v>
      </c>
      <c r="BJ157" s="24" t="s">
        <v>85</v>
      </c>
      <c r="BK157" s="247">
        <f>ROUND(I157*H157,2)</f>
        <v>0</v>
      </c>
      <c r="BL157" s="24" t="s">
        <v>533</v>
      </c>
      <c r="BM157" s="24" t="s">
        <v>1434</v>
      </c>
    </row>
    <row r="158" spans="2:65" s="1" customFormat="1" ht="16.5" customHeight="1">
      <c r="B158" s="47"/>
      <c r="C158" s="236" t="s">
        <v>528</v>
      </c>
      <c r="D158" s="236" t="s">
        <v>233</v>
      </c>
      <c r="E158" s="237" t="s">
        <v>1435</v>
      </c>
      <c r="F158" s="238" t="s">
        <v>1436</v>
      </c>
      <c r="G158" s="239" t="s">
        <v>292</v>
      </c>
      <c r="H158" s="240">
        <v>1</v>
      </c>
      <c r="I158" s="241"/>
      <c r="J158" s="242">
        <f>ROUND(I158*H158,2)</f>
        <v>0</v>
      </c>
      <c r="K158" s="238" t="s">
        <v>34</v>
      </c>
      <c r="L158" s="73"/>
      <c r="M158" s="243" t="s">
        <v>34</v>
      </c>
      <c r="N158" s="244" t="s">
        <v>49</v>
      </c>
      <c r="O158" s="48"/>
      <c r="P158" s="245">
        <f>O158*H158</f>
        <v>0</v>
      </c>
      <c r="Q158" s="245">
        <v>0</v>
      </c>
      <c r="R158" s="245">
        <f>Q158*H158</f>
        <v>0</v>
      </c>
      <c r="S158" s="245">
        <v>0</v>
      </c>
      <c r="T158" s="246">
        <f>S158*H158</f>
        <v>0</v>
      </c>
      <c r="AR158" s="24" t="s">
        <v>533</v>
      </c>
      <c r="AT158" s="24" t="s">
        <v>233</v>
      </c>
      <c r="AU158" s="24" t="s">
        <v>85</v>
      </c>
      <c r="AY158" s="24" t="s">
        <v>230</v>
      </c>
      <c r="BE158" s="247">
        <f>IF(N158="základní",J158,0)</f>
        <v>0</v>
      </c>
      <c r="BF158" s="247">
        <f>IF(N158="snížená",J158,0)</f>
        <v>0</v>
      </c>
      <c r="BG158" s="247">
        <f>IF(N158="zákl. přenesená",J158,0)</f>
        <v>0</v>
      </c>
      <c r="BH158" s="247">
        <f>IF(N158="sníž. přenesená",J158,0)</f>
        <v>0</v>
      </c>
      <c r="BI158" s="247">
        <f>IF(N158="nulová",J158,0)</f>
        <v>0</v>
      </c>
      <c r="BJ158" s="24" t="s">
        <v>85</v>
      </c>
      <c r="BK158" s="247">
        <f>ROUND(I158*H158,2)</f>
        <v>0</v>
      </c>
      <c r="BL158" s="24" t="s">
        <v>533</v>
      </c>
      <c r="BM158" s="24" t="s">
        <v>1437</v>
      </c>
    </row>
    <row r="159" spans="2:65" s="1" customFormat="1" ht="16.5" customHeight="1">
      <c r="B159" s="47"/>
      <c r="C159" s="236" t="s">
        <v>533</v>
      </c>
      <c r="D159" s="236" t="s">
        <v>233</v>
      </c>
      <c r="E159" s="237" t="s">
        <v>1438</v>
      </c>
      <c r="F159" s="238" t="s">
        <v>728</v>
      </c>
      <c r="G159" s="239" t="s">
        <v>292</v>
      </c>
      <c r="H159" s="240">
        <v>1</v>
      </c>
      <c r="I159" s="241"/>
      <c r="J159" s="242">
        <f>ROUND(I159*H159,2)</f>
        <v>0</v>
      </c>
      <c r="K159" s="238" t="s">
        <v>34</v>
      </c>
      <c r="L159" s="73"/>
      <c r="M159" s="243" t="s">
        <v>34</v>
      </c>
      <c r="N159" s="244" t="s">
        <v>49</v>
      </c>
      <c r="O159" s="48"/>
      <c r="P159" s="245">
        <f>O159*H159</f>
        <v>0</v>
      </c>
      <c r="Q159" s="245">
        <v>0</v>
      </c>
      <c r="R159" s="245">
        <f>Q159*H159</f>
        <v>0</v>
      </c>
      <c r="S159" s="245">
        <v>0</v>
      </c>
      <c r="T159" s="246">
        <f>S159*H159</f>
        <v>0</v>
      </c>
      <c r="AR159" s="24" t="s">
        <v>533</v>
      </c>
      <c r="AT159" s="24" t="s">
        <v>233</v>
      </c>
      <c r="AU159" s="24" t="s">
        <v>85</v>
      </c>
      <c r="AY159" s="24" t="s">
        <v>230</v>
      </c>
      <c r="BE159" s="247">
        <f>IF(N159="základní",J159,0)</f>
        <v>0</v>
      </c>
      <c r="BF159" s="247">
        <f>IF(N159="snížená",J159,0)</f>
        <v>0</v>
      </c>
      <c r="BG159" s="247">
        <f>IF(N159="zákl. přenesená",J159,0)</f>
        <v>0</v>
      </c>
      <c r="BH159" s="247">
        <f>IF(N159="sníž. přenesená",J159,0)</f>
        <v>0</v>
      </c>
      <c r="BI159" s="247">
        <f>IF(N159="nulová",J159,0)</f>
        <v>0</v>
      </c>
      <c r="BJ159" s="24" t="s">
        <v>85</v>
      </c>
      <c r="BK159" s="247">
        <f>ROUND(I159*H159,2)</f>
        <v>0</v>
      </c>
      <c r="BL159" s="24" t="s">
        <v>533</v>
      </c>
      <c r="BM159" s="24" t="s">
        <v>1439</v>
      </c>
    </row>
    <row r="160" spans="2:65" s="1" customFormat="1" ht="25.5" customHeight="1">
      <c r="B160" s="47"/>
      <c r="C160" s="236" t="s">
        <v>538</v>
      </c>
      <c r="D160" s="236" t="s">
        <v>233</v>
      </c>
      <c r="E160" s="237" t="s">
        <v>1440</v>
      </c>
      <c r="F160" s="238" t="s">
        <v>760</v>
      </c>
      <c r="G160" s="239" t="s">
        <v>292</v>
      </c>
      <c r="H160" s="240">
        <v>1</v>
      </c>
      <c r="I160" s="241"/>
      <c r="J160" s="242">
        <f>ROUND(I160*H160,2)</f>
        <v>0</v>
      </c>
      <c r="K160" s="238" t="s">
        <v>34</v>
      </c>
      <c r="L160" s="73"/>
      <c r="M160" s="243" t="s">
        <v>34</v>
      </c>
      <c r="N160" s="244" t="s">
        <v>49</v>
      </c>
      <c r="O160" s="48"/>
      <c r="P160" s="245">
        <f>O160*H160</f>
        <v>0</v>
      </c>
      <c r="Q160" s="245">
        <v>0</v>
      </c>
      <c r="R160" s="245">
        <f>Q160*H160</f>
        <v>0</v>
      </c>
      <c r="S160" s="245">
        <v>0</v>
      </c>
      <c r="T160" s="246">
        <f>S160*H160</f>
        <v>0</v>
      </c>
      <c r="AR160" s="24" t="s">
        <v>533</v>
      </c>
      <c r="AT160" s="24" t="s">
        <v>233</v>
      </c>
      <c r="AU160" s="24" t="s">
        <v>85</v>
      </c>
      <c r="AY160" s="24" t="s">
        <v>230</v>
      </c>
      <c r="BE160" s="247">
        <f>IF(N160="základní",J160,0)</f>
        <v>0</v>
      </c>
      <c r="BF160" s="247">
        <f>IF(N160="snížená",J160,0)</f>
        <v>0</v>
      </c>
      <c r="BG160" s="247">
        <f>IF(N160="zákl. přenesená",J160,0)</f>
        <v>0</v>
      </c>
      <c r="BH160" s="247">
        <f>IF(N160="sníž. přenesená",J160,0)</f>
        <v>0</v>
      </c>
      <c r="BI160" s="247">
        <f>IF(N160="nulová",J160,0)</f>
        <v>0</v>
      </c>
      <c r="BJ160" s="24" t="s">
        <v>85</v>
      </c>
      <c r="BK160" s="247">
        <f>ROUND(I160*H160,2)</f>
        <v>0</v>
      </c>
      <c r="BL160" s="24" t="s">
        <v>533</v>
      </c>
      <c r="BM160" s="24" t="s">
        <v>1441</v>
      </c>
    </row>
    <row r="161" spans="2:47" s="1" customFormat="1" ht="13.5">
      <c r="B161" s="47"/>
      <c r="C161" s="75"/>
      <c r="D161" s="250" t="s">
        <v>283</v>
      </c>
      <c r="E161" s="75"/>
      <c r="F161" s="281" t="s">
        <v>1442</v>
      </c>
      <c r="G161" s="75"/>
      <c r="H161" s="75"/>
      <c r="I161" s="204"/>
      <c r="J161" s="75"/>
      <c r="K161" s="75"/>
      <c r="L161" s="73"/>
      <c r="M161" s="298"/>
      <c r="N161" s="295"/>
      <c r="O161" s="295"/>
      <c r="P161" s="295"/>
      <c r="Q161" s="295"/>
      <c r="R161" s="295"/>
      <c r="S161" s="295"/>
      <c r="T161" s="299"/>
      <c r="AT161" s="24" t="s">
        <v>283</v>
      </c>
      <c r="AU161" s="24" t="s">
        <v>85</v>
      </c>
    </row>
    <row r="162" spans="2:12" s="1" customFormat="1" ht="6.95" customHeight="1">
      <c r="B162" s="68"/>
      <c r="C162" s="69"/>
      <c r="D162" s="69"/>
      <c r="E162" s="69"/>
      <c r="F162" s="69"/>
      <c r="G162" s="69"/>
      <c r="H162" s="69"/>
      <c r="I162" s="179"/>
      <c r="J162" s="69"/>
      <c r="K162" s="69"/>
      <c r="L162" s="73"/>
    </row>
  </sheetData>
  <sheetProtection password="CC35" sheet="1" objects="1" scenarios="1" formatColumns="0" formatRows="0" autoFilter="0"/>
  <autoFilter ref="C82:K161"/>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2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104</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191</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1443</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ROUND(J83,2)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ROUND(SUM(BE83:BE123),2)</f>
        <v>0</v>
      </c>
      <c r="G32" s="48"/>
      <c r="H32" s="48"/>
      <c r="I32" s="171">
        <v>0.21</v>
      </c>
      <c r="J32" s="170">
        <f>ROUND(ROUND((SUM(BE83:BE123)),2)*I32,2)</f>
        <v>0</v>
      </c>
      <c r="K32" s="52"/>
    </row>
    <row r="33" spans="2:11" s="1" customFormat="1" ht="14.4" customHeight="1">
      <c r="B33" s="47"/>
      <c r="C33" s="48"/>
      <c r="D33" s="48"/>
      <c r="E33" s="56" t="s">
        <v>50</v>
      </c>
      <c r="F33" s="170">
        <f>ROUND(SUM(BF83:BF123),2)</f>
        <v>0</v>
      </c>
      <c r="G33" s="48"/>
      <c r="H33" s="48"/>
      <c r="I33" s="171">
        <v>0.15</v>
      </c>
      <c r="J33" s="170">
        <f>ROUND(ROUND((SUM(BF83:BF123)),2)*I33,2)</f>
        <v>0</v>
      </c>
      <c r="K33" s="52"/>
    </row>
    <row r="34" spans="2:11" s="1" customFormat="1" ht="14.4" customHeight="1" hidden="1">
      <c r="B34" s="47"/>
      <c r="C34" s="48"/>
      <c r="D34" s="48"/>
      <c r="E34" s="56" t="s">
        <v>51</v>
      </c>
      <c r="F34" s="170">
        <f>ROUND(SUM(BG83:BG123),2)</f>
        <v>0</v>
      </c>
      <c r="G34" s="48"/>
      <c r="H34" s="48"/>
      <c r="I34" s="171">
        <v>0.21</v>
      </c>
      <c r="J34" s="170">
        <v>0</v>
      </c>
      <c r="K34" s="52"/>
    </row>
    <row r="35" spans="2:11" s="1" customFormat="1" ht="14.4" customHeight="1" hidden="1">
      <c r="B35" s="47"/>
      <c r="C35" s="48"/>
      <c r="D35" s="48"/>
      <c r="E35" s="56" t="s">
        <v>52</v>
      </c>
      <c r="F35" s="170">
        <f>ROUND(SUM(BH83:BH123),2)</f>
        <v>0</v>
      </c>
      <c r="G35" s="48"/>
      <c r="H35" s="48"/>
      <c r="I35" s="171">
        <v>0.15</v>
      </c>
      <c r="J35" s="170">
        <v>0</v>
      </c>
      <c r="K35" s="52"/>
    </row>
    <row r="36" spans="2:11" s="1" customFormat="1" ht="14.4" customHeight="1" hidden="1">
      <c r="B36" s="47"/>
      <c r="C36" s="48"/>
      <c r="D36" s="48"/>
      <c r="E36" s="56" t="s">
        <v>53</v>
      </c>
      <c r="F36" s="170">
        <f>ROUND(SUM(BI83:BI123),2)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191</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A5 - KOTELNA - MaR</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J83</f>
        <v>0</v>
      </c>
      <c r="K60" s="52"/>
      <c r="AU60" s="24" t="s">
        <v>198</v>
      </c>
    </row>
    <row r="61" spans="2:11" s="8" customFormat="1" ht="24.95" customHeight="1">
      <c r="B61" s="190"/>
      <c r="C61" s="191"/>
      <c r="D61" s="192" t="s">
        <v>1444</v>
      </c>
      <c r="E61" s="193"/>
      <c r="F61" s="193"/>
      <c r="G61" s="193"/>
      <c r="H61" s="193"/>
      <c r="I61" s="194"/>
      <c r="J61" s="195">
        <f>J84</f>
        <v>0</v>
      </c>
      <c r="K61" s="196"/>
    </row>
    <row r="62" spans="2:11" s="1" customFormat="1" ht="21.8" customHeight="1">
      <c r="B62" s="47"/>
      <c r="C62" s="48"/>
      <c r="D62" s="48"/>
      <c r="E62" s="48"/>
      <c r="F62" s="48"/>
      <c r="G62" s="48"/>
      <c r="H62" s="48"/>
      <c r="I62" s="157"/>
      <c r="J62" s="48"/>
      <c r="K62" s="52"/>
    </row>
    <row r="63" spans="2:11" s="1" customFormat="1" ht="6.95" customHeight="1">
      <c r="B63" s="68"/>
      <c r="C63" s="69"/>
      <c r="D63" s="69"/>
      <c r="E63" s="69"/>
      <c r="F63" s="69"/>
      <c r="G63" s="69"/>
      <c r="H63" s="69"/>
      <c r="I63" s="179"/>
      <c r="J63" s="69"/>
      <c r="K63" s="70"/>
    </row>
    <row r="67" spans="2:12" s="1" customFormat="1" ht="6.95" customHeight="1">
      <c r="B67" s="71"/>
      <c r="C67" s="72"/>
      <c r="D67" s="72"/>
      <c r="E67" s="72"/>
      <c r="F67" s="72"/>
      <c r="G67" s="72"/>
      <c r="H67" s="72"/>
      <c r="I67" s="182"/>
      <c r="J67" s="72"/>
      <c r="K67" s="72"/>
      <c r="L67" s="73"/>
    </row>
    <row r="68" spans="2:12" s="1" customFormat="1" ht="36.95" customHeight="1">
      <c r="B68" s="47"/>
      <c r="C68" s="74" t="s">
        <v>214</v>
      </c>
      <c r="D68" s="75"/>
      <c r="E68" s="75"/>
      <c r="F68" s="75"/>
      <c r="G68" s="75"/>
      <c r="H68" s="75"/>
      <c r="I68" s="204"/>
      <c r="J68" s="75"/>
      <c r="K68" s="75"/>
      <c r="L68" s="73"/>
    </row>
    <row r="69" spans="2:12" s="1" customFormat="1" ht="6.95" customHeight="1">
      <c r="B69" s="47"/>
      <c r="C69" s="75"/>
      <c r="D69" s="75"/>
      <c r="E69" s="75"/>
      <c r="F69" s="75"/>
      <c r="G69" s="75"/>
      <c r="H69" s="75"/>
      <c r="I69" s="204"/>
      <c r="J69" s="75"/>
      <c r="K69" s="75"/>
      <c r="L69" s="73"/>
    </row>
    <row r="70" spans="2:12" s="1" customFormat="1" ht="14.4" customHeight="1">
      <c r="B70" s="47"/>
      <c r="C70" s="77" t="s">
        <v>18</v>
      </c>
      <c r="D70" s="75"/>
      <c r="E70" s="75"/>
      <c r="F70" s="75"/>
      <c r="G70" s="75"/>
      <c r="H70" s="75"/>
      <c r="I70" s="204"/>
      <c r="J70" s="75"/>
      <c r="K70" s="75"/>
      <c r="L70" s="73"/>
    </row>
    <row r="71" spans="2:12" s="1" customFormat="1" ht="16.5" customHeight="1">
      <c r="B71" s="47"/>
      <c r="C71" s="75"/>
      <c r="D71" s="75"/>
      <c r="E71" s="205" t="str">
        <f>E7</f>
        <v>REKONSTRUKCE PLYNOVÉ KOTELNY JAROV I.- OBJEKTY A-E</v>
      </c>
      <c r="F71" s="77"/>
      <c r="G71" s="77"/>
      <c r="H71" s="77"/>
      <c r="I71" s="204"/>
      <c r="J71" s="75"/>
      <c r="K71" s="75"/>
      <c r="L71" s="73"/>
    </row>
    <row r="72" spans="2:12" ht="13.5">
      <c r="B72" s="28"/>
      <c r="C72" s="77" t="s">
        <v>190</v>
      </c>
      <c r="D72" s="206"/>
      <c r="E72" s="206"/>
      <c r="F72" s="206"/>
      <c r="G72" s="206"/>
      <c r="H72" s="206"/>
      <c r="I72" s="149"/>
      <c r="J72" s="206"/>
      <c r="K72" s="206"/>
      <c r="L72" s="207"/>
    </row>
    <row r="73" spans="2:12" s="1" customFormat="1" ht="16.5" customHeight="1">
      <c r="B73" s="47"/>
      <c r="C73" s="75"/>
      <c r="D73" s="75"/>
      <c r="E73" s="205" t="s">
        <v>191</v>
      </c>
      <c r="F73" s="75"/>
      <c r="G73" s="75"/>
      <c r="H73" s="75"/>
      <c r="I73" s="204"/>
      <c r="J73" s="75"/>
      <c r="K73" s="75"/>
      <c r="L73" s="73"/>
    </row>
    <row r="74" spans="2:12" s="1" customFormat="1" ht="14.4" customHeight="1">
      <c r="B74" s="47"/>
      <c r="C74" s="77" t="s">
        <v>192</v>
      </c>
      <c r="D74" s="75"/>
      <c r="E74" s="75"/>
      <c r="F74" s="75"/>
      <c r="G74" s="75"/>
      <c r="H74" s="75"/>
      <c r="I74" s="204"/>
      <c r="J74" s="75"/>
      <c r="K74" s="75"/>
      <c r="L74" s="73"/>
    </row>
    <row r="75" spans="2:12" s="1" customFormat="1" ht="17.25" customHeight="1">
      <c r="B75" s="47"/>
      <c r="C75" s="75"/>
      <c r="D75" s="75"/>
      <c r="E75" s="83" t="str">
        <f>E11</f>
        <v>A5 - KOTELNA - MaR</v>
      </c>
      <c r="F75" s="75"/>
      <c r="G75" s="75"/>
      <c r="H75" s="75"/>
      <c r="I75" s="204"/>
      <c r="J75" s="75"/>
      <c r="K75" s="75"/>
      <c r="L75" s="73"/>
    </row>
    <row r="76" spans="2:12" s="1" customFormat="1" ht="6.95" customHeight="1">
      <c r="B76" s="47"/>
      <c r="C76" s="75"/>
      <c r="D76" s="75"/>
      <c r="E76" s="75"/>
      <c r="F76" s="75"/>
      <c r="G76" s="75"/>
      <c r="H76" s="75"/>
      <c r="I76" s="204"/>
      <c r="J76" s="75"/>
      <c r="K76" s="75"/>
      <c r="L76" s="73"/>
    </row>
    <row r="77" spans="2:12" s="1" customFormat="1" ht="18" customHeight="1">
      <c r="B77" s="47"/>
      <c r="C77" s="77" t="s">
        <v>24</v>
      </c>
      <c r="D77" s="75"/>
      <c r="E77" s="75"/>
      <c r="F77" s="208" t="str">
        <f>F14</f>
        <v xml:space="preserve"> 130 00 Praha 3</v>
      </c>
      <c r="G77" s="75"/>
      <c r="H77" s="75"/>
      <c r="I77" s="209" t="s">
        <v>26</v>
      </c>
      <c r="J77" s="86" t="str">
        <f>IF(J14="","",J14)</f>
        <v>24. 9. 2018</v>
      </c>
      <c r="K77" s="75"/>
      <c r="L77" s="73"/>
    </row>
    <row r="78" spans="2:12" s="1" customFormat="1" ht="6.95" customHeight="1">
      <c r="B78" s="47"/>
      <c r="C78" s="75"/>
      <c r="D78" s="75"/>
      <c r="E78" s="75"/>
      <c r="F78" s="75"/>
      <c r="G78" s="75"/>
      <c r="H78" s="75"/>
      <c r="I78" s="204"/>
      <c r="J78" s="75"/>
      <c r="K78" s="75"/>
      <c r="L78" s="73"/>
    </row>
    <row r="79" spans="2:12" s="1" customFormat="1" ht="13.5">
      <c r="B79" s="47"/>
      <c r="C79" s="77" t="s">
        <v>32</v>
      </c>
      <c r="D79" s="75"/>
      <c r="E79" s="75"/>
      <c r="F79" s="208" t="str">
        <f>E17</f>
        <v>VYSOKÁ ŠKOLA EKONOMICKÁ V PRAZE</v>
      </c>
      <c r="G79" s="75"/>
      <c r="H79" s="75"/>
      <c r="I79" s="209" t="s">
        <v>39</v>
      </c>
      <c r="J79" s="208" t="str">
        <f>E23</f>
        <v>ING.VÁCLAV PILÁT</v>
      </c>
      <c r="K79" s="75"/>
      <c r="L79" s="73"/>
    </row>
    <row r="80" spans="2:12" s="1" customFormat="1" ht="14.4" customHeight="1">
      <c r="B80" s="47"/>
      <c r="C80" s="77" t="s">
        <v>37</v>
      </c>
      <c r="D80" s="75"/>
      <c r="E80" s="75"/>
      <c r="F80" s="208" t="str">
        <f>IF(E20="","",E20)</f>
        <v/>
      </c>
      <c r="G80" s="75"/>
      <c r="H80" s="75"/>
      <c r="I80" s="204"/>
      <c r="J80" s="75"/>
      <c r="K80" s="75"/>
      <c r="L80" s="73"/>
    </row>
    <row r="81" spans="2:12" s="1" customFormat="1" ht="10.3" customHeight="1">
      <c r="B81" s="47"/>
      <c r="C81" s="75"/>
      <c r="D81" s="75"/>
      <c r="E81" s="75"/>
      <c r="F81" s="75"/>
      <c r="G81" s="75"/>
      <c r="H81" s="75"/>
      <c r="I81" s="204"/>
      <c r="J81" s="75"/>
      <c r="K81" s="75"/>
      <c r="L81" s="73"/>
    </row>
    <row r="82" spans="2:20" s="10" customFormat="1" ht="29.25" customHeight="1">
      <c r="B82" s="210"/>
      <c r="C82" s="211" t="s">
        <v>215</v>
      </c>
      <c r="D82" s="212" t="s">
        <v>63</v>
      </c>
      <c r="E82" s="212" t="s">
        <v>59</v>
      </c>
      <c r="F82" s="212" t="s">
        <v>216</v>
      </c>
      <c r="G82" s="212" t="s">
        <v>217</v>
      </c>
      <c r="H82" s="212" t="s">
        <v>218</v>
      </c>
      <c r="I82" s="213" t="s">
        <v>219</v>
      </c>
      <c r="J82" s="212" t="s">
        <v>196</v>
      </c>
      <c r="K82" s="214" t="s">
        <v>220</v>
      </c>
      <c r="L82" s="215"/>
      <c r="M82" s="103" t="s">
        <v>221</v>
      </c>
      <c r="N82" s="104" t="s">
        <v>48</v>
      </c>
      <c r="O82" s="104" t="s">
        <v>222</v>
      </c>
      <c r="P82" s="104" t="s">
        <v>223</v>
      </c>
      <c r="Q82" s="104" t="s">
        <v>224</v>
      </c>
      <c r="R82" s="104" t="s">
        <v>225</v>
      </c>
      <c r="S82" s="104" t="s">
        <v>226</v>
      </c>
      <c r="T82" s="105" t="s">
        <v>227</v>
      </c>
    </row>
    <row r="83" spans="2:63" s="1" customFormat="1" ht="29.25" customHeight="1">
      <c r="B83" s="47"/>
      <c r="C83" s="109" t="s">
        <v>197</v>
      </c>
      <c r="D83" s="75"/>
      <c r="E83" s="75"/>
      <c r="F83" s="75"/>
      <c r="G83" s="75"/>
      <c r="H83" s="75"/>
      <c r="I83" s="204"/>
      <c r="J83" s="216">
        <f>BK83</f>
        <v>0</v>
      </c>
      <c r="K83" s="75"/>
      <c r="L83" s="73"/>
      <c r="M83" s="106"/>
      <c r="N83" s="107"/>
      <c r="O83" s="107"/>
      <c r="P83" s="217">
        <f>P84</f>
        <v>0</v>
      </c>
      <c r="Q83" s="107"/>
      <c r="R83" s="217">
        <f>R84</f>
        <v>0</v>
      </c>
      <c r="S83" s="107"/>
      <c r="T83" s="218">
        <f>T84</f>
        <v>0</v>
      </c>
      <c r="AT83" s="24" t="s">
        <v>77</v>
      </c>
      <c r="AU83" s="24" t="s">
        <v>198</v>
      </c>
      <c r="BK83" s="219">
        <f>BK84</f>
        <v>0</v>
      </c>
    </row>
    <row r="84" spans="2:63" s="11" customFormat="1" ht="37.4" customHeight="1">
      <c r="B84" s="220"/>
      <c r="C84" s="221"/>
      <c r="D84" s="222" t="s">
        <v>77</v>
      </c>
      <c r="E84" s="223" t="s">
        <v>1236</v>
      </c>
      <c r="F84" s="223" t="s">
        <v>1445</v>
      </c>
      <c r="G84" s="221"/>
      <c r="H84" s="221"/>
      <c r="I84" s="224"/>
      <c r="J84" s="225">
        <f>BK84</f>
        <v>0</v>
      </c>
      <c r="K84" s="221"/>
      <c r="L84" s="226"/>
      <c r="M84" s="227"/>
      <c r="N84" s="228"/>
      <c r="O84" s="228"/>
      <c r="P84" s="229">
        <f>SUM(P85:P123)</f>
        <v>0</v>
      </c>
      <c r="Q84" s="228"/>
      <c r="R84" s="229">
        <f>SUM(R85:R123)</f>
        <v>0</v>
      </c>
      <c r="S84" s="228"/>
      <c r="T84" s="230">
        <f>SUM(T85:T123)</f>
        <v>0</v>
      </c>
      <c r="AR84" s="231" t="s">
        <v>91</v>
      </c>
      <c r="AT84" s="232" t="s">
        <v>77</v>
      </c>
      <c r="AU84" s="232" t="s">
        <v>78</v>
      </c>
      <c r="AY84" s="231" t="s">
        <v>230</v>
      </c>
      <c r="BK84" s="233">
        <f>SUM(BK85:BK123)</f>
        <v>0</v>
      </c>
    </row>
    <row r="85" spans="2:65" s="1" customFormat="1" ht="25.5" customHeight="1">
      <c r="B85" s="47"/>
      <c r="C85" s="236" t="s">
        <v>85</v>
      </c>
      <c r="D85" s="236" t="s">
        <v>233</v>
      </c>
      <c r="E85" s="237" t="s">
        <v>1281</v>
      </c>
      <c r="F85" s="238" t="s">
        <v>1239</v>
      </c>
      <c r="G85" s="239" t="s">
        <v>258</v>
      </c>
      <c r="H85" s="240">
        <v>25</v>
      </c>
      <c r="I85" s="241"/>
      <c r="J85" s="242">
        <f>ROUND(I85*H85,2)</f>
        <v>0</v>
      </c>
      <c r="K85" s="238" t="s">
        <v>34</v>
      </c>
      <c r="L85" s="73"/>
      <c r="M85" s="243" t="s">
        <v>34</v>
      </c>
      <c r="N85" s="244" t="s">
        <v>49</v>
      </c>
      <c r="O85" s="48"/>
      <c r="P85" s="245">
        <f>O85*H85</f>
        <v>0</v>
      </c>
      <c r="Q85" s="245">
        <v>0</v>
      </c>
      <c r="R85" s="245">
        <f>Q85*H85</f>
        <v>0</v>
      </c>
      <c r="S85" s="245">
        <v>0</v>
      </c>
      <c r="T85" s="246">
        <f>S85*H85</f>
        <v>0</v>
      </c>
      <c r="AR85" s="24" t="s">
        <v>259</v>
      </c>
      <c r="AT85" s="24" t="s">
        <v>233</v>
      </c>
      <c r="AU85" s="24" t="s">
        <v>85</v>
      </c>
      <c r="AY85" s="24" t="s">
        <v>230</v>
      </c>
      <c r="BE85" s="247">
        <f>IF(N85="základní",J85,0)</f>
        <v>0</v>
      </c>
      <c r="BF85" s="247">
        <f>IF(N85="snížená",J85,0)</f>
        <v>0</v>
      </c>
      <c r="BG85" s="247">
        <f>IF(N85="zákl. přenesená",J85,0)</f>
        <v>0</v>
      </c>
      <c r="BH85" s="247">
        <f>IF(N85="sníž. přenesená",J85,0)</f>
        <v>0</v>
      </c>
      <c r="BI85" s="247">
        <f>IF(N85="nulová",J85,0)</f>
        <v>0</v>
      </c>
      <c r="BJ85" s="24" t="s">
        <v>85</v>
      </c>
      <c r="BK85" s="247">
        <f>ROUND(I85*H85,2)</f>
        <v>0</v>
      </c>
      <c r="BL85" s="24" t="s">
        <v>259</v>
      </c>
      <c r="BM85" s="24" t="s">
        <v>1446</v>
      </c>
    </row>
    <row r="86" spans="2:65" s="1" customFormat="1" ht="25.5" customHeight="1">
      <c r="B86" s="47"/>
      <c r="C86" s="236" t="s">
        <v>91</v>
      </c>
      <c r="D86" s="236" t="s">
        <v>233</v>
      </c>
      <c r="E86" s="237" t="s">
        <v>1447</v>
      </c>
      <c r="F86" s="238" t="s">
        <v>1448</v>
      </c>
      <c r="G86" s="239" t="s">
        <v>258</v>
      </c>
      <c r="H86" s="240">
        <v>25</v>
      </c>
      <c r="I86" s="241"/>
      <c r="J86" s="242">
        <f>ROUND(I86*H86,2)</f>
        <v>0</v>
      </c>
      <c r="K86" s="238" t="s">
        <v>34</v>
      </c>
      <c r="L86" s="73"/>
      <c r="M86" s="243" t="s">
        <v>34</v>
      </c>
      <c r="N86" s="244" t="s">
        <v>49</v>
      </c>
      <c r="O86" s="48"/>
      <c r="P86" s="245">
        <f>O86*H86</f>
        <v>0</v>
      </c>
      <c r="Q86" s="245">
        <v>0</v>
      </c>
      <c r="R86" s="245">
        <f>Q86*H86</f>
        <v>0</v>
      </c>
      <c r="S86" s="245">
        <v>0</v>
      </c>
      <c r="T86" s="246">
        <f>S86*H86</f>
        <v>0</v>
      </c>
      <c r="AR86" s="24" t="s">
        <v>259</v>
      </c>
      <c r="AT86" s="24" t="s">
        <v>233</v>
      </c>
      <c r="AU86" s="24" t="s">
        <v>85</v>
      </c>
      <c r="AY86" s="24" t="s">
        <v>230</v>
      </c>
      <c r="BE86" s="247">
        <f>IF(N86="základní",J86,0)</f>
        <v>0</v>
      </c>
      <c r="BF86" s="247">
        <f>IF(N86="snížená",J86,0)</f>
        <v>0</v>
      </c>
      <c r="BG86" s="247">
        <f>IF(N86="zákl. přenesená",J86,0)</f>
        <v>0</v>
      </c>
      <c r="BH86" s="247">
        <f>IF(N86="sníž. přenesená",J86,0)</f>
        <v>0</v>
      </c>
      <c r="BI86" s="247">
        <f>IF(N86="nulová",J86,0)</f>
        <v>0</v>
      </c>
      <c r="BJ86" s="24" t="s">
        <v>85</v>
      </c>
      <c r="BK86" s="247">
        <f>ROUND(I86*H86,2)</f>
        <v>0</v>
      </c>
      <c r="BL86" s="24" t="s">
        <v>259</v>
      </c>
      <c r="BM86" s="24" t="s">
        <v>1449</v>
      </c>
    </row>
    <row r="87" spans="2:65" s="1" customFormat="1" ht="25.5" customHeight="1">
      <c r="B87" s="47"/>
      <c r="C87" s="236" t="s">
        <v>242</v>
      </c>
      <c r="D87" s="236" t="s">
        <v>233</v>
      </c>
      <c r="E87" s="237" t="s">
        <v>1283</v>
      </c>
      <c r="F87" s="238" t="s">
        <v>1448</v>
      </c>
      <c r="G87" s="239" t="s">
        <v>258</v>
      </c>
      <c r="H87" s="240">
        <v>20</v>
      </c>
      <c r="I87" s="241"/>
      <c r="J87" s="242">
        <f>ROUND(I87*H87,2)</f>
        <v>0</v>
      </c>
      <c r="K87" s="238" t="s">
        <v>34</v>
      </c>
      <c r="L87" s="73"/>
      <c r="M87" s="243" t="s">
        <v>34</v>
      </c>
      <c r="N87" s="244" t="s">
        <v>49</v>
      </c>
      <c r="O87" s="48"/>
      <c r="P87" s="245">
        <f>O87*H87</f>
        <v>0</v>
      </c>
      <c r="Q87" s="245">
        <v>0</v>
      </c>
      <c r="R87" s="245">
        <f>Q87*H87</f>
        <v>0</v>
      </c>
      <c r="S87" s="245">
        <v>0</v>
      </c>
      <c r="T87" s="246">
        <f>S87*H87</f>
        <v>0</v>
      </c>
      <c r="AR87" s="24" t="s">
        <v>259</v>
      </c>
      <c r="AT87" s="24" t="s">
        <v>233</v>
      </c>
      <c r="AU87" s="24" t="s">
        <v>85</v>
      </c>
      <c r="AY87" s="24" t="s">
        <v>230</v>
      </c>
      <c r="BE87" s="247">
        <f>IF(N87="základní",J87,0)</f>
        <v>0</v>
      </c>
      <c r="BF87" s="247">
        <f>IF(N87="snížená",J87,0)</f>
        <v>0</v>
      </c>
      <c r="BG87" s="247">
        <f>IF(N87="zákl. přenesená",J87,0)</f>
        <v>0</v>
      </c>
      <c r="BH87" s="247">
        <f>IF(N87="sníž. přenesená",J87,0)</f>
        <v>0</v>
      </c>
      <c r="BI87" s="247">
        <f>IF(N87="nulová",J87,0)</f>
        <v>0</v>
      </c>
      <c r="BJ87" s="24" t="s">
        <v>85</v>
      </c>
      <c r="BK87" s="247">
        <f>ROUND(I87*H87,2)</f>
        <v>0</v>
      </c>
      <c r="BL87" s="24" t="s">
        <v>259</v>
      </c>
      <c r="BM87" s="24" t="s">
        <v>1450</v>
      </c>
    </row>
    <row r="88" spans="2:65" s="1" customFormat="1" ht="25.5" customHeight="1">
      <c r="B88" s="47"/>
      <c r="C88" s="236" t="s">
        <v>237</v>
      </c>
      <c r="D88" s="236" t="s">
        <v>233</v>
      </c>
      <c r="E88" s="237" t="s">
        <v>1451</v>
      </c>
      <c r="F88" s="238" t="s">
        <v>1452</v>
      </c>
      <c r="G88" s="239" t="s">
        <v>1267</v>
      </c>
      <c r="H88" s="240">
        <v>1</v>
      </c>
      <c r="I88" s="241"/>
      <c r="J88" s="242">
        <f>ROUND(I88*H88,2)</f>
        <v>0</v>
      </c>
      <c r="K88" s="238" t="s">
        <v>34</v>
      </c>
      <c r="L88" s="73"/>
      <c r="M88" s="243" t="s">
        <v>34</v>
      </c>
      <c r="N88" s="244" t="s">
        <v>49</v>
      </c>
      <c r="O88" s="48"/>
      <c r="P88" s="245">
        <f>O88*H88</f>
        <v>0</v>
      </c>
      <c r="Q88" s="245">
        <v>0</v>
      </c>
      <c r="R88" s="245">
        <f>Q88*H88</f>
        <v>0</v>
      </c>
      <c r="S88" s="245">
        <v>0</v>
      </c>
      <c r="T88" s="246">
        <f>S88*H88</f>
        <v>0</v>
      </c>
      <c r="AR88" s="24" t="s">
        <v>259</v>
      </c>
      <c r="AT88" s="24" t="s">
        <v>233</v>
      </c>
      <c r="AU88" s="24" t="s">
        <v>85</v>
      </c>
      <c r="AY88" s="24" t="s">
        <v>230</v>
      </c>
      <c r="BE88" s="247">
        <f>IF(N88="základní",J88,0)</f>
        <v>0</v>
      </c>
      <c r="BF88" s="247">
        <f>IF(N88="snížená",J88,0)</f>
        <v>0</v>
      </c>
      <c r="BG88" s="247">
        <f>IF(N88="zákl. přenesená",J88,0)</f>
        <v>0</v>
      </c>
      <c r="BH88" s="247">
        <f>IF(N88="sníž. přenesená",J88,0)</f>
        <v>0</v>
      </c>
      <c r="BI88" s="247">
        <f>IF(N88="nulová",J88,0)</f>
        <v>0</v>
      </c>
      <c r="BJ88" s="24" t="s">
        <v>85</v>
      </c>
      <c r="BK88" s="247">
        <f>ROUND(I88*H88,2)</f>
        <v>0</v>
      </c>
      <c r="BL88" s="24" t="s">
        <v>259</v>
      </c>
      <c r="BM88" s="24" t="s">
        <v>1453</v>
      </c>
    </row>
    <row r="89" spans="2:65" s="1" customFormat="1" ht="25.5" customHeight="1">
      <c r="B89" s="47"/>
      <c r="C89" s="236" t="s">
        <v>255</v>
      </c>
      <c r="D89" s="236" t="s">
        <v>233</v>
      </c>
      <c r="E89" s="237" t="s">
        <v>1454</v>
      </c>
      <c r="F89" s="238" t="s">
        <v>1448</v>
      </c>
      <c r="G89" s="239" t="s">
        <v>258</v>
      </c>
      <c r="H89" s="240">
        <v>25</v>
      </c>
      <c r="I89" s="241"/>
      <c r="J89" s="242">
        <f>ROUND(I89*H89,2)</f>
        <v>0</v>
      </c>
      <c r="K89" s="238" t="s">
        <v>34</v>
      </c>
      <c r="L89" s="73"/>
      <c r="M89" s="243" t="s">
        <v>34</v>
      </c>
      <c r="N89" s="244" t="s">
        <v>49</v>
      </c>
      <c r="O89" s="48"/>
      <c r="P89" s="245">
        <f>O89*H89</f>
        <v>0</v>
      </c>
      <c r="Q89" s="245">
        <v>0</v>
      </c>
      <c r="R89" s="245">
        <f>Q89*H89</f>
        <v>0</v>
      </c>
      <c r="S89" s="245">
        <v>0</v>
      </c>
      <c r="T89" s="246">
        <f>S89*H89</f>
        <v>0</v>
      </c>
      <c r="AR89" s="24" t="s">
        <v>259</v>
      </c>
      <c r="AT89" s="24" t="s">
        <v>233</v>
      </c>
      <c r="AU89" s="24" t="s">
        <v>85</v>
      </c>
      <c r="AY89" s="24" t="s">
        <v>230</v>
      </c>
      <c r="BE89" s="247">
        <f>IF(N89="základní",J89,0)</f>
        <v>0</v>
      </c>
      <c r="BF89" s="247">
        <f>IF(N89="snížená",J89,0)</f>
        <v>0</v>
      </c>
      <c r="BG89" s="247">
        <f>IF(N89="zákl. přenesená",J89,0)</f>
        <v>0</v>
      </c>
      <c r="BH89" s="247">
        <f>IF(N89="sníž. přenesená",J89,0)</f>
        <v>0</v>
      </c>
      <c r="BI89" s="247">
        <f>IF(N89="nulová",J89,0)</f>
        <v>0</v>
      </c>
      <c r="BJ89" s="24" t="s">
        <v>85</v>
      </c>
      <c r="BK89" s="247">
        <f>ROUND(I89*H89,2)</f>
        <v>0</v>
      </c>
      <c r="BL89" s="24" t="s">
        <v>259</v>
      </c>
      <c r="BM89" s="24" t="s">
        <v>1455</v>
      </c>
    </row>
    <row r="90" spans="2:65" s="1" customFormat="1" ht="25.5" customHeight="1">
      <c r="B90" s="47"/>
      <c r="C90" s="236" t="s">
        <v>266</v>
      </c>
      <c r="D90" s="236" t="s">
        <v>233</v>
      </c>
      <c r="E90" s="237" t="s">
        <v>1456</v>
      </c>
      <c r="F90" s="238" t="s">
        <v>1457</v>
      </c>
      <c r="G90" s="239" t="s">
        <v>1267</v>
      </c>
      <c r="H90" s="240">
        <v>1</v>
      </c>
      <c r="I90" s="241"/>
      <c r="J90" s="242">
        <f>ROUND(I90*H90,2)</f>
        <v>0</v>
      </c>
      <c r="K90" s="238" t="s">
        <v>34</v>
      </c>
      <c r="L90" s="73"/>
      <c r="M90" s="243" t="s">
        <v>34</v>
      </c>
      <c r="N90" s="244" t="s">
        <v>49</v>
      </c>
      <c r="O90" s="48"/>
      <c r="P90" s="245">
        <f>O90*H90</f>
        <v>0</v>
      </c>
      <c r="Q90" s="245">
        <v>0</v>
      </c>
      <c r="R90" s="245">
        <f>Q90*H90</f>
        <v>0</v>
      </c>
      <c r="S90" s="245">
        <v>0</v>
      </c>
      <c r="T90" s="246">
        <f>S90*H90</f>
        <v>0</v>
      </c>
      <c r="AR90" s="24" t="s">
        <v>259</v>
      </c>
      <c r="AT90" s="24" t="s">
        <v>233</v>
      </c>
      <c r="AU90" s="24" t="s">
        <v>85</v>
      </c>
      <c r="AY90" s="24" t="s">
        <v>230</v>
      </c>
      <c r="BE90" s="247">
        <f>IF(N90="základní",J90,0)</f>
        <v>0</v>
      </c>
      <c r="BF90" s="247">
        <f>IF(N90="snížená",J90,0)</f>
        <v>0</v>
      </c>
      <c r="BG90" s="247">
        <f>IF(N90="zákl. přenesená",J90,0)</f>
        <v>0</v>
      </c>
      <c r="BH90" s="247">
        <f>IF(N90="sníž. přenesená",J90,0)</f>
        <v>0</v>
      </c>
      <c r="BI90" s="247">
        <f>IF(N90="nulová",J90,0)</f>
        <v>0</v>
      </c>
      <c r="BJ90" s="24" t="s">
        <v>85</v>
      </c>
      <c r="BK90" s="247">
        <f>ROUND(I90*H90,2)</f>
        <v>0</v>
      </c>
      <c r="BL90" s="24" t="s">
        <v>259</v>
      </c>
      <c r="BM90" s="24" t="s">
        <v>1458</v>
      </c>
    </row>
    <row r="91" spans="2:65" s="1" customFormat="1" ht="25.5" customHeight="1">
      <c r="B91" s="47"/>
      <c r="C91" s="236" t="s">
        <v>278</v>
      </c>
      <c r="D91" s="236" t="s">
        <v>233</v>
      </c>
      <c r="E91" s="237" t="s">
        <v>1459</v>
      </c>
      <c r="F91" s="238" t="s">
        <v>1448</v>
      </c>
      <c r="G91" s="239" t="s">
        <v>258</v>
      </c>
      <c r="H91" s="240">
        <v>25</v>
      </c>
      <c r="I91" s="241"/>
      <c r="J91" s="242">
        <f>ROUND(I91*H91,2)</f>
        <v>0</v>
      </c>
      <c r="K91" s="238" t="s">
        <v>34</v>
      </c>
      <c r="L91" s="73"/>
      <c r="M91" s="243" t="s">
        <v>34</v>
      </c>
      <c r="N91" s="244" t="s">
        <v>49</v>
      </c>
      <c r="O91" s="48"/>
      <c r="P91" s="245">
        <f>O91*H91</f>
        <v>0</v>
      </c>
      <c r="Q91" s="245">
        <v>0</v>
      </c>
      <c r="R91" s="245">
        <f>Q91*H91</f>
        <v>0</v>
      </c>
      <c r="S91" s="245">
        <v>0</v>
      </c>
      <c r="T91" s="246">
        <f>S91*H91</f>
        <v>0</v>
      </c>
      <c r="AR91" s="24" t="s">
        <v>259</v>
      </c>
      <c r="AT91" s="24" t="s">
        <v>233</v>
      </c>
      <c r="AU91" s="24" t="s">
        <v>85</v>
      </c>
      <c r="AY91" s="24" t="s">
        <v>230</v>
      </c>
      <c r="BE91" s="247">
        <f>IF(N91="základní",J91,0)</f>
        <v>0</v>
      </c>
      <c r="BF91" s="247">
        <f>IF(N91="snížená",J91,0)</f>
        <v>0</v>
      </c>
      <c r="BG91" s="247">
        <f>IF(N91="zákl. přenesená",J91,0)</f>
        <v>0</v>
      </c>
      <c r="BH91" s="247">
        <f>IF(N91="sníž. přenesená",J91,0)</f>
        <v>0</v>
      </c>
      <c r="BI91" s="247">
        <f>IF(N91="nulová",J91,0)</f>
        <v>0</v>
      </c>
      <c r="BJ91" s="24" t="s">
        <v>85</v>
      </c>
      <c r="BK91" s="247">
        <f>ROUND(I91*H91,2)</f>
        <v>0</v>
      </c>
      <c r="BL91" s="24" t="s">
        <v>259</v>
      </c>
      <c r="BM91" s="24" t="s">
        <v>1460</v>
      </c>
    </row>
    <row r="92" spans="2:65" s="1" customFormat="1" ht="16.5" customHeight="1">
      <c r="B92" s="47"/>
      <c r="C92" s="236" t="s">
        <v>285</v>
      </c>
      <c r="D92" s="236" t="s">
        <v>233</v>
      </c>
      <c r="E92" s="237" t="s">
        <v>1461</v>
      </c>
      <c r="F92" s="238" t="s">
        <v>1462</v>
      </c>
      <c r="G92" s="239" t="s">
        <v>1267</v>
      </c>
      <c r="H92" s="240">
        <v>1</v>
      </c>
      <c r="I92" s="241"/>
      <c r="J92" s="242">
        <f>ROUND(I92*H92,2)</f>
        <v>0</v>
      </c>
      <c r="K92" s="238" t="s">
        <v>34</v>
      </c>
      <c r="L92" s="73"/>
      <c r="M92" s="243" t="s">
        <v>34</v>
      </c>
      <c r="N92" s="244" t="s">
        <v>49</v>
      </c>
      <c r="O92" s="48"/>
      <c r="P92" s="245">
        <f>O92*H92</f>
        <v>0</v>
      </c>
      <c r="Q92" s="245">
        <v>0</v>
      </c>
      <c r="R92" s="245">
        <f>Q92*H92</f>
        <v>0</v>
      </c>
      <c r="S92" s="245">
        <v>0</v>
      </c>
      <c r="T92" s="246">
        <f>S92*H92</f>
        <v>0</v>
      </c>
      <c r="AR92" s="24" t="s">
        <v>259</v>
      </c>
      <c r="AT92" s="24" t="s">
        <v>233</v>
      </c>
      <c r="AU92" s="24" t="s">
        <v>85</v>
      </c>
      <c r="AY92" s="24" t="s">
        <v>230</v>
      </c>
      <c r="BE92" s="247">
        <f>IF(N92="základní",J92,0)</f>
        <v>0</v>
      </c>
      <c r="BF92" s="247">
        <f>IF(N92="snížená",J92,0)</f>
        <v>0</v>
      </c>
      <c r="BG92" s="247">
        <f>IF(N92="zákl. přenesená",J92,0)</f>
        <v>0</v>
      </c>
      <c r="BH92" s="247">
        <f>IF(N92="sníž. přenesená",J92,0)</f>
        <v>0</v>
      </c>
      <c r="BI92" s="247">
        <f>IF(N92="nulová",J92,0)</f>
        <v>0</v>
      </c>
      <c r="BJ92" s="24" t="s">
        <v>85</v>
      </c>
      <c r="BK92" s="247">
        <f>ROUND(I92*H92,2)</f>
        <v>0</v>
      </c>
      <c r="BL92" s="24" t="s">
        <v>259</v>
      </c>
      <c r="BM92" s="24" t="s">
        <v>1463</v>
      </c>
    </row>
    <row r="93" spans="2:65" s="1" customFormat="1" ht="25.5" customHeight="1">
      <c r="B93" s="47"/>
      <c r="C93" s="236" t="s">
        <v>289</v>
      </c>
      <c r="D93" s="236" t="s">
        <v>233</v>
      </c>
      <c r="E93" s="237" t="s">
        <v>1464</v>
      </c>
      <c r="F93" s="238" t="s">
        <v>1239</v>
      </c>
      <c r="G93" s="239" t="s">
        <v>258</v>
      </c>
      <c r="H93" s="240">
        <v>35</v>
      </c>
      <c r="I93" s="241"/>
      <c r="J93" s="242">
        <f>ROUND(I93*H93,2)</f>
        <v>0</v>
      </c>
      <c r="K93" s="238" t="s">
        <v>34</v>
      </c>
      <c r="L93" s="73"/>
      <c r="M93" s="243" t="s">
        <v>34</v>
      </c>
      <c r="N93" s="244" t="s">
        <v>49</v>
      </c>
      <c r="O93" s="48"/>
      <c r="P93" s="245">
        <f>O93*H93</f>
        <v>0</v>
      </c>
      <c r="Q93" s="245">
        <v>0</v>
      </c>
      <c r="R93" s="245">
        <f>Q93*H93</f>
        <v>0</v>
      </c>
      <c r="S93" s="245">
        <v>0</v>
      </c>
      <c r="T93" s="246">
        <f>S93*H93</f>
        <v>0</v>
      </c>
      <c r="AR93" s="24" t="s">
        <v>259</v>
      </c>
      <c r="AT93" s="24" t="s">
        <v>233</v>
      </c>
      <c r="AU93" s="24" t="s">
        <v>85</v>
      </c>
      <c r="AY93" s="24" t="s">
        <v>230</v>
      </c>
      <c r="BE93" s="247">
        <f>IF(N93="základní",J93,0)</f>
        <v>0</v>
      </c>
      <c r="BF93" s="247">
        <f>IF(N93="snížená",J93,0)</f>
        <v>0</v>
      </c>
      <c r="BG93" s="247">
        <f>IF(N93="zákl. přenesená",J93,0)</f>
        <v>0</v>
      </c>
      <c r="BH93" s="247">
        <f>IF(N93="sníž. přenesená",J93,0)</f>
        <v>0</v>
      </c>
      <c r="BI93" s="247">
        <f>IF(N93="nulová",J93,0)</f>
        <v>0</v>
      </c>
      <c r="BJ93" s="24" t="s">
        <v>85</v>
      </c>
      <c r="BK93" s="247">
        <f>ROUND(I93*H93,2)</f>
        <v>0</v>
      </c>
      <c r="BL93" s="24" t="s">
        <v>259</v>
      </c>
      <c r="BM93" s="24" t="s">
        <v>1465</v>
      </c>
    </row>
    <row r="94" spans="2:65" s="1" customFormat="1" ht="25.5" customHeight="1">
      <c r="B94" s="47"/>
      <c r="C94" s="236" t="s">
        <v>295</v>
      </c>
      <c r="D94" s="236" t="s">
        <v>233</v>
      </c>
      <c r="E94" s="237" t="s">
        <v>1466</v>
      </c>
      <c r="F94" s="238" t="s">
        <v>1467</v>
      </c>
      <c r="G94" s="239" t="s">
        <v>258</v>
      </c>
      <c r="H94" s="240">
        <v>20</v>
      </c>
      <c r="I94" s="241"/>
      <c r="J94" s="242">
        <f>ROUND(I94*H94,2)</f>
        <v>0</v>
      </c>
      <c r="K94" s="238" t="s">
        <v>34</v>
      </c>
      <c r="L94" s="73"/>
      <c r="M94" s="243" t="s">
        <v>34</v>
      </c>
      <c r="N94" s="244" t="s">
        <v>49</v>
      </c>
      <c r="O94" s="48"/>
      <c r="P94" s="245">
        <f>O94*H94</f>
        <v>0</v>
      </c>
      <c r="Q94" s="245">
        <v>0</v>
      </c>
      <c r="R94" s="245">
        <f>Q94*H94</f>
        <v>0</v>
      </c>
      <c r="S94" s="245">
        <v>0</v>
      </c>
      <c r="T94" s="246">
        <f>S94*H94</f>
        <v>0</v>
      </c>
      <c r="AR94" s="24" t="s">
        <v>259</v>
      </c>
      <c r="AT94" s="24" t="s">
        <v>233</v>
      </c>
      <c r="AU94" s="24" t="s">
        <v>85</v>
      </c>
      <c r="AY94" s="24" t="s">
        <v>230</v>
      </c>
      <c r="BE94" s="247">
        <f>IF(N94="základní",J94,0)</f>
        <v>0</v>
      </c>
      <c r="BF94" s="247">
        <f>IF(N94="snížená",J94,0)</f>
        <v>0</v>
      </c>
      <c r="BG94" s="247">
        <f>IF(N94="zákl. přenesená",J94,0)</f>
        <v>0</v>
      </c>
      <c r="BH94" s="247">
        <f>IF(N94="sníž. přenesená",J94,0)</f>
        <v>0</v>
      </c>
      <c r="BI94" s="247">
        <f>IF(N94="nulová",J94,0)</f>
        <v>0</v>
      </c>
      <c r="BJ94" s="24" t="s">
        <v>85</v>
      </c>
      <c r="BK94" s="247">
        <f>ROUND(I94*H94,2)</f>
        <v>0</v>
      </c>
      <c r="BL94" s="24" t="s">
        <v>259</v>
      </c>
      <c r="BM94" s="24" t="s">
        <v>1468</v>
      </c>
    </row>
    <row r="95" spans="2:65" s="1" customFormat="1" ht="25.5" customHeight="1">
      <c r="B95" s="47"/>
      <c r="C95" s="236" t="s">
        <v>301</v>
      </c>
      <c r="D95" s="236" t="s">
        <v>233</v>
      </c>
      <c r="E95" s="237" t="s">
        <v>1469</v>
      </c>
      <c r="F95" s="238" t="s">
        <v>1470</v>
      </c>
      <c r="G95" s="239" t="s">
        <v>258</v>
      </c>
      <c r="H95" s="240">
        <v>20</v>
      </c>
      <c r="I95" s="241"/>
      <c r="J95" s="242">
        <f>ROUND(I95*H95,2)</f>
        <v>0</v>
      </c>
      <c r="K95" s="238" t="s">
        <v>34</v>
      </c>
      <c r="L95" s="73"/>
      <c r="M95" s="243" t="s">
        <v>34</v>
      </c>
      <c r="N95" s="244" t="s">
        <v>49</v>
      </c>
      <c r="O95" s="48"/>
      <c r="P95" s="245">
        <f>O95*H95</f>
        <v>0</v>
      </c>
      <c r="Q95" s="245">
        <v>0</v>
      </c>
      <c r="R95" s="245">
        <f>Q95*H95</f>
        <v>0</v>
      </c>
      <c r="S95" s="245">
        <v>0</v>
      </c>
      <c r="T95" s="246">
        <f>S95*H95</f>
        <v>0</v>
      </c>
      <c r="AR95" s="24" t="s">
        <v>259</v>
      </c>
      <c r="AT95" s="24" t="s">
        <v>233</v>
      </c>
      <c r="AU95" s="24" t="s">
        <v>85</v>
      </c>
      <c r="AY95" s="24" t="s">
        <v>230</v>
      </c>
      <c r="BE95" s="247">
        <f>IF(N95="základní",J95,0)</f>
        <v>0</v>
      </c>
      <c r="BF95" s="247">
        <f>IF(N95="snížená",J95,0)</f>
        <v>0</v>
      </c>
      <c r="BG95" s="247">
        <f>IF(N95="zákl. přenesená",J95,0)</f>
        <v>0</v>
      </c>
      <c r="BH95" s="247">
        <f>IF(N95="sníž. přenesená",J95,0)</f>
        <v>0</v>
      </c>
      <c r="BI95" s="247">
        <f>IF(N95="nulová",J95,0)</f>
        <v>0</v>
      </c>
      <c r="BJ95" s="24" t="s">
        <v>85</v>
      </c>
      <c r="BK95" s="247">
        <f>ROUND(I95*H95,2)</f>
        <v>0</v>
      </c>
      <c r="BL95" s="24" t="s">
        <v>259</v>
      </c>
      <c r="BM95" s="24" t="s">
        <v>1471</v>
      </c>
    </row>
    <row r="96" spans="2:65" s="1" customFormat="1" ht="16.5" customHeight="1">
      <c r="B96" s="47"/>
      <c r="C96" s="236" t="s">
        <v>307</v>
      </c>
      <c r="D96" s="236" t="s">
        <v>233</v>
      </c>
      <c r="E96" s="237" t="s">
        <v>1472</v>
      </c>
      <c r="F96" s="238" t="s">
        <v>1473</v>
      </c>
      <c r="G96" s="239" t="s">
        <v>1267</v>
      </c>
      <c r="H96" s="240">
        <v>1</v>
      </c>
      <c r="I96" s="241"/>
      <c r="J96" s="242">
        <f>ROUND(I96*H96,2)</f>
        <v>0</v>
      </c>
      <c r="K96" s="238" t="s">
        <v>34</v>
      </c>
      <c r="L96" s="73"/>
      <c r="M96" s="243" t="s">
        <v>34</v>
      </c>
      <c r="N96" s="244" t="s">
        <v>49</v>
      </c>
      <c r="O96" s="48"/>
      <c r="P96" s="245">
        <f>O96*H96</f>
        <v>0</v>
      </c>
      <c r="Q96" s="245">
        <v>0</v>
      </c>
      <c r="R96" s="245">
        <f>Q96*H96</f>
        <v>0</v>
      </c>
      <c r="S96" s="245">
        <v>0</v>
      </c>
      <c r="T96" s="246">
        <f>S96*H96</f>
        <v>0</v>
      </c>
      <c r="AR96" s="24" t="s">
        <v>259</v>
      </c>
      <c r="AT96" s="24" t="s">
        <v>233</v>
      </c>
      <c r="AU96" s="24" t="s">
        <v>85</v>
      </c>
      <c r="AY96" s="24" t="s">
        <v>230</v>
      </c>
      <c r="BE96" s="247">
        <f>IF(N96="základní",J96,0)</f>
        <v>0</v>
      </c>
      <c r="BF96" s="247">
        <f>IF(N96="snížená",J96,0)</f>
        <v>0</v>
      </c>
      <c r="BG96" s="247">
        <f>IF(N96="zákl. přenesená",J96,0)</f>
        <v>0</v>
      </c>
      <c r="BH96" s="247">
        <f>IF(N96="sníž. přenesená",J96,0)</f>
        <v>0</v>
      </c>
      <c r="BI96" s="247">
        <f>IF(N96="nulová",J96,0)</f>
        <v>0</v>
      </c>
      <c r="BJ96" s="24" t="s">
        <v>85</v>
      </c>
      <c r="BK96" s="247">
        <f>ROUND(I96*H96,2)</f>
        <v>0</v>
      </c>
      <c r="BL96" s="24" t="s">
        <v>259</v>
      </c>
      <c r="BM96" s="24" t="s">
        <v>1474</v>
      </c>
    </row>
    <row r="97" spans="2:65" s="1" customFormat="1" ht="25.5" customHeight="1">
      <c r="B97" s="47"/>
      <c r="C97" s="236" t="s">
        <v>311</v>
      </c>
      <c r="D97" s="236" t="s">
        <v>233</v>
      </c>
      <c r="E97" s="237" t="s">
        <v>1475</v>
      </c>
      <c r="F97" s="238" t="s">
        <v>1448</v>
      </c>
      <c r="G97" s="239" t="s">
        <v>258</v>
      </c>
      <c r="H97" s="240">
        <v>15</v>
      </c>
      <c r="I97" s="241"/>
      <c r="J97" s="242">
        <f>ROUND(I97*H97,2)</f>
        <v>0</v>
      </c>
      <c r="K97" s="238" t="s">
        <v>34</v>
      </c>
      <c r="L97" s="73"/>
      <c r="M97" s="243" t="s">
        <v>34</v>
      </c>
      <c r="N97" s="244" t="s">
        <v>49</v>
      </c>
      <c r="O97" s="48"/>
      <c r="P97" s="245">
        <f>O97*H97</f>
        <v>0</v>
      </c>
      <c r="Q97" s="245">
        <v>0</v>
      </c>
      <c r="R97" s="245">
        <f>Q97*H97</f>
        <v>0</v>
      </c>
      <c r="S97" s="245">
        <v>0</v>
      </c>
      <c r="T97" s="246">
        <f>S97*H97</f>
        <v>0</v>
      </c>
      <c r="AR97" s="24" t="s">
        <v>259</v>
      </c>
      <c r="AT97" s="24" t="s">
        <v>233</v>
      </c>
      <c r="AU97" s="24" t="s">
        <v>85</v>
      </c>
      <c r="AY97" s="24" t="s">
        <v>230</v>
      </c>
      <c r="BE97" s="247">
        <f>IF(N97="základní",J97,0)</f>
        <v>0</v>
      </c>
      <c r="BF97" s="247">
        <f>IF(N97="snížená",J97,0)</f>
        <v>0</v>
      </c>
      <c r="BG97" s="247">
        <f>IF(N97="zákl. přenesená",J97,0)</f>
        <v>0</v>
      </c>
      <c r="BH97" s="247">
        <f>IF(N97="sníž. přenesená",J97,0)</f>
        <v>0</v>
      </c>
      <c r="BI97" s="247">
        <f>IF(N97="nulová",J97,0)</f>
        <v>0</v>
      </c>
      <c r="BJ97" s="24" t="s">
        <v>85</v>
      </c>
      <c r="BK97" s="247">
        <f>ROUND(I97*H97,2)</f>
        <v>0</v>
      </c>
      <c r="BL97" s="24" t="s">
        <v>259</v>
      </c>
      <c r="BM97" s="24" t="s">
        <v>1476</v>
      </c>
    </row>
    <row r="98" spans="2:65" s="1" customFormat="1" ht="16.5" customHeight="1">
      <c r="B98" s="47"/>
      <c r="C98" s="236" t="s">
        <v>315</v>
      </c>
      <c r="D98" s="236" t="s">
        <v>233</v>
      </c>
      <c r="E98" s="237" t="s">
        <v>1477</v>
      </c>
      <c r="F98" s="238" t="s">
        <v>1478</v>
      </c>
      <c r="G98" s="239" t="s">
        <v>1267</v>
      </c>
      <c r="H98" s="240">
        <v>1</v>
      </c>
      <c r="I98" s="241"/>
      <c r="J98" s="242">
        <f>ROUND(I98*H98,2)</f>
        <v>0</v>
      </c>
      <c r="K98" s="238" t="s">
        <v>34</v>
      </c>
      <c r="L98" s="73"/>
      <c r="M98" s="243" t="s">
        <v>34</v>
      </c>
      <c r="N98" s="244" t="s">
        <v>49</v>
      </c>
      <c r="O98" s="48"/>
      <c r="P98" s="245">
        <f>O98*H98</f>
        <v>0</v>
      </c>
      <c r="Q98" s="245">
        <v>0</v>
      </c>
      <c r="R98" s="245">
        <f>Q98*H98</f>
        <v>0</v>
      </c>
      <c r="S98" s="245">
        <v>0</v>
      </c>
      <c r="T98" s="246">
        <f>S98*H98</f>
        <v>0</v>
      </c>
      <c r="AR98" s="24" t="s">
        <v>259</v>
      </c>
      <c r="AT98" s="24" t="s">
        <v>233</v>
      </c>
      <c r="AU98" s="24" t="s">
        <v>85</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259</v>
      </c>
      <c r="BM98" s="24" t="s">
        <v>1479</v>
      </c>
    </row>
    <row r="99" spans="2:65" s="1" customFormat="1" ht="25.5" customHeight="1">
      <c r="B99" s="47"/>
      <c r="C99" s="236" t="s">
        <v>10</v>
      </c>
      <c r="D99" s="236" t="s">
        <v>233</v>
      </c>
      <c r="E99" s="237" t="s">
        <v>1480</v>
      </c>
      <c r="F99" s="238" t="s">
        <v>1448</v>
      </c>
      <c r="G99" s="239" t="s">
        <v>258</v>
      </c>
      <c r="H99" s="240">
        <v>25</v>
      </c>
      <c r="I99" s="241"/>
      <c r="J99" s="242">
        <f>ROUND(I99*H99,2)</f>
        <v>0</v>
      </c>
      <c r="K99" s="238" t="s">
        <v>34</v>
      </c>
      <c r="L99" s="73"/>
      <c r="M99" s="243" t="s">
        <v>34</v>
      </c>
      <c r="N99" s="244" t="s">
        <v>49</v>
      </c>
      <c r="O99" s="48"/>
      <c r="P99" s="245">
        <f>O99*H99</f>
        <v>0</v>
      </c>
      <c r="Q99" s="245">
        <v>0</v>
      </c>
      <c r="R99" s="245">
        <f>Q99*H99</f>
        <v>0</v>
      </c>
      <c r="S99" s="245">
        <v>0</v>
      </c>
      <c r="T99" s="246">
        <f>S99*H99</f>
        <v>0</v>
      </c>
      <c r="AR99" s="24" t="s">
        <v>259</v>
      </c>
      <c r="AT99" s="24" t="s">
        <v>233</v>
      </c>
      <c r="AU99" s="24" t="s">
        <v>85</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259</v>
      </c>
      <c r="BM99" s="24" t="s">
        <v>1481</v>
      </c>
    </row>
    <row r="100" spans="2:65" s="1" customFormat="1" ht="16.5" customHeight="1">
      <c r="B100" s="47"/>
      <c r="C100" s="236" t="s">
        <v>259</v>
      </c>
      <c r="D100" s="236" t="s">
        <v>233</v>
      </c>
      <c r="E100" s="237" t="s">
        <v>1482</v>
      </c>
      <c r="F100" s="238" t="s">
        <v>1483</v>
      </c>
      <c r="G100" s="239" t="s">
        <v>258</v>
      </c>
      <c r="H100" s="240">
        <v>190</v>
      </c>
      <c r="I100" s="241"/>
      <c r="J100" s="242">
        <f>ROUND(I100*H100,2)</f>
        <v>0</v>
      </c>
      <c r="K100" s="238" t="s">
        <v>34</v>
      </c>
      <c r="L100" s="73"/>
      <c r="M100" s="243" t="s">
        <v>34</v>
      </c>
      <c r="N100" s="244" t="s">
        <v>49</v>
      </c>
      <c r="O100" s="48"/>
      <c r="P100" s="245">
        <f>O100*H100</f>
        <v>0</v>
      </c>
      <c r="Q100" s="245">
        <v>0</v>
      </c>
      <c r="R100" s="245">
        <f>Q100*H100</f>
        <v>0</v>
      </c>
      <c r="S100" s="245">
        <v>0</v>
      </c>
      <c r="T100" s="246">
        <f>S100*H100</f>
        <v>0</v>
      </c>
      <c r="AR100" s="24" t="s">
        <v>259</v>
      </c>
      <c r="AT100" s="24" t="s">
        <v>233</v>
      </c>
      <c r="AU100" s="24" t="s">
        <v>85</v>
      </c>
      <c r="AY100" s="24" t="s">
        <v>230</v>
      </c>
      <c r="BE100" s="247">
        <f>IF(N100="základní",J100,0)</f>
        <v>0</v>
      </c>
      <c r="BF100" s="247">
        <f>IF(N100="snížená",J100,0)</f>
        <v>0</v>
      </c>
      <c r="BG100" s="247">
        <f>IF(N100="zákl. přenesená",J100,0)</f>
        <v>0</v>
      </c>
      <c r="BH100" s="247">
        <f>IF(N100="sníž. přenesená",J100,0)</f>
        <v>0</v>
      </c>
      <c r="BI100" s="247">
        <f>IF(N100="nulová",J100,0)</f>
        <v>0</v>
      </c>
      <c r="BJ100" s="24" t="s">
        <v>85</v>
      </c>
      <c r="BK100" s="247">
        <f>ROUND(I100*H100,2)</f>
        <v>0</v>
      </c>
      <c r="BL100" s="24" t="s">
        <v>259</v>
      </c>
      <c r="BM100" s="24" t="s">
        <v>1484</v>
      </c>
    </row>
    <row r="101" spans="2:65" s="1" customFormat="1" ht="16.5" customHeight="1">
      <c r="B101" s="47"/>
      <c r="C101" s="236" t="s">
        <v>326</v>
      </c>
      <c r="D101" s="236" t="s">
        <v>233</v>
      </c>
      <c r="E101" s="237" t="s">
        <v>1485</v>
      </c>
      <c r="F101" s="238" t="s">
        <v>1486</v>
      </c>
      <c r="G101" s="239" t="s">
        <v>1267</v>
      </c>
      <c r="H101" s="240">
        <v>1</v>
      </c>
      <c r="I101" s="241"/>
      <c r="J101" s="242">
        <f>ROUND(I101*H101,2)</f>
        <v>0</v>
      </c>
      <c r="K101" s="238" t="s">
        <v>34</v>
      </c>
      <c r="L101" s="73"/>
      <c r="M101" s="243" t="s">
        <v>34</v>
      </c>
      <c r="N101" s="244" t="s">
        <v>49</v>
      </c>
      <c r="O101" s="48"/>
      <c r="P101" s="245">
        <f>O101*H101</f>
        <v>0</v>
      </c>
      <c r="Q101" s="245">
        <v>0</v>
      </c>
      <c r="R101" s="245">
        <f>Q101*H101</f>
        <v>0</v>
      </c>
      <c r="S101" s="245">
        <v>0</v>
      </c>
      <c r="T101" s="246">
        <f>S101*H101</f>
        <v>0</v>
      </c>
      <c r="AR101" s="24" t="s">
        <v>259</v>
      </c>
      <c r="AT101" s="24" t="s">
        <v>233</v>
      </c>
      <c r="AU101" s="24" t="s">
        <v>85</v>
      </c>
      <c r="AY101" s="24" t="s">
        <v>230</v>
      </c>
      <c r="BE101" s="247">
        <f>IF(N101="základní",J101,0)</f>
        <v>0</v>
      </c>
      <c r="BF101" s="247">
        <f>IF(N101="snížená",J101,0)</f>
        <v>0</v>
      </c>
      <c r="BG101" s="247">
        <f>IF(N101="zákl. přenesená",J101,0)</f>
        <v>0</v>
      </c>
      <c r="BH101" s="247">
        <f>IF(N101="sníž. přenesená",J101,0)</f>
        <v>0</v>
      </c>
      <c r="BI101" s="247">
        <f>IF(N101="nulová",J101,0)</f>
        <v>0</v>
      </c>
      <c r="BJ101" s="24" t="s">
        <v>85</v>
      </c>
      <c r="BK101" s="247">
        <f>ROUND(I101*H101,2)</f>
        <v>0</v>
      </c>
      <c r="BL101" s="24" t="s">
        <v>259</v>
      </c>
      <c r="BM101" s="24" t="s">
        <v>1487</v>
      </c>
    </row>
    <row r="102" spans="2:65" s="1" customFormat="1" ht="25.5" customHeight="1">
      <c r="B102" s="47"/>
      <c r="C102" s="236" t="s">
        <v>330</v>
      </c>
      <c r="D102" s="236" t="s">
        <v>233</v>
      </c>
      <c r="E102" s="237" t="s">
        <v>1488</v>
      </c>
      <c r="F102" s="238" t="s">
        <v>1448</v>
      </c>
      <c r="G102" s="239" t="s">
        <v>258</v>
      </c>
      <c r="H102" s="240">
        <v>25</v>
      </c>
      <c r="I102" s="241"/>
      <c r="J102" s="242">
        <f>ROUND(I102*H102,2)</f>
        <v>0</v>
      </c>
      <c r="K102" s="238" t="s">
        <v>34</v>
      </c>
      <c r="L102" s="73"/>
      <c r="M102" s="243" t="s">
        <v>34</v>
      </c>
      <c r="N102" s="244" t="s">
        <v>49</v>
      </c>
      <c r="O102" s="48"/>
      <c r="P102" s="245">
        <f>O102*H102</f>
        <v>0</v>
      </c>
      <c r="Q102" s="245">
        <v>0</v>
      </c>
      <c r="R102" s="245">
        <f>Q102*H102</f>
        <v>0</v>
      </c>
      <c r="S102" s="245">
        <v>0</v>
      </c>
      <c r="T102" s="246">
        <f>S102*H102</f>
        <v>0</v>
      </c>
      <c r="AR102" s="24" t="s">
        <v>259</v>
      </c>
      <c r="AT102" s="24" t="s">
        <v>233</v>
      </c>
      <c r="AU102" s="24" t="s">
        <v>85</v>
      </c>
      <c r="AY102" s="24" t="s">
        <v>230</v>
      </c>
      <c r="BE102" s="247">
        <f>IF(N102="základní",J102,0)</f>
        <v>0</v>
      </c>
      <c r="BF102" s="247">
        <f>IF(N102="snížená",J102,0)</f>
        <v>0</v>
      </c>
      <c r="BG102" s="247">
        <f>IF(N102="zákl. přenesená",J102,0)</f>
        <v>0</v>
      </c>
      <c r="BH102" s="247">
        <f>IF(N102="sníž. přenesená",J102,0)</f>
        <v>0</v>
      </c>
      <c r="BI102" s="247">
        <f>IF(N102="nulová",J102,0)</f>
        <v>0</v>
      </c>
      <c r="BJ102" s="24" t="s">
        <v>85</v>
      </c>
      <c r="BK102" s="247">
        <f>ROUND(I102*H102,2)</f>
        <v>0</v>
      </c>
      <c r="BL102" s="24" t="s">
        <v>259</v>
      </c>
      <c r="BM102" s="24" t="s">
        <v>1489</v>
      </c>
    </row>
    <row r="103" spans="2:65" s="1" customFormat="1" ht="16.5" customHeight="1">
      <c r="B103" s="47"/>
      <c r="C103" s="236" t="s">
        <v>335</v>
      </c>
      <c r="D103" s="236" t="s">
        <v>233</v>
      </c>
      <c r="E103" s="237" t="s">
        <v>1490</v>
      </c>
      <c r="F103" s="238" t="s">
        <v>1491</v>
      </c>
      <c r="G103" s="239" t="s">
        <v>1267</v>
      </c>
      <c r="H103" s="240">
        <v>1</v>
      </c>
      <c r="I103" s="241"/>
      <c r="J103" s="242">
        <f>ROUND(I103*H103,2)</f>
        <v>0</v>
      </c>
      <c r="K103" s="238" t="s">
        <v>34</v>
      </c>
      <c r="L103" s="73"/>
      <c r="M103" s="243" t="s">
        <v>34</v>
      </c>
      <c r="N103" s="244" t="s">
        <v>49</v>
      </c>
      <c r="O103" s="48"/>
      <c r="P103" s="245">
        <f>O103*H103</f>
        <v>0</v>
      </c>
      <c r="Q103" s="245">
        <v>0</v>
      </c>
      <c r="R103" s="245">
        <f>Q103*H103</f>
        <v>0</v>
      </c>
      <c r="S103" s="245">
        <v>0</v>
      </c>
      <c r="T103" s="246">
        <f>S103*H103</f>
        <v>0</v>
      </c>
      <c r="AR103" s="24" t="s">
        <v>259</v>
      </c>
      <c r="AT103" s="24" t="s">
        <v>233</v>
      </c>
      <c r="AU103" s="24" t="s">
        <v>85</v>
      </c>
      <c r="AY103" s="24" t="s">
        <v>230</v>
      </c>
      <c r="BE103" s="247">
        <f>IF(N103="základní",J103,0)</f>
        <v>0</v>
      </c>
      <c r="BF103" s="247">
        <f>IF(N103="snížená",J103,0)</f>
        <v>0</v>
      </c>
      <c r="BG103" s="247">
        <f>IF(N103="zákl. přenesená",J103,0)</f>
        <v>0</v>
      </c>
      <c r="BH103" s="247">
        <f>IF(N103="sníž. přenesená",J103,0)</f>
        <v>0</v>
      </c>
      <c r="BI103" s="247">
        <f>IF(N103="nulová",J103,0)</f>
        <v>0</v>
      </c>
      <c r="BJ103" s="24" t="s">
        <v>85</v>
      </c>
      <c r="BK103" s="247">
        <f>ROUND(I103*H103,2)</f>
        <v>0</v>
      </c>
      <c r="BL103" s="24" t="s">
        <v>259</v>
      </c>
      <c r="BM103" s="24" t="s">
        <v>1492</v>
      </c>
    </row>
    <row r="104" spans="2:65" s="1" customFormat="1" ht="25.5" customHeight="1">
      <c r="B104" s="47"/>
      <c r="C104" s="236" t="s">
        <v>262</v>
      </c>
      <c r="D104" s="236" t="s">
        <v>233</v>
      </c>
      <c r="E104" s="237" t="s">
        <v>1493</v>
      </c>
      <c r="F104" s="238" t="s">
        <v>1448</v>
      </c>
      <c r="G104" s="239" t="s">
        <v>258</v>
      </c>
      <c r="H104" s="240">
        <v>25</v>
      </c>
      <c r="I104" s="241"/>
      <c r="J104" s="242">
        <f>ROUND(I104*H104,2)</f>
        <v>0</v>
      </c>
      <c r="K104" s="238" t="s">
        <v>34</v>
      </c>
      <c r="L104" s="73"/>
      <c r="M104" s="243" t="s">
        <v>34</v>
      </c>
      <c r="N104" s="244" t="s">
        <v>49</v>
      </c>
      <c r="O104" s="48"/>
      <c r="P104" s="245">
        <f>O104*H104</f>
        <v>0</v>
      </c>
      <c r="Q104" s="245">
        <v>0</v>
      </c>
      <c r="R104" s="245">
        <f>Q104*H104</f>
        <v>0</v>
      </c>
      <c r="S104" s="245">
        <v>0</v>
      </c>
      <c r="T104" s="246">
        <f>S104*H104</f>
        <v>0</v>
      </c>
      <c r="AR104" s="24" t="s">
        <v>259</v>
      </c>
      <c r="AT104" s="24" t="s">
        <v>233</v>
      </c>
      <c r="AU104" s="24" t="s">
        <v>85</v>
      </c>
      <c r="AY104" s="24" t="s">
        <v>230</v>
      </c>
      <c r="BE104" s="247">
        <f>IF(N104="základní",J104,0)</f>
        <v>0</v>
      </c>
      <c r="BF104" s="247">
        <f>IF(N104="snížená",J104,0)</f>
        <v>0</v>
      </c>
      <c r="BG104" s="247">
        <f>IF(N104="zákl. přenesená",J104,0)</f>
        <v>0</v>
      </c>
      <c r="BH104" s="247">
        <f>IF(N104="sníž. přenesená",J104,0)</f>
        <v>0</v>
      </c>
      <c r="BI104" s="247">
        <f>IF(N104="nulová",J104,0)</f>
        <v>0</v>
      </c>
      <c r="BJ104" s="24" t="s">
        <v>85</v>
      </c>
      <c r="BK104" s="247">
        <f>ROUND(I104*H104,2)</f>
        <v>0</v>
      </c>
      <c r="BL104" s="24" t="s">
        <v>259</v>
      </c>
      <c r="BM104" s="24" t="s">
        <v>1494</v>
      </c>
    </row>
    <row r="105" spans="2:65" s="1" customFormat="1" ht="38.25" customHeight="1">
      <c r="B105" s="47"/>
      <c r="C105" s="236" t="s">
        <v>9</v>
      </c>
      <c r="D105" s="236" t="s">
        <v>233</v>
      </c>
      <c r="E105" s="237" t="s">
        <v>1272</v>
      </c>
      <c r="F105" s="238" t="s">
        <v>1495</v>
      </c>
      <c r="G105" s="239" t="s">
        <v>1267</v>
      </c>
      <c r="H105" s="240">
        <v>1</v>
      </c>
      <c r="I105" s="241"/>
      <c r="J105" s="242">
        <f>ROUND(I105*H105,2)</f>
        <v>0</v>
      </c>
      <c r="K105" s="238" t="s">
        <v>34</v>
      </c>
      <c r="L105" s="73"/>
      <c r="M105" s="243" t="s">
        <v>34</v>
      </c>
      <c r="N105" s="244" t="s">
        <v>49</v>
      </c>
      <c r="O105" s="48"/>
      <c r="P105" s="245">
        <f>O105*H105</f>
        <v>0</v>
      </c>
      <c r="Q105" s="245">
        <v>0</v>
      </c>
      <c r="R105" s="245">
        <f>Q105*H105</f>
        <v>0</v>
      </c>
      <c r="S105" s="245">
        <v>0</v>
      </c>
      <c r="T105" s="246">
        <f>S105*H105</f>
        <v>0</v>
      </c>
      <c r="AR105" s="24" t="s">
        <v>259</v>
      </c>
      <c r="AT105" s="24" t="s">
        <v>233</v>
      </c>
      <c r="AU105" s="24" t="s">
        <v>85</v>
      </c>
      <c r="AY105" s="24" t="s">
        <v>230</v>
      </c>
      <c r="BE105" s="247">
        <f>IF(N105="základní",J105,0)</f>
        <v>0</v>
      </c>
      <c r="BF105" s="247">
        <f>IF(N105="snížená",J105,0)</f>
        <v>0</v>
      </c>
      <c r="BG105" s="247">
        <f>IF(N105="zákl. přenesená",J105,0)</f>
        <v>0</v>
      </c>
      <c r="BH105" s="247">
        <f>IF(N105="sníž. přenesená",J105,0)</f>
        <v>0</v>
      </c>
      <c r="BI105" s="247">
        <f>IF(N105="nulová",J105,0)</f>
        <v>0</v>
      </c>
      <c r="BJ105" s="24" t="s">
        <v>85</v>
      </c>
      <c r="BK105" s="247">
        <f>ROUND(I105*H105,2)</f>
        <v>0</v>
      </c>
      <c r="BL105" s="24" t="s">
        <v>259</v>
      </c>
      <c r="BM105" s="24" t="s">
        <v>1496</v>
      </c>
    </row>
    <row r="106" spans="2:65" s="1" customFormat="1" ht="16.5" customHeight="1">
      <c r="B106" s="47"/>
      <c r="C106" s="236" t="s">
        <v>347</v>
      </c>
      <c r="D106" s="236" t="s">
        <v>233</v>
      </c>
      <c r="E106" s="237" t="s">
        <v>1497</v>
      </c>
      <c r="F106" s="238" t="s">
        <v>1498</v>
      </c>
      <c r="G106" s="239" t="s">
        <v>1499</v>
      </c>
      <c r="H106" s="240">
        <v>83</v>
      </c>
      <c r="I106" s="241"/>
      <c r="J106" s="242">
        <f>ROUND(I106*H106,2)</f>
        <v>0</v>
      </c>
      <c r="K106" s="238" t="s">
        <v>34</v>
      </c>
      <c r="L106" s="73"/>
      <c r="M106" s="243" t="s">
        <v>34</v>
      </c>
      <c r="N106" s="244" t="s">
        <v>49</v>
      </c>
      <c r="O106" s="48"/>
      <c r="P106" s="245">
        <f>O106*H106</f>
        <v>0</v>
      </c>
      <c r="Q106" s="245">
        <v>0</v>
      </c>
      <c r="R106" s="245">
        <f>Q106*H106</f>
        <v>0</v>
      </c>
      <c r="S106" s="245">
        <v>0</v>
      </c>
      <c r="T106" s="246">
        <f>S106*H106</f>
        <v>0</v>
      </c>
      <c r="AR106" s="24" t="s">
        <v>259</v>
      </c>
      <c r="AT106" s="24" t="s">
        <v>233</v>
      </c>
      <c r="AU106" s="24" t="s">
        <v>85</v>
      </c>
      <c r="AY106" s="24" t="s">
        <v>230</v>
      </c>
      <c r="BE106" s="247">
        <f>IF(N106="základní",J106,0)</f>
        <v>0</v>
      </c>
      <c r="BF106" s="247">
        <f>IF(N106="snížená",J106,0)</f>
        <v>0</v>
      </c>
      <c r="BG106" s="247">
        <f>IF(N106="zákl. přenesená",J106,0)</f>
        <v>0</v>
      </c>
      <c r="BH106" s="247">
        <f>IF(N106="sníž. přenesená",J106,0)</f>
        <v>0</v>
      </c>
      <c r="BI106" s="247">
        <f>IF(N106="nulová",J106,0)</f>
        <v>0</v>
      </c>
      <c r="BJ106" s="24" t="s">
        <v>85</v>
      </c>
      <c r="BK106" s="247">
        <f>ROUND(I106*H106,2)</f>
        <v>0</v>
      </c>
      <c r="BL106" s="24" t="s">
        <v>259</v>
      </c>
      <c r="BM106" s="24" t="s">
        <v>1500</v>
      </c>
    </row>
    <row r="107" spans="2:65" s="1" customFormat="1" ht="25.5" customHeight="1">
      <c r="B107" s="47"/>
      <c r="C107" s="236" t="s">
        <v>352</v>
      </c>
      <c r="D107" s="236" t="s">
        <v>233</v>
      </c>
      <c r="E107" s="237" t="s">
        <v>1501</v>
      </c>
      <c r="F107" s="238" t="s">
        <v>1502</v>
      </c>
      <c r="G107" s="239" t="s">
        <v>1118</v>
      </c>
      <c r="H107" s="240">
        <v>24</v>
      </c>
      <c r="I107" s="241"/>
      <c r="J107" s="242">
        <f>ROUND(I107*H107,2)</f>
        <v>0</v>
      </c>
      <c r="K107" s="238" t="s">
        <v>34</v>
      </c>
      <c r="L107" s="73"/>
      <c r="M107" s="243" t="s">
        <v>34</v>
      </c>
      <c r="N107" s="244" t="s">
        <v>49</v>
      </c>
      <c r="O107" s="48"/>
      <c r="P107" s="245">
        <f>O107*H107</f>
        <v>0</v>
      </c>
      <c r="Q107" s="245">
        <v>0</v>
      </c>
      <c r="R107" s="245">
        <f>Q107*H107</f>
        <v>0</v>
      </c>
      <c r="S107" s="245">
        <v>0</v>
      </c>
      <c r="T107" s="246">
        <f>S107*H107</f>
        <v>0</v>
      </c>
      <c r="AR107" s="24" t="s">
        <v>259</v>
      </c>
      <c r="AT107" s="24" t="s">
        <v>233</v>
      </c>
      <c r="AU107" s="24" t="s">
        <v>85</v>
      </c>
      <c r="AY107" s="24" t="s">
        <v>230</v>
      </c>
      <c r="BE107" s="247">
        <f>IF(N107="základní",J107,0)</f>
        <v>0</v>
      </c>
      <c r="BF107" s="247">
        <f>IF(N107="snížená",J107,0)</f>
        <v>0</v>
      </c>
      <c r="BG107" s="247">
        <f>IF(N107="zákl. přenesená",J107,0)</f>
        <v>0</v>
      </c>
      <c r="BH107" s="247">
        <f>IF(N107="sníž. přenesená",J107,0)</f>
        <v>0</v>
      </c>
      <c r="BI107" s="247">
        <f>IF(N107="nulová",J107,0)</f>
        <v>0</v>
      </c>
      <c r="BJ107" s="24" t="s">
        <v>85</v>
      </c>
      <c r="BK107" s="247">
        <f>ROUND(I107*H107,2)</f>
        <v>0</v>
      </c>
      <c r="BL107" s="24" t="s">
        <v>259</v>
      </c>
      <c r="BM107" s="24" t="s">
        <v>1503</v>
      </c>
    </row>
    <row r="108" spans="2:65" s="1" customFormat="1" ht="38.25" customHeight="1">
      <c r="B108" s="47"/>
      <c r="C108" s="236" t="s">
        <v>356</v>
      </c>
      <c r="D108" s="236" t="s">
        <v>233</v>
      </c>
      <c r="E108" s="237" t="s">
        <v>1504</v>
      </c>
      <c r="F108" s="238" t="s">
        <v>1505</v>
      </c>
      <c r="G108" s="239" t="s">
        <v>1267</v>
      </c>
      <c r="H108" s="240">
        <v>1</v>
      </c>
      <c r="I108" s="241"/>
      <c r="J108" s="242">
        <f>ROUND(I108*H108,2)</f>
        <v>0</v>
      </c>
      <c r="K108" s="238" t="s">
        <v>34</v>
      </c>
      <c r="L108" s="73"/>
      <c r="M108" s="243" t="s">
        <v>34</v>
      </c>
      <c r="N108" s="244" t="s">
        <v>49</v>
      </c>
      <c r="O108" s="48"/>
      <c r="P108" s="245">
        <f>O108*H108</f>
        <v>0</v>
      </c>
      <c r="Q108" s="245">
        <v>0</v>
      </c>
      <c r="R108" s="245">
        <f>Q108*H108</f>
        <v>0</v>
      </c>
      <c r="S108" s="245">
        <v>0</v>
      </c>
      <c r="T108" s="246">
        <f>S108*H108</f>
        <v>0</v>
      </c>
      <c r="AR108" s="24" t="s">
        <v>259</v>
      </c>
      <c r="AT108" s="24" t="s">
        <v>233</v>
      </c>
      <c r="AU108" s="24" t="s">
        <v>85</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259</v>
      </c>
      <c r="BM108" s="24" t="s">
        <v>1506</v>
      </c>
    </row>
    <row r="109" spans="2:65" s="1" customFormat="1" ht="16.5" customHeight="1">
      <c r="B109" s="47"/>
      <c r="C109" s="236" t="s">
        <v>361</v>
      </c>
      <c r="D109" s="236" t="s">
        <v>233</v>
      </c>
      <c r="E109" s="237" t="s">
        <v>1507</v>
      </c>
      <c r="F109" s="238" t="s">
        <v>1508</v>
      </c>
      <c r="G109" s="239" t="s">
        <v>1267</v>
      </c>
      <c r="H109" s="240">
        <v>1</v>
      </c>
      <c r="I109" s="241"/>
      <c r="J109" s="242">
        <f>ROUND(I109*H109,2)</f>
        <v>0</v>
      </c>
      <c r="K109" s="238" t="s">
        <v>34</v>
      </c>
      <c r="L109" s="73"/>
      <c r="M109" s="243" t="s">
        <v>34</v>
      </c>
      <c r="N109" s="244" t="s">
        <v>49</v>
      </c>
      <c r="O109" s="48"/>
      <c r="P109" s="245">
        <f>O109*H109</f>
        <v>0</v>
      </c>
      <c r="Q109" s="245">
        <v>0</v>
      </c>
      <c r="R109" s="245">
        <f>Q109*H109</f>
        <v>0</v>
      </c>
      <c r="S109" s="245">
        <v>0</v>
      </c>
      <c r="T109" s="246">
        <f>S109*H109</f>
        <v>0</v>
      </c>
      <c r="AR109" s="24" t="s">
        <v>259</v>
      </c>
      <c r="AT109" s="24" t="s">
        <v>233</v>
      </c>
      <c r="AU109" s="24" t="s">
        <v>85</v>
      </c>
      <c r="AY109" s="24" t="s">
        <v>230</v>
      </c>
      <c r="BE109" s="247">
        <f>IF(N109="základní",J109,0)</f>
        <v>0</v>
      </c>
      <c r="BF109" s="247">
        <f>IF(N109="snížená",J109,0)</f>
        <v>0</v>
      </c>
      <c r="BG109" s="247">
        <f>IF(N109="zákl. přenesená",J109,0)</f>
        <v>0</v>
      </c>
      <c r="BH109" s="247">
        <f>IF(N109="sníž. přenesená",J109,0)</f>
        <v>0</v>
      </c>
      <c r="BI109" s="247">
        <f>IF(N109="nulová",J109,0)</f>
        <v>0</v>
      </c>
      <c r="BJ109" s="24" t="s">
        <v>85</v>
      </c>
      <c r="BK109" s="247">
        <f>ROUND(I109*H109,2)</f>
        <v>0</v>
      </c>
      <c r="BL109" s="24" t="s">
        <v>259</v>
      </c>
      <c r="BM109" s="24" t="s">
        <v>1509</v>
      </c>
    </row>
    <row r="110" spans="2:65" s="1" customFormat="1" ht="25.5" customHeight="1">
      <c r="B110" s="47"/>
      <c r="C110" s="236" t="s">
        <v>365</v>
      </c>
      <c r="D110" s="236" t="s">
        <v>233</v>
      </c>
      <c r="E110" s="237" t="s">
        <v>1510</v>
      </c>
      <c r="F110" s="238" t="s">
        <v>1239</v>
      </c>
      <c r="G110" s="239" t="s">
        <v>258</v>
      </c>
      <c r="H110" s="240">
        <v>15</v>
      </c>
      <c r="I110" s="241"/>
      <c r="J110" s="242">
        <f>ROUND(I110*H110,2)</f>
        <v>0</v>
      </c>
      <c r="K110" s="238" t="s">
        <v>34</v>
      </c>
      <c r="L110" s="73"/>
      <c r="M110" s="243" t="s">
        <v>34</v>
      </c>
      <c r="N110" s="244" t="s">
        <v>49</v>
      </c>
      <c r="O110" s="48"/>
      <c r="P110" s="245">
        <f>O110*H110</f>
        <v>0</v>
      </c>
      <c r="Q110" s="245">
        <v>0</v>
      </c>
      <c r="R110" s="245">
        <f>Q110*H110</f>
        <v>0</v>
      </c>
      <c r="S110" s="245">
        <v>0</v>
      </c>
      <c r="T110" s="246">
        <f>S110*H110</f>
        <v>0</v>
      </c>
      <c r="AR110" s="24" t="s">
        <v>259</v>
      </c>
      <c r="AT110" s="24" t="s">
        <v>233</v>
      </c>
      <c r="AU110" s="24" t="s">
        <v>85</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259</v>
      </c>
      <c r="BM110" s="24" t="s">
        <v>1511</v>
      </c>
    </row>
    <row r="111" spans="2:65" s="1" customFormat="1" ht="25.5" customHeight="1">
      <c r="B111" s="47"/>
      <c r="C111" s="236" t="s">
        <v>369</v>
      </c>
      <c r="D111" s="236" t="s">
        <v>233</v>
      </c>
      <c r="E111" s="237" t="s">
        <v>1512</v>
      </c>
      <c r="F111" s="238" t="s">
        <v>1448</v>
      </c>
      <c r="G111" s="239" t="s">
        <v>258</v>
      </c>
      <c r="H111" s="240">
        <v>280</v>
      </c>
      <c r="I111" s="241"/>
      <c r="J111" s="242">
        <f>ROUND(I111*H111,2)</f>
        <v>0</v>
      </c>
      <c r="K111" s="238" t="s">
        <v>34</v>
      </c>
      <c r="L111" s="73"/>
      <c r="M111" s="243" t="s">
        <v>34</v>
      </c>
      <c r="N111" s="244" t="s">
        <v>49</v>
      </c>
      <c r="O111" s="48"/>
      <c r="P111" s="245">
        <f>O111*H111</f>
        <v>0</v>
      </c>
      <c r="Q111" s="245">
        <v>0</v>
      </c>
      <c r="R111" s="245">
        <f>Q111*H111</f>
        <v>0</v>
      </c>
      <c r="S111" s="245">
        <v>0</v>
      </c>
      <c r="T111" s="246">
        <f>S111*H111</f>
        <v>0</v>
      </c>
      <c r="AR111" s="24" t="s">
        <v>259</v>
      </c>
      <c r="AT111" s="24" t="s">
        <v>233</v>
      </c>
      <c r="AU111" s="24" t="s">
        <v>85</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259</v>
      </c>
      <c r="BM111" s="24" t="s">
        <v>1513</v>
      </c>
    </row>
    <row r="112" spans="2:65" s="1" customFormat="1" ht="16.5" customHeight="1">
      <c r="B112" s="47"/>
      <c r="C112" s="236" t="s">
        <v>373</v>
      </c>
      <c r="D112" s="236" t="s">
        <v>233</v>
      </c>
      <c r="E112" s="237" t="s">
        <v>1514</v>
      </c>
      <c r="F112" s="238" t="s">
        <v>1515</v>
      </c>
      <c r="G112" s="239" t="s">
        <v>1267</v>
      </c>
      <c r="H112" s="240">
        <v>10</v>
      </c>
      <c r="I112" s="241"/>
      <c r="J112" s="242">
        <f>ROUND(I112*H112,2)</f>
        <v>0</v>
      </c>
      <c r="K112" s="238" t="s">
        <v>34</v>
      </c>
      <c r="L112" s="73"/>
      <c r="M112" s="243" t="s">
        <v>34</v>
      </c>
      <c r="N112" s="244" t="s">
        <v>49</v>
      </c>
      <c r="O112" s="48"/>
      <c r="P112" s="245">
        <f>O112*H112</f>
        <v>0</v>
      </c>
      <c r="Q112" s="245">
        <v>0</v>
      </c>
      <c r="R112" s="245">
        <f>Q112*H112</f>
        <v>0</v>
      </c>
      <c r="S112" s="245">
        <v>0</v>
      </c>
      <c r="T112" s="246">
        <f>S112*H112</f>
        <v>0</v>
      </c>
      <c r="AR112" s="24" t="s">
        <v>259</v>
      </c>
      <c r="AT112" s="24" t="s">
        <v>233</v>
      </c>
      <c r="AU112" s="24" t="s">
        <v>85</v>
      </c>
      <c r="AY112" s="24" t="s">
        <v>230</v>
      </c>
      <c r="BE112" s="247">
        <f>IF(N112="základní",J112,0)</f>
        <v>0</v>
      </c>
      <c r="BF112" s="247">
        <f>IF(N112="snížená",J112,0)</f>
        <v>0</v>
      </c>
      <c r="BG112" s="247">
        <f>IF(N112="zákl. přenesená",J112,0)</f>
        <v>0</v>
      </c>
      <c r="BH112" s="247">
        <f>IF(N112="sníž. přenesená",J112,0)</f>
        <v>0</v>
      </c>
      <c r="BI112" s="247">
        <f>IF(N112="nulová",J112,0)</f>
        <v>0</v>
      </c>
      <c r="BJ112" s="24" t="s">
        <v>85</v>
      </c>
      <c r="BK112" s="247">
        <f>ROUND(I112*H112,2)</f>
        <v>0</v>
      </c>
      <c r="BL112" s="24" t="s">
        <v>259</v>
      </c>
      <c r="BM112" s="24" t="s">
        <v>1516</v>
      </c>
    </row>
    <row r="113" spans="2:65" s="1" customFormat="1" ht="16.5" customHeight="1">
      <c r="B113" s="47"/>
      <c r="C113" s="236" t="s">
        <v>377</v>
      </c>
      <c r="D113" s="236" t="s">
        <v>233</v>
      </c>
      <c r="E113" s="237" t="s">
        <v>1517</v>
      </c>
      <c r="F113" s="238" t="s">
        <v>1518</v>
      </c>
      <c r="G113" s="239" t="s">
        <v>1267</v>
      </c>
      <c r="H113" s="240">
        <v>1</v>
      </c>
      <c r="I113" s="241"/>
      <c r="J113" s="242">
        <f>ROUND(I113*H113,2)</f>
        <v>0</v>
      </c>
      <c r="K113" s="238" t="s">
        <v>34</v>
      </c>
      <c r="L113" s="73"/>
      <c r="M113" s="243" t="s">
        <v>34</v>
      </c>
      <c r="N113" s="244" t="s">
        <v>49</v>
      </c>
      <c r="O113" s="48"/>
      <c r="P113" s="245">
        <f>O113*H113</f>
        <v>0</v>
      </c>
      <c r="Q113" s="245">
        <v>0</v>
      </c>
      <c r="R113" s="245">
        <f>Q113*H113</f>
        <v>0</v>
      </c>
      <c r="S113" s="245">
        <v>0</v>
      </c>
      <c r="T113" s="246">
        <f>S113*H113</f>
        <v>0</v>
      </c>
      <c r="AR113" s="24" t="s">
        <v>259</v>
      </c>
      <c r="AT113" s="24" t="s">
        <v>233</v>
      </c>
      <c r="AU113" s="24" t="s">
        <v>85</v>
      </c>
      <c r="AY113" s="24" t="s">
        <v>230</v>
      </c>
      <c r="BE113" s="247">
        <f>IF(N113="základní",J113,0)</f>
        <v>0</v>
      </c>
      <c r="BF113" s="247">
        <f>IF(N113="snížená",J113,0)</f>
        <v>0</v>
      </c>
      <c r="BG113" s="247">
        <f>IF(N113="zákl. přenesená",J113,0)</f>
        <v>0</v>
      </c>
      <c r="BH113" s="247">
        <f>IF(N113="sníž. přenesená",J113,0)</f>
        <v>0</v>
      </c>
      <c r="BI113" s="247">
        <f>IF(N113="nulová",J113,0)</f>
        <v>0</v>
      </c>
      <c r="BJ113" s="24" t="s">
        <v>85</v>
      </c>
      <c r="BK113" s="247">
        <f>ROUND(I113*H113,2)</f>
        <v>0</v>
      </c>
      <c r="BL113" s="24" t="s">
        <v>259</v>
      </c>
      <c r="BM113" s="24" t="s">
        <v>1519</v>
      </c>
    </row>
    <row r="114" spans="2:65" s="1" customFormat="1" ht="25.5" customHeight="1">
      <c r="B114" s="47"/>
      <c r="C114" s="236" t="s">
        <v>381</v>
      </c>
      <c r="D114" s="236" t="s">
        <v>233</v>
      </c>
      <c r="E114" s="237" t="s">
        <v>1520</v>
      </c>
      <c r="F114" s="238" t="s">
        <v>1448</v>
      </c>
      <c r="G114" s="239" t="s">
        <v>258</v>
      </c>
      <c r="H114" s="240">
        <v>60</v>
      </c>
      <c r="I114" s="241"/>
      <c r="J114" s="242">
        <f>ROUND(I114*H114,2)</f>
        <v>0</v>
      </c>
      <c r="K114" s="238" t="s">
        <v>34</v>
      </c>
      <c r="L114" s="73"/>
      <c r="M114" s="243" t="s">
        <v>34</v>
      </c>
      <c r="N114" s="244" t="s">
        <v>49</v>
      </c>
      <c r="O114" s="48"/>
      <c r="P114" s="245">
        <f>O114*H114</f>
        <v>0</v>
      </c>
      <c r="Q114" s="245">
        <v>0</v>
      </c>
      <c r="R114" s="245">
        <f>Q114*H114</f>
        <v>0</v>
      </c>
      <c r="S114" s="245">
        <v>0</v>
      </c>
      <c r="T114" s="246">
        <f>S114*H114</f>
        <v>0</v>
      </c>
      <c r="AR114" s="24" t="s">
        <v>259</v>
      </c>
      <c r="AT114" s="24" t="s">
        <v>233</v>
      </c>
      <c r="AU114" s="24" t="s">
        <v>85</v>
      </c>
      <c r="AY114" s="24" t="s">
        <v>230</v>
      </c>
      <c r="BE114" s="247">
        <f>IF(N114="základní",J114,0)</f>
        <v>0</v>
      </c>
      <c r="BF114" s="247">
        <f>IF(N114="snížená",J114,0)</f>
        <v>0</v>
      </c>
      <c r="BG114" s="247">
        <f>IF(N114="zákl. přenesená",J114,0)</f>
        <v>0</v>
      </c>
      <c r="BH114" s="247">
        <f>IF(N114="sníž. přenesená",J114,0)</f>
        <v>0</v>
      </c>
      <c r="BI114" s="247">
        <f>IF(N114="nulová",J114,0)</f>
        <v>0</v>
      </c>
      <c r="BJ114" s="24" t="s">
        <v>85</v>
      </c>
      <c r="BK114" s="247">
        <f>ROUND(I114*H114,2)</f>
        <v>0</v>
      </c>
      <c r="BL114" s="24" t="s">
        <v>259</v>
      </c>
      <c r="BM114" s="24" t="s">
        <v>1521</v>
      </c>
    </row>
    <row r="115" spans="2:65" s="1" customFormat="1" ht="16.5" customHeight="1">
      <c r="B115" s="47"/>
      <c r="C115" s="236" t="s">
        <v>385</v>
      </c>
      <c r="D115" s="236" t="s">
        <v>233</v>
      </c>
      <c r="E115" s="237" t="s">
        <v>1522</v>
      </c>
      <c r="F115" s="238" t="s">
        <v>1523</v>
      </c>
      <c r="G115" s="239" t="s">
        <v>1267</v>
      </c>
      <c r="H115" s="240">
        <v>2</v>
      </c>
      <c r="I115" s="241"/>
      <c r="J115" s="242">
        <f>ROUND(I115*H115,2)</f>
        <v>0</v>
      </c>
      <c r="K115" s="238" t="s">
        <v>34</v>
      </c>
      <c r="L115" s="73"/>
      <c r="M115" s="243" t="s">
        <v>34</v>
      </c>
      <c r="N115" s="244" t="s">
        <v>49</v>
      </c>
      <c r="O115" s="48"/>
      <c r="P115" s="245">
        <f>O115*H115</f>
        <v>0</v>
      </c>
      <c r="Q115" s="245">
        <v>0</v>
      </c>
      <c r="R115" s="245">
        <f>Q115*H115</f>
        <v>0</v>
      </c>
      <c r="S115" s="245">
        <v>0</v>
      </c>
      <c r="T115" s="246">
        <f>S115*H115</f>
        <v>0</v>
      </c>
      <c r="AR115" s="24" t="s">
        <v>259</v>
      </c>
      <c r="AT115" s="24" t="s">
        <v>233</v>
      </c>
      <c r="AU115" s="24" t="s">
        <v>85</v>
      </c>
      <c r="AY115" s="24" t="s">
        <v>230</v>
      </c>
      <c r="BE115" s="247">
        <f>IF(N115="základní",J115,0)</f>
        <v>0</v>
      </c>
      <c r="BF115" s="247">
        <f>IF(N115="snížená",J115,0)</f>
        <v>0</v>
      </c>
      <c r="BG115" s="247">
        <f>IF(N115="zákl. přenesená",J115,0)</f>
        <v>0</v>
      </c>
      <c r="BH115" s="247">
        <f>IF(N115="sníž. přenesená",J115,0)</f>
        <v>0</v>
      </c>
      <c r="BI115" s="247">
        <f>IF(N115="nulová",J115,0)</f>
        <v>0</v>
      </c>
      <c r="BJ115" s="24" t="s">
        <v>85</v>
      </c>
      <c r="BK115" s="247">
        <f>ROUND(I115*H115,2)</f>
        <v>0</v>
      </c>
      <c r="BL115" s="24" t="s">
        <v>259</v>
      </c>
      <c r="BM115" s="24" t="s">
        <v>1524</v>
      </c>
    </row>
    <row r="116" spans="2:65" s="1" customFormat="1" ht="25.5" customHeight="1">
      <c r="B116" s="47"/>
      <c r="C116" s="236" t="s">
        <v>299</v>
      </c>
      <c r="D116" s="236" t="s">
        <v>233</v>
      </c>
      <c r="E116" s="237" t="s">
        <v>1525</v>
      </c>
      <c r="F116" s="238" t="s">
        <v>1448</v>
      </c>
      <c r="G116" s="239" t="s">
        <v>258</v>
      </c>
      <c r="H116" s="240">
        <v>50</v>
      </c>
      <c r="I116" s="241"/>
      <c r="J116" s="242">
        <f>ROUND(I116*H116,2)</f>
        <v>0</v>
      </c>
      <c r="K116" s="238" t="s">
        <v>34</v>
      </c>
      <c r="L116" s="73"/>
      <c r="M116" s="243" t="s">
        <v>34</v>
      </c>
      <c r="N116" s="244" t="s">
        <v>49</v>
      </c>
      <c r="O116" s="48"/>
      <c r="P116" s="245">
        <f>O116*H116</f>
        <v>0</v>
      </c>
      <c r="Q116" s="245">
        <v>0</v>
      </c>
      <c r="R116" s="245">
        <f>Q116*H116</f>
        <v>0</v>
      </c>
      <c r="S116" s="245">
        <v>0</v>
      </c>
      <c r="T116" s="246">
        <f>S116*H116</f>
        <v>0</v>
      </c>
      <c r="AR116" s="24" t="s">
        <v>259</v>
      </c>
      <c r="AT116" s="24" t="s">
        <v>233</v>
      </c>
      <c r="AU116" s="24" t="s">
        <v>85</v>
      </c>
      <c r="AY116" s="24" t="s">
        <v>230</v>
      </c>
      <c r="BE116" s="247">
        <f>IF(N116="základní",J116,0)</f>
        <v>0</v>
      </c>
      <c r="BF116" s="247">
        <f>IF(N116="snížená",J116,0)</f>
        <v>0</v>
      </c>
      <c r="BG116" s="247">
        <f>IF(N116="zákl. přenesená",J116,0)</f>
        <v>0</v>
      </c>
      <c r="BH116" s="247">
        <f>IF(N116="sníž. přenesená",J116,0)</f>
        <v>0</v>
      </c>
      <c r="BI116" s="247">
        <f>IF(N116="nulová",J116,0)</f>
        <v>0</v>
      </c>
      <c r="BJ116" s="24" t="s">
        <v>85</v>
      </c>
      <c r="BK116" s="247">
        <f>ROUND(I116*H116,2)</f>
        <v>0</v>
      </c>
      <c r="BL116" s="24" t="s">
        <v>259</v>
      </c>
      <c r="BM116" s="24" t="s">
        <v>1526</v>
      </c>
    </row>
    <row r="117" spans="2:65" s="1" customFormat="1" ht="16.5" customHeight="1">
      <c r="B117" s="47"/>
      <c r="C117" s="236" t="s">
        <v>394</v>
      </c>
      <c r="D117" s="236" t="s">
        <v>233</v>
      </c>
      <c r="E117" s="237" t="s">
        <v>1527</v>
      </c>
      <c r="F117" s="238" t="s">
        <v>1528</v>
      </c>
      <c r="G117" s="239" t="s">
        <v>1267</v>
      </c>
      <c r="H117" s="240">
        <v>1</v>
      </c>
      <c r="I117" s="241"/>
      <c r="J117" s="242">
        <f>ROUND(I117*H117,2)</f>
        <v>0</v>
      </c>
      <c r="K117" s="238" t="s">
        <v>34</v>
      </c>
      <c r="L117" s="73"/>
      <c r="M117" s="243" t="s">
        <v>34</v>
      </c>
      <c r="N117" s="244" t="s">
        <v>49</v>
      </c>
      <c r="O117" s="48"/>
      <c r="P117" s="245">
        <f>O117*H117</f>
        <v>0</v>
      </c>
      <c r="Q117" s="245">
        <v>0</v>
      </c>
      <c r="R117" s="245">
        <f>Q117*H117</f>
        <v>0</v>
      </c>
      <c r="S117" s="245">
        <v>0</v>
      </c>
      <c r="T117" s="246">
        <f>S117*H117</f>
        <v>0</v>
      </c>
      <c r="AR117" s="24" t="s">
        <v>259</v>
      </c>
      <c r="AT117" s="24" t="s">
        <v>233</v>
      </c>
      <c r="AU117" s="24" t="s">
        <v>85</v>
      </c>
      <c r="AY117" s="24" t="s">
        <v>230</v>
      </c>
      <c r="BE117" s="247">
        <f>IF(N117="základní",J117,0)</f>
        <v>0</v>
      </c>
      <c r="BF117" s="247">
        <f>IF(N117="snížená",J117,0)</f>
        <v>0</v>
      </c>
      <c r="BG117" s="247">
        <f>IF(N117="zákl. přenesená",J117,0)</f>
        <v>0</v>
      </c>
      <c r="BH117" s="247">
        <f>IF(N117="sníž. přenesená",J117,0)</f>
        <v>0</v>
      </c>
      <c r="BI117" s="247">
        <f>IF(N117="nulová",J117,0)</f>
        <v>0</v>
      </c>
      <c r="BJ117" s="24" t="s">
        <v>85</v>
      </c>
      <c r="BK117" s="247">
        <f>ROUND(I117*H117,2)</f>
        <v>0</v>
      </c>
      <c r="BL117" s="24" t="s">
        <v>259</v>
      </c>
      <c r="BM117" s="24" t="s">
        <v>1529</v>
      </c>
    </row>
    <row r="118" spans="2:65" s="1" customFormat="1" ht="25.5" customHeight="1">
      <c r="B118" s="47"/>
      <c r="C118" s="236" t="s">
        <v>399</v>
      </c>
      <c r="D118" s="236" t="s">
        <v>233</v>
      </c>
      <c r="E118" s="237" t="s">
        <v>1530</v>
      </c>
      <c r="F118" s="238" t="s">
        <v>1448</v>
      </c>
      <c r="G118" s="239" t="s">
        <v>258</v>
      </c>
      <c r="H118" s="240">
        <v>15</v>
      </c>
      <c r="I118" s="241"/>
      <c r="J118" s="242">
        <f>ROUND(I118*H118,2)</f>
        <v>0</v>
      </c>
      <c r="K118" s="238" t="s">
        <v>34</v>
      </c>
      <c r="L118" s="73"/>
      <c r="M118" s="243" t="s">
        <v>34</v>
      </c>
      <c r="N118" s="244" t="s">
        <v>49</v>
      </c>
      <c r="O118" s="48"/>
      <c r="P118" s="245">
        <f>O118*H118</f>
        <v>0</v>
      </c>
      <c r="Q118" s="245">
        <v>0</v>
      </c>
      <c r="R118" s="245">
        <f>Q118*H118</f>
        <v>0</v>
      </c>
      <c r="S118" s="245">
        <v>0</v>
      </c>
      <c r="T118" s="246">
        <f>S118*H118</f>
        <v>0</v>
      </c>
      <c r="AR118" s="24" t="s">
        <v>259</v>
      </c>
      <c r="AT118" s="24" t="s">
        <v>233</v>
      </c>
      <c r="AU118" s="24" t="s">
        <v>85</v>
      </c>
      <c r="AY118" s="24" t="s">
        <v>230</v>
      </c>
      <c r="BE118" s="247">
        <f>IF(N118="základní",J118,0)</f>
        <v>0</v>
      </c>
      <c r="BF118" s="247">
        <f>IF(N118="snížená",J118,0)</f>
        <v>0</v>
      </c>
      <c r="BG118" s="247">
        <f>IF(N118="zákl. přenesená",J118,0)</f>
        <v>0</v>
      </c>
      <c r="BH118" s="247">
        <f>IF(N118="sníž. přenesená",J118,0)</f>
        <v>0</v>
      </c>
      <c r="BI118" s="247">
        <f>IF(N118="nulová",J118,0)</f>
        <v>0</v>
      </c>
      <c r="BJ118" s="24" t="s">
        <v>85</v>
      </c>
      <c r="BK118" s="247">
        <f>ROUND(I118*H118,2)</f>
        <v>0</v>
      </c>
      <c r="BL118" s="24" t="s">
        <v>259</v>
      </c>
      <c r="BM118" s="24" t="s">
        <v>1531</v>
      </c>
    </row>
    <row r="119" spans="2:65" s="1" customFormat="1" ht="16.5" customHeight="1">
      <c r="B119" s="47"/>
      <c r="C119" s="236" t="s">
        <v>264</v>
      </c>
      <c r="D119" s="236" t="s">
        <v>233</v>
      </c>
      <c r="E119" s="237" t="s">
        <v>1532</v>
      </c>
      <c r="F119" s="238" t="s">
        <v>1533</v>
      </c>
      <c r="G119" s="239" t="s">
        <v>1267</v>
      </c>
      <c r="H119" s="240">
        <v>1</v>
      </c>
      <c r="I119" s="241"/>
      <c r="J119" s="242">
        <f>ROUND(I119*H119,2)</f>
        <v>0</v>
      </c>
      <c r="K119" s="238" t="s">
        <v>34</v>
      </c>
      <c r="L119" s="73"/>
      <c r="M119" s="243" t="s">
        <v>34</v>
      </c>
      <c r="N119" s="244" t="s">
        <v>49</v>
      </c>
      <c r="O119" s="48"/>
      <c r="P119" s="245">
        <f>O119*H119</f>
        <v>0</v>
      </c>
      <c r="Q119" s="245">
        <v>0</v>
      </c>
      <c r="R119" s="245">
        <f>Q119*H119</f>
        <v>0</v>
      </c>
      <c r="S119" s="245">
        <v>0</v>
      </c>
      <c r="T119" s="246">
        <f>S119*H119</f>
        <v>0</v>
      </c>
      <c r="AR119" s="24" t="s">
        <v>259</v>
      </c>
      <c r="AT119" s="24" t="s">
        <v>233</v>
      </c>
      <c r="AU119" s="24" t="s">
        <v>85</v>
      </c>
      <c r="AY119" s="24" t="s">
        <v>230</v>
      </c>
      <c r="BE119" s="247">
        <f>IF(N119="základní",J119,0)</f>
        <v>0</v>
      </c>
      <c r="BF119" s="247">
        <f>IF(N119="snížená",J119,0)</f>
        <v>0</v>
      </c>
      <c r="BG119" s="247">
        <f>IF(N119="zákl. přenesená",J119,0)</f>
        <v>0</v>
      </c>
      <c r="BH119" s="247">
        <f>IF(N119="sníž. přenesená",J119,0)</f>
        <v>0</v>
      </c>
      <c r="BI119" s="247">
        <f>IF(N119="nulová",J119,0)</f>
        <v>0</v>
      </c>
      <c r="BJ119" s="24" t="s">
        <v>85</v>
      </c>
      <c r="BK119" s="247">
        <f>ROUND(I119*H119,2)</f>
        <v>0</v>
      </c>
      <c r="BL119" s="24" t="s">
        <v>259</v>
      </c>
      <c r="BM119" s="24" t="s">
        <v>1534</v>
      </c>
    </row>
    <row r="120" spans="2:65" s="1" customFormat="1" ht="25.5" customHeight="1">
      <c r="B120" s="47"/>
      <c r="C120" s="236" t="s">
        <v>408</v>
      </c>
      <c r="D120" s="236" t="s">
        <v>233</v>
      </c>
      <c r="E120" s="237" t="s">
        <v>1535</v>
      </c>
      <c r="F120" s="238" t="s">
        <v>1448</v>
      </c>
      <c r="G120" s="239" t="s">
        <v>258</v>
      </c>
      <c r="H120" s="240">
        <v>25</v>
      </c>
      <c r="I120" s="241"/>
      <c r="J120" s="242">
        <f>ROUND(I120*H120,2)</f>
        <v>0</v>
      </c>
      <c r="K120" s="238" t="s">
        <v>34</v>
      </c>
      <c r="L120" s="73"/>
      <c r="M120" s="243" t="s">
        <v>34</v>
      </c>
      <c r="N120" s="244" t="s">
        <v>49</v>
      </c>
      <c r="O120" s="48"/>
      <c r="P120" s="245">
        <f>O120*H120</f>
        <v>0</v>
      </c>
      <c r="Q120" s="245">
        <v>0</v>
      </c>
      <c r="R120" s="245">
        <f>Q120*H120</f>
        <v>0</v>
      </c>
      <c r="S120" s="245">
        <v>0</v>
      </c>
      <c r="T120" s="246">
        <f>S120*H120</f>
        <v>0</v>
      </c>
      <c r="AR120" s="24" t="s">
        <v>259</v>
      </c>
      <c r="AT120" s="24" t="s">
        <v>233</v>
      </c>
      <c r="AU120" s="24" t="s">
        <v>85</v>
      </c>
      <c r="AY120" s="24" t="s">
        <v>230</v>
      </c>
      <c r="BE120" s="247">
        <f>IF(N120="základní",J120,0)</f>
        <v>0</v>
      </c>
      <c r="BF120" s="247">
        <f>IF(N120="snížená",J120,0)</f>
        <v>0</v>
      </c>
      <c r="BG120" s="247">
        <f>IF(N120="zákl. přenesená",J120,0)</f>
        <v>0</v>
      </c>
      <c r="BH120" s="247">
        <f>IF(N120="sníž. přenesená",J120,0)</f>
        <v>0</v>
      </c>
      <c r="BI120" s="247">
        <f>IF(N120="nulová",J120,0)</f>
        <v>0</v>
      </c>
      <c r="BJ120" s="24" t="s">
        <v>85</v>
      </c>
      <c r="BK120" s="247">
        <f>ROUND(I120*H120,2)</f>
        <v>0</v>
      </c>
      <c r="BL120" s="24" t="s">
        <v>259</v>
      </c>
      <c r="BM120" s="24" t="s">
        <v>1536</v>
      </c>
    </row>
    <row r="121" spans="2:65" s="1" customFormat="1" ht="25.5" customHeight="1">
      <c r="B121" s="47"/>
      <c r="C121" s="236" t="s">
        <v>413</v>
      </c>
      <c r="D121" s="236" t="s">
        <v>233</v>
      </c>
      <c r="E121" s="237" t="s">
        <v>1537</v>
      </c>
      <c r="F121" s="238" t="s">
        <v>1239</v>
      </c>
      <c r="G121" s="239" t="s">
        <v>258</v>
      </c>
      <c r="H121" s="240">
        <v>35</v>
      </c>
      <c r="I121" s="241"/>
      <c r="J121" s="242">
        <f>ROUND(I121*H121,2)</f>
        <v>0</v>
      </c>
      <c r="K121" s="238" t="s">
        <v>34</v>
      </c>
      <c r="L121" s="73"/>
      <c r="M121" s="243" t="s">
        <v>34</v>
      </c>
      <c r="N121" s="244" t="s">
        <v>49</v>
      </c>
      <c r="O121" s="48"/>
      <c r="P121" s="245">
        <f>O121*H121</f>
        <v>0</v>
      </c>
      <c r="Q121" s="245">
        <v>0</v>
      </c>
      <c r="R121" s="245">
        <f>Q121*H121</f>
        <v>0</v>
      </c>
      <c r="S121" s="245">
        <v>0</v>
      </c>
      <c r="T121" s="246">
        <f>S121*H121</f>
        <v>0</v>
      </c>
      <c r="AR121" s="24" t="s">
        <v>259</v>
      </c>
      <c r="AT121" s="24" t="s">
        <v>233</v>
      </c>
      <c r="AU121" s="24" t="s">
        <v>85</v>
      </c>
      <c r="AY121" s="24" t="s">
        <v>230</v>
      </c>
      <c r="BE121" s="247">
        <f>IF(N121="základní",J121,0)</f>
        <v>0</v>
      </c>
      <c r="BF121" s="247">
        <f>IF(N121="snížená",J121,0)</f>
        <v>0</v>
      </c>
      <c r="BG121" s="247">
        <f>IF(N121="zákl. přenesená",J121,0)</f>
        <v>0</v>
      </c>
      <c r="BH121" s="247">
        <f>IF(N121="sníž. přenesená",J121,0)</f>
        <v>0</v>
      </c>
      <c r="BI121" s="247">
        <f>IF(N121="nulová",J121,0)</f>
        <v>0</v>
      </c>
      <c r="BJ121" s="24" t="s">
        <v>85</v>
      </c>
      <c r="BK121" s="247">
        <f>ROUND(I121*H121,2)</f>
        <v>0</v>
      </c>
      <c r="BL121" s="24" t="s">
        <v>259</v>
      </c>
      <c r="BM121" s="24" t="s">
        <v>1538</v>
      </c>
    </row>
    <row r="122" spans="2:65" s="1" customFormat="1" ht="25.5" customHeight="1">
      <c r="B122" s="47"/>
      <c r="C122" s="236" t="s">
        <v>417</v>
      </c>
      <c r="D122" s="236" t="s">
        <v>233</v>
      </c>
      <c r="E122" s="237" t="s">
        <v>1539</v>
      </c>
      <c r="F122" s="238" t="s">
        <v>1448</v>
      </c>
      <c r="G122" s="239" t="s">
        <v>258</v>
      </c>
      <c r="H122" s="240">
        <v>25</v>
      </c>
      <c r="I122" s="241"/>
      <c r="J122" s="242">
        <f>ROUND(I122*H122,2)</f>
        <v>0</v>
      </c>
      <c r="K122" s="238" t="s">
        <v>34</v>
      </c>
      <c r="L122" s="73"/>
      <c r="M122" s="243" t="s">
        <v>34</v>
      </c>
      <c r="N122" s="244" t="s">
        <v>49</v>
      </c>
      <c r="O122" s="48"/>
      <c r="P122" s="245">
        <f>O122*H122</f>
        <v>0</v>
      </c>
      <c r="Q122" s="245">
        <v>0</v>
      </c>
      <c r="R122" s="245">
        <f>Q122*H122</f>
        <v>0</v>
      </c>
      <c r="S122" s="245">
        <v>0</v>
      </c>
      <c r="T122" s="246">
        <f>S122*H122</f>
        <v>0</v>
      </c>
      <c r="AR122" s="24" t="s">
        <v>259</v>
      </c>
      <c r="AT122" s="24" t="s">
        <v>233</v>
      </c>
      <c r="AU122" s="24" t="s">
        <v>85</v>
      </c>
      <c r="AY122" s="24" t="s">
        <v>230</v>
      </c>
      <c r="BE122" s="247">
        <f>IF(N122="základní",J122,0)</f>
        <v>0</v>
      </c>
      <c r="BF122" s="247">
        <f>IF(N122="snížená",J122,0)</f>
        <v>0</v>
      </c>
      <c r="BG122" s="247">
        <f>IF(N122="zákl. přenesená",J122,0)</f>
        <v>0</v>
      </c>
      <c r="BH122" s="247">
        <f>IF(N122="sníž. přenesená",J122,0)</f>
        <v>0</v>
      </c>
      <c r="BI122" s="247">
        <f>IF(N122="nulová",J122,0)</f>
        <v>0</v>
      </c>
      <c r="BJ122" s="24" t="s">
        <v>85</v>
      </c>
      <c r="BK122" s="247">
        <f>ROUND(I122*H122,2)</f>
        <v>0</v>
      </c>
      <c r="BL122" s="24" t="s">
        <v>259</v>
      </c>
      <c r="BM122" s="24" t="s">
        <v>1540</v>
      </c>
    </row>
    <row r="123" spans="2:65" s="1" customFormat="1" ht="16.5" customHeight="1">
      <c r="B123" s="47"/>
      <c r="C123" s="236" t="s">
        <v>421</v>
      </c>
      <c r="D123" s="236" t="s">
        <v>233</v>
      </c>
      <c r="E123" s="237" t="s">
        <v>1541</v>
      </c>
      <c r="F123" s="238" t="s">
        <v>1542</v>
      </c>
      <c r="G123" s="239" t="s">
        <v>304</v>
      </c>
      <c r="H123" s="293"/>
      <c r="I123" s="241"/>
      <c r="J123" s="242">
        <f>ROUND(I123*H123,2)</f>
        <v>0</v>
      </c>
      <c r="K123" s="238" t="s">
        <v>34</v>
      </c>
      <c r="L123" s="73"/>
      <c r="M123" s="243" t="s">
        <v>34</v>
      </c>
      <c r="N123" s="294" t="s">
        <v>49</v>
      </c>
      <c r="O123" s="295"/>
      <c r="P123" s="296">
        <f>O123*H123</f>
        <v>0</v>
      </c>
      <c r="Q123" s="296">
        <v>0</v>
      </c>
      <c r="R123" s="296">
        <f>Q123*H123</f>
        <v>0</v>
      </c>
      <c r="S123" s="296">
        <v>0</v>
      </c>
      <c r="T123" s="297">
        <f>S123*H123</f>
        <v>0</v>
      </c>
      <c r="AR123" s="24" t="s">
        <v>259</v>
      </c>
      <c r="AT123" s="24" t="s">
        <v>233</v>
      </c>
      <c r="AU123" s="24" t="s">
        <v>85</v>
      </c>
      <c r="AY123" s="24" t="s">
        <v>230</v>
      </c>
      <c r="BE123" s="247">
        <f>IF(N123="základní",J123,0)</f>
        <v>0</v>
      </c>
      <c r="BF123" s="247">
        <f>IF(N123="snížená",J123,0)</f>
        <v>0</v>
      </c>
      <c r="BG123" s="247">
        <f>IF(N123="zákl. přenesená",J123,0)</f>
        <v>0</v>
      </c>
      <c r="BH123" s="247">
        <f>IF(N123="sníž. přenesená",J123,0)</f>
        <v>0</v>
      </c>
      <c r="BI123" s="247">
        <f>IF(N123="nulová",J123,0)</f>
        <v>0</v>
      </c>
      <c r="BJ123" s="24" t="s">
        <v>85</v>
      </c>
      <c r="BK123" s="247">
        <f>ROUND(I123*H123,2)</f>
        <v>0</v>
      </c>
      <c r="BL123" s="24" t="s">
        <v>259</v>
      </c>
      <c r="BM123" s="24" t="s">
        <v>1543</v>
      </c>
    </row>
    <row r="124" spans="2:12" s="1" customFormat="1" ht="6.95" customHeight="1">
      <c r="B124" s="68"/>
      <c r="C124" s="69"/>
      <c r="D124" s="69"/>
      <c r="E124" s="69"/>
      <c r="F124" s="69"/>
      <c r="G124" s="69"/>
      <c r="H124" s="69"/>
      <c r="I124" s="179"/>
      <c r="J124" s="69"/>
      <c r="K124" s="69"/>
      <c r="L124" s="73"/>
    </row>
  </sheetData>
  <sheetProtection password="CC35" sheet="1" objects="1" scenarios="1" formatColumns="0" formatRows="0" autoFilter="0"/>
  <autoFilter ref="C82:K123"/>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1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107</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191</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1544</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ROUND(J88,2)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ROUND(SUM(BE88:BE113),2)</f>
        <v>0</v>
      </c>
      <c r="G32" s="48"/>
      <c r="H32" s="48"/>
      <c r="I32" s="171">
        <v>0.21</v>
      </c>
      <c r="J32" s="170">
        <f>ROUND(ROUND((SUM(BE88:BE113)),2)*I32,2)</f>
        <v>0</v>
      </c>
      <c r="K32" s="52"/>
    </row>
    <row r="33" spans="2:11" s="1" customFormat="1" ht="14.4" customHeight="1">
      <c r="B33" s="47"/>
      <c r="C33" s="48"/>
      <c r="D33" s="48"/>
      <c r="E33" s="56" t="s">
        <v>50</v>
      </c>
      <c r="F33" s="170">
        <f>ROUND(SUM(BF88:BF113),2)</f>
        <v>0</v>
      </c>
      <c r="G33" s="48"/>
      <c r="H33" s="48"/>
      <c r="I33" s="171">
        <v>0.15</v>
      </c>
      <c r="J33" s="170">
        <f>ROUND(ROUND((SUM(BF88:BF113)),2)*I33,2)</f>
        <v>0</v>
      </c>
      <c r="K33" s="52"/>
    </row>
    <row r="34" spans="2:11" s="1" customFormat="1" ht="14.4" customHeight="1" hidden="1">
      <c r="B34" s="47"/>
      <c r="C34" s="48"/>
      <c r="D34" s="48"/>
      <c r="E34" s="56" t="s">
        <v>51</v>
      </c>
      <c r="F34" s="170">
        <f>ROUND(SUM(BG88:BG113),2)</f>
        <v>0</v>
      </c>
      <c r="G34" s="48"/>
      <c r="H34" s="48"/>
      <c r="I34" s="171">
        <v>0.21</v>
      </c>
      <c r="J34" s="170">
        <v>0</v>
      </c>
      <c r="K34" s="52"/>
    </row>
    <row r="35" spans="2:11" s="1" customFormat="1" ht="14.4" customHeight="1" hidden="1">
      <c r="B35" s="47"/>
      <c r="C35" s="48"/>
      <c r="D35" s="48"/>
      <c r="E35" s="56" t="s">
        <v>52</v>
      </c>
      <c r="F35" s="170">
        <f>ROUND(SUM(BH88:BH113),2)</f>
        <v>0</v>
      </c>
      <c r="G35" s="48"/>
      <c r="H35" s="48"/>
      <c r="I35" s="171">
        <v>0.15</v>
      </c>
      <c r="J35" s="170">
        <v>0</v>
      </c>
      <c r="K35" s="52"/>
    </row>
    <row r="36" spans="2:11" s="1" customFormat="1" ht="14.4" customHeight="1" hidden="1">
      <c r="B36" s="47"/>
      <c r="C36" s="48"/>
      <c r="D36" s="48"/>
      <c r="E36" s="56" t="s">
        <v>53</v>
      </c>
      <c r="F36" s="170">
        <f>ROUND(SUM(BI88:BI113),2)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191</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A6 - KOTELNA - VZT</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J88</f>
        <v>0</v>
      </c>
      <c r="K60" s="52"/>
      <c r="AU60" s="24" t="s">
        <v>198</v>
      </c>
    </row>
    <row r="61" spans="2:11" s="8" customFormat="1" ht="24.95" customHeight="1">
      <c r="B61" s="190"/>
      <c r="C61" s="191"/>
      <c r="D61" s="192" t="s">
        <v>1545</v>
      </c>
      <c r="E61" s="193"/>
      <c r="F61" s="193"/>
      <c r="G61" s="193"/>
      <c r="H61" s="193"/>
      <c r="I61" s="194"/>
      <c r="J61" s="195">
        <f>J89</f>
        <v>0</v>
      </c>
      <c r="K61" s="196"/>
    </row>
    <row r="62" spans="2:11" s="9" customFormat="1" ht="19.9" customHeight="1">
      <c r="B62" s="197"/>
      <c r="C62" s="198"/>
      <c r="D62" s="199" t="s">
        <v>1546</v>
      </c>
      <c r="E62" s="200"/>
      <c r="F62" s="200"/>
      <c r="G62" s="200"/>
      <c r="H62" s="200"/>
      <c r="I62" s="201"/>
      <c r="J62" s="202">
        <f>J90</f>
        <v>0</v>
      </c>
      <c r="K62" s="203"/>
    </row>
    <row r="63" spans="2:11" s="9" customFormat="1" ht="19.9" customHeight="1">
      <c r="B63" s="197"/>
      <c r="C63" s="198"/>
      <c r="D63" s="199" t="s">
        <v>1547</v>
      </c>
      <c r="E63" s="200"/>
      <c r="F63" s="200"/>
      <c r="G63" s="200"/>
      <c r="H63" s="200"/>
      <c r="I63" s="201"/>
      <c r="J63" s="202">
        <f>J99</f>
        <v>0</v>
      </c>
      <c r="K63" s="203"/>
    </row>
    <row r="64" spans="2:11" s="9" customFormat="1" ht="14.85" customHeight="1">
      <c r="B64" s="197"/>
      <c r="C64" s="198"/>
      <c r="D64" s="199" t="s">
        <v>1548</v>
      </c>
      <c r="E64" s="200"/>
      <c r="F64" s="200"/>
      <c r="G64" s="200"/>
      <c r="H64" s="200"/>
      <c r="I64" s="201"/>
      <c r="J64" s="202">
        <f>J102</f>
        <v>0</v>
      </c>
      <c r="K64" s="203"/>
    </row>
    <row r="65" spans="2:11" s="9" customFormat="1" ht="19.9" customHeight="1">
      <c r="B65" s="197"/>
      <c r="C65" s="198"/>
      <c r="D65" s="199" t="s">
        <v>1549</v>
      </c>
      <c r="E65" s="200"/>
      <c r="F65" s="200"/>
      <c r="G65" s="200"/>
      <c r="H65" s="200"/>
      <c r="I65" s="201"/>
      <c r="J65" s="202">
        <f>J106</f>
        <v>0</v>
      </c>
      <c r="K65" s="203"/>
    </row>
    <row r="66" spans="2:11" s="9" customFormat="1" ht="19.9" customHeight="1">
      <c r="B66" s="197"/>
      <c r="C66" s="198"/>
      <c r="D66" s="199" t="s">
        <v>1550</v>
      </c>
      <c r="E66" s="200"/>
      <c r="F66" s="200"/>
      <c r="G66" s="200"/>
      <c r="H66" s="200"/>
      <c r="I66" s="201"/>
      <c r="J66" s="202">
        <f>J110</f>
        <v>0</v>
      </c>
      <c r="K66" s="203"/>
    </row>
    <row r="67" spans="2:11" s="1" customFormat="1" ht="21.8" customHeight="1">
      <c r="B67" s="47"/>
      <c r="C67" s="48"/>
      <c r="D67" s="48"/>
      <c r="E67" s="48"/>
      <c r="F67" s="48"/>
      <c r="G67" s="48"/>
      <c r="H67" s="48"/>
      <c r="I67" s="157"/>
      <c r="J67" s="48"/>
      <c r="K67" s="52"/>
    </row>
    <row r="68" spans="2:11" s="1" customFormat="1" ht="6.95" customHeight="1">
      <c r="B68" s="68"/>
      <c r="C68" s="69"/>
      <c r="D68" s="69"/>
      <c r="E68" s="69"/>
      <c r="F68" s="69"/>
      <c r="G68" s="69"/>
      <c r="H68" s="69"/>
      <c r="I68" s="179"/>
      <c r="J68" s="69"/>
      <c r="K68" s="70"/>
    </row>
    <row r="72" spans="2:12" s="1" customFormat="1" ht="6.95" customHeight="1">
      <c r="B72" s="71"/>
      <c r="C72" s="72"/>
      <c r="D72" s="72"/>
      <c r="E72" s="72"/>
      <c r="F72" s="72"/>
      <c r="G72" s="72"/>
      <c r="H72" s="72"/>
      <c r="I72" s="182"/>
      <c r="J72" s="72"/>
      <c r="K72" s="72"/>
      <c r="L72" s="73"/>
    </row>
    <row r="73" spans="2:12" s="1" customFormat="1" ht="36.95" customHeight="1">
      <c r="B73" s="47"/>
      <c r="C73" s="74" t="s">
        <v>214</v>
      </c>
      <c r="D73" s="75"/>
      <c r="E73" s="75"/>
      <c r="F73" s="75"/>
      <c r="G73" s="75"/>
      <c r="H73" s="75"/>
      <c r="I73" s="204"/>
      <c r="J73" s="75"/>
      <c r="K73" s="75"/>
      <c r="L73" s="73"/>
    </row>
    <row r="74" spans="2:12" s="1" customFormat="1" ht="6.95" customHeight="1">
      <c r="B74" s="47"/>
      <c r="C74" s="75"/>
      <c r="D74" s="75"/>
      <c r="E74" s="75"/>
      <c r="F74" s="75"/>
      <c r="G74" s="75"/>
      <c r="H74" s="75"/>
      <c r="I74" s="204"/>
      <c r="J74" s="75"/>
      <c r="K74" s="75"/>
      <c r="L74" s="73"/>
    </row>
    <row r="75" spans="2:12" s="1" customFormat="1" ht="14.4" customHeight="1">
      <c r="B75" s="47"/>
      <c r="C75" s="77" t="s">
        <v>18</v>
      </c>
      <c r="D75" s="75"/>
      <c r="E75" s="75"/>
      <c r="F75" s="75"/>
      <c r="G75" s="75"/>
      <c r="H75" s="75"/>
      <c r="I75" s="204"/>
      <c r="J75" s="75"/>
      <c r="K75" s="75"/>
      <c r="L75" s="73"/>
    </row>
    <row r="76" spans="2:12" s="1" customFormat="1" ht="16.5" customHeight="1">
      <c r="B76" s="47"/>
      <c r="C76" s="75"/>
      <c r="D76" s="75"/>
      <c r="E76" s="205" t="str">
        <f>E7</f>
        <v>REKONSTRUKCE PLYNOVÉ KOTELNY JAROV I.- OBJEKTY A-E</v>
      </c>
      <c r="F76" s="77"/>
      <c r="G76" s="77"/>
      <c r="H76" s="77"/>
      <c r="I76" s="204"/>
      <c r="J76" s="75"/>
      <c r="K76" s="75"/>
      <c r="L76" s="73"/>
    </row>
    <row r="77" spans="2:12" ht="13.5">
      <c r="B77" s="28"/>
      <c r="C77" s="77" t="s">
        <v>190</v>
      </c>
      <c r="D77" s="206"/>
      <c r="E77" s="206"/>
      <c r="F77" s="206"/>
      <c r="G77" s="206"/>
      <c r="H77" s="206"/>
      <c r="I77" s="149"/>
      <c r="J77" s="206"/>
      <c r="K77" s="206"/>
      <c r="L77" s="207"/>
    </row>
    <row r="78" spans="2:12" s="1" customFormat="1" ht="16.5" customHeight="1">
      <c r="B78" s="47"/>
      <c r="C78" s="75"/>
      <c r="D78" s="75"/>
      <c r="E78" s="205" t="s">
        <v>191</v>
      </c>
      <c r="F78" s="75"/>
      <c r="G78" s="75"/>
      <c r="H78" s="75"/>
      <c r="I78" s="204"/>
      <c r="J78" s="75"/>
      <c r="K78" s="75"/>
      <c r="L78" s="73"/>
    </row>
    <row r="79" spans="2:12" s="1" customFormat="1" ht="14.4" customHeight="1">
      <c r="B79" s="47"/>
      <c r="C79" s="77" t="s">
        <v>192</v>
      </c>
      <c r="D79" s="75"/>
      <c r="E79" s="75"/>
      <c r="F79" s="75"/>
      <c r="G79" s="75"/>
      <c r="H79" s="75"/>
      <c r="I79" s="204"/>
      <c r="J79" s="75"/>
      <c r="K79" s="75"/>
      <c r="L79" s="73"/>
    </row>
    <row r="80" spans="2:12" s="1" customFormat="1" ht="17.25" customHeight="1">
      <c r="B80" s="47"/>
      <c r="C80" s="75"/>
      <c r="D80" s="75"/>
      <c r="E80" s="83" t="str">
        <f>E11</f>
        <v>A6 - KOTELNA - VZT</v>
      </c>
      <c r="F80" s="75"/>
      <c r="G80" s="75"/>
      <c r="H80" s="75"/>
      <c r="I80" s="204"/>
      <c r="J80" s="75"/>
      <c r="K80" s="75"/>
      <c r="L80" s="73"/>
    </row>
    <row r="81" spans="2:12" s="1" customFormat="1" ht="6.95" customHeight="1">
      <c r="B81" s="47"/>
      <c r="C81" s="75"/>
      <c r="D81" s="75"/>
      <c r="E81" s="75"/>
      <c r="F81" s="75"/>
      <c r="G81" s="75"/>
      <c r="H81" s="75"/>
      <c r="I81" s="204"/>
      <c r="J81" s="75"/>
      <c r="K81" s="75"/>
      <c r="L81" s="73"/>
    </row>
    <row r="82" spans="2:12" s="1" customFormat="1" ht="18" customHeight="1">
      <c r="B82" s="47"/>
      <c r="C82" s="77" t="s">
        <v>24</v>
      </c>
      <c r="D82" s="75"/>
      <c r="E82" s="75"/>
      <c r="F82" s="208" t="str">
        <f>F14</f>
        <v xml:space="preserve"> 130 00 Praha 3</v>
      </c>
      <c r="G82" s="75"/>
      <c r="H82" s="75"/>
      <c r="I82" s="209" t="s">
        <v>26</v>
      </c>
      <c r="J82" s="86" t="str">
        <f>IF(J14="","",J14)</f>
        <v>24. 9. 2018</v>
      </c>
      <c r="K82" s="75"/>
      <c r="L82" s="73"/>
    </row>
    <row r="83" spans="2:12" s="1" customFormat="1" ht="6.95" customHeight="1">
      <c r="B83" s="47"/>
      <c r="C83" s="75"/>
      <c r="D83" s="75"/>
      <c r="E83" s="75"/>
      <c r="F83" s="75"/>
      <c r="G83" s="75"/>
      <c r="H83" s="75"/>
      <c r="I83" s="204"/>
      <c r="J83" s="75"/>
      <c r="K83" s="75"/>
      <c r="L83" s="73"/>
    </row>
    <row r="84" spans="2:12" s="1" customFormat="1" ht="13.5">
      <c r="B84" s="47"/>
      <c r="C84" s="77" t="s">
        <v>32</v>
      </c>
      <c r="D84" s="75"/>
      <c r="E84" s="75"/>
      <c r="F84" s="208" t="str">
        <f>E17</f>
        <v>VYSOKÁ ŠKOLA EKONOMICKÁ V PRAZE</v>
      </c>
      <c r="G84" s="75"/>
      <c r="H84" s="75"/>
      <c r="I84" s="209" t="s">
        <v>39</v>
      </c>
      <c r="J84" s="208" t="str">
        <f>E23</f>
        <v>ING.VÁCLAV PILÁT</v>
      </c>
      <c r="K84" s="75"/>
      <c r="L84" s="73"/>
    </row>
    <row r="85" spans="2:12" s="1" customFormat="1" ht="14.4" customHeight="1">
      <c r="B85" s="47"/>
      <c r="C85" s="77" t="s">
        <v>37</v>
      </c>
      <c r="D85" s="75"/>
      <c r="E85" s="75"/>
      <c r="F85" s="208" t="str">
        <f>IF(E20="","",E20)</f>
        <v/>
      </c>
      <c r="G85" s="75"/>
      <c r="H85" s="75"/>
      <c r="I85" s="204"/>
      <c r="J85" s="75"/>
      <c r="K85" s="75"/>
      <c r="L85" s="73"/>
    </row>
    <row r="86" spans="2:12" s="1" customFormat="1" ht="10.3" customHeight="1">
      <c r="B86" s="47"/>
      <c r="C86" s="75"/>
      <c r="D86" s="75"/>
      <c r="E86" s="75"/>
      <c r="F86" s="75"/>
      <c r="G86" s="75"/>
      <c r="H86" s="75"/>
      <c r="I86" s="204"/>
      <c r="J86" s="75"/>
      <c r="K86" s="75"/>
      <c r="L86" s="73"/>
    </row>
    <row r="87" spans="2:20" s="10" customFormat="1" ht="29.25" customHeight="1">
      <c r="B87" s="210"/>
      <c r="C87" s="211" t="s">
        <v>215</v>
      </c>
      <c r="D87" s="212" t="s">
        <v>63</v>
      </c>
      <c r="E87" s="212" t="s">
        <v>59</v>
      </c>
      <c r="F87" s="212" t="s">
        <v>216</v>
      </c>
      <c r="G87" s="212" t="s">
        <v>217</v>
      </c>
      <c r="H87" s="212" t="s">
        <v>218</v>
      </c>
      <c r="I87" s="213" t="s">
        <v>219</v>
      </c>
      <c r="J87" s="212" t="s">
        <v>196</v>
      </c>
      <c r="K87" s="214" t="s">
        <v>220</v>
      </c>
      <c r="L87" s="215"/>
      <c r="M87" s="103" t="s">
        <v>221</v>
      </c>
      <c r="N87" s="104" t="s">
        <v>48</v>
      </c>
      <c r="O87" s="104" t="s">
        <v>222</v>
      </c>
      <c r="P87" s="104" t="s">
        <v>223</v>
      </c>
      <c r="Q87" s="104" t="s">
        <v>224</v>
      </c>
      <c r="R87" s="104" t="s">
        <v>225</v>
      </c>
      <c r="S87" s="104" t="s">
        <v>226</v>
      </c>
      <c r="T87" s="105" t="s">
        <v>227</v>
      </c>
    </row>
    <row r="88" spans="2:63" s="1" customFormat="1" ht="29.25" customHeight="1">
      <c r="B88" s="47"/>
      <c r="C88" s="109" t="s">
        <v>197</v>
      </c>
      <c r="D88" s="75"/>
      <c r="E88" s="75"/>
      <c r="F88" s="75"/>
      <c r="G88" s="75"/>
      <c r="H88" s="75"/>
      <c r="I88" s="204"/>
      <c r="J88" s="216">
        <f>BK88</f>
        <v>0</v>
      </c>
      <c r="K88" s="75"/>
      <c r="L88" s="73"/>
      <c r="M88" s="106"/>
      <c r="N88" s="107"/>
      <c r="O88" s="107"/>
      <c r="P88" s="217">
        <f>P89</f>
        <v>0</v>
      </c>
      <c r="Q88" s="107"/>
      <c r="R88" s="217">
        <f>R89</f>
        <v>0</v>
      </c>
      <c r="S88" s="107"/>
      <c r="T88" s="218">
        <f>T89</f>
        <v>0</v>
      </c>
      <c r="AT88" s="24" t="s">
        <v>77</v>
      </c>
      <c r="AU88" s="24" t="s">
        <v>198</v>
      </c>
      <c r="BK88" s="219">
        <f>BK89</f>
        <v>0</v>
      </c>
    </row>
    <row r="89" spans="2:63" s="11" customFormat="1" ht="37.4" customHeight="1">
      <c r="B89" s="220"/>
      <c r="C89" s="221"/>
      <c r="D89" s="222" t="s">
        <v>77</v>
      </c>
      <c r="E89" s="223" t="s">
        <v>1236</v>
      </c>
      <c r="F89" s="223" t="s">
        <v>1551</v>
      </c>
      <c r="G89" s="221"/>
      <c r="H89" s="221"/>
      <c r="I89" s="224"/>
      <c r="J89" s="225">
        <f>BK89</f>
        <v>0</v>
      </c>
      <c r="K89" s="221"/>
      <c r="L89" s="226"/>
      <c r="M89" s="227"/>
      <c r="N89" s="228"/>
      <c r="O89" s="228"/>
      <c r="P89" s="229">
        <f>P90+P99+P106+P110</f>
        <v>0</v>
      </c>
      <c r="Q89" s="228"/>
      <c r="R89" s="229">
        <f>R90+R99+R106+R110</f>
        <v>0</v>
      </c>
      <c r="S89" s="228"/>
      <c r="T89" s="230">
        <f>T90+T99+T106+T110</f>
        <v>0</v>
      </c>
      <c r="AR89" s="231" t="s">
        <v>242</v>
      </c>
      <c r="AT89" s="232" t="s">
        <v>77</v>
      </c>
      <c r="AU89" s="232" t="s">
        <v>78</v>
      </c>
      <c r="AY89" s="231" t="s">
        <v>230</v>
      </c>
      <c r="BK89" s="233">
        <f>BK90+BK99+BK106+BK110</f>
        <v>0</v>
      </c>
    </row>
    <row r="90" spans="2:63" s="11" customFormat="1" ht="19.9" customHeight="1">
      <c r="B90" s="220"/>
      <c r="C90" s="221"/>
      <c r="D90" s="222" t="s">
        <v>77</v>
      </c>
      <c r="E90" s="234" t="s">
        <v>85</v>
      </c>
      <c r="F90" s="234" t="s">
        <v>1552</v>
      </c>
      <c r="G90" s="221"/>
      <c r="H90" s="221"/>
      <c r="I90" s="224"/>
      <c r="J90" s="235">
        <f>BK90</f>
        <v>0</v>
      </c>
      <c r="K90" s="221"/>
      <c r="L90" s="226"/>
      <c r="M90" s="227"/>
      <c r="N90" s="228"/>
      <c r="O90" s="228"/>
      <c r="P90" s="229">
        <f>SUM(P91:P98)</f>
        <v>0</v>
      </c>
      <c r="Q90" s="228"/>
      <c r="R90" s="229">
        <f>SUM(R91:R98)</f>
        <v>0</v>
      </c>
      <c r="S90" s="228"/>
      <c r="T90" s="230">
        <f>SUM(T91:T98)</f>
        <v>0</v>
      </c>
      <c r="AR90" s="231" t="s">
        <v>242</v>
      </c>
      <c r="AT90" s="232" t="s">
        <v>77</v>
      </c>
      <c r="AU90" s="232" t="s">
        <v>85</v>
      </c>
      <c r="AY90" s="231" t="s">
        <v>230</v>
      </c>
      <c r="BK90" s="233">
        <f>SUM(BK91:BK98)</f>
        <v>0</v>
      </c>
    </row>
    <row r="91" spans="2:65" s="1" customFormat="1" ht="51" customHeight="1">
      <c r="B91" s="47"/>
      <c r="C91" s="236" t="s">
        <v>85</v>
      </c>
      <c r="D91" s="236" t="s">
        <v>233</v>
      </c>
      <c r="E91" s="237" t="s">
        <v>1553</v>
      </c>
      <c r="F91" s="238" t="s">
        <v>1554</v>
      </c>
      <c r="G91" s="239" t="s">
        <v>1267</v>
      </c>
      <c r="H91" s="240">
        <v>1</v>
      </c>
      <c r="I91" s="241"/>
      <c r="J91" s="242">
        <f>ROUND(I91*H91,2)</f>
        <v>0</v>
      </c>
      <c r="K91" s="238" t="s">
        <v>34</v>
      </c>
      <c r="L91" s="73"/>
      <c r="M91" s="243" t="s">
        <v>34</v>
      </c>
      <c r="N91" s="244" t="s">
        <v>49</v>
      </c>
      <c r="O91" s="48"/>
      <c r="P91" s="245">
        <f>O91*H91</f>
        <v>0</v>
      </c>
      <c r="Q91" s="245">
        <v>0</v>
      </c>
      <c r="R91" s="245">
        <f>Q91*H91</f>
        <v>0</v>
      </c>
      <c r="S91" s="245">
        <v>0</v>
      </c>
      <c r="T91" s="246">
        <f>S91*H91</f>
        <v>0</v>
      </c>
      <c r="AR91" s="24" t="s">
        <v>533</v>
      </c>
      <c r="AT91" s="24" t="s">
        <v>233</v>
      </c>
      <c r="AU91" s="24" t="s">
        <v>91</v>
      </c>
      <c r="AY91" s="24" t="s">
        <v>230</v>
      </c>
      <c r="BE91" s="247">
        <f>IF(N91="základní",J91,0)</f>
        <v>0</v>
      </c>
      <c r="BF91" s="247">
        <f>IF(N91="snížená",J91,0)</f>
        <v>0</v>
      </c>
      <c r="BG91" s="247">
        <f>IF(N91="zákl. přenesená",J91,0)</f>
        <v>0</v>
      </c>
      <c r="BH91" s="247">
        <f>IF(N91="sníž. přenesená",J91,0)</f>
        <v>0</v>
      </c>
      <c r="BI91" s="247">
        <f>IF(N91="nulová",J91,0)</f>
        <v>0</v>
      </c>
      <c r="BJ91" s="24" t="s">
        <v>85</v>
      </c>
      <c r="BK91" s="247">
        <f>ROUND(I91*H91,2)</f>
        <v>0</v>
      </c>
      <c r="BL91" s="24" t="s">
        <v>533</v>
      </c>
      <c r="BM91" s="24" t="s">
        <v>1555</v>
      </c>
    </row>
    <row r="92" spans="2:65" s="1" customFormat="1" ht="38.25" customHeight="1">
      <c r="B92" s="47"/>
      <c r="C92" s="236" t="s">
        <v>91</v>
      </c>
      <c r="D92" s="236" t="s">
        <v>233</v>
      </c>
      <c r="E92" s="237" t="s">
        <v>1556</v>
      </c>
      <c r="F92" s="238" t="s">
        <v>1557</v>
      </c>
      <c r="G92" s="239" t="s">
        <v>1267</v>
      </c>
      <c r="H92" s="240">
        <v>1</v>
      </c>
      <c r="I92" s="241"/>
      <c r="J92" s="242">
        <f>ROUND(I92*H92,2)</f>
        <v>0</v>
      </c>
      <c r="K92" s="238" t="s">
        <v>34</v>
      </c>
      <c r="L92" s="73"/>
      <c r="M92" s="243" t="s">
        <v>34</v>
      </c>
      <c r="N92" s="244" t="s">
        <v>49</v>
      </c>
      <c r="O92" s="48"/>
      <c r="P92" s="245">
        <f>O92*H92</f>
        <v>0</v>
      </c>
      <c r="Q92" s="245">
        <v>0</v>
      </c>
      <c r="R92" s="245">
        <f>Q92*H92</f>
        <v>0</v>
      </c>
      <c r="S92" s="245">
        <v>0</v>
      </c>
      <c r="T92" s="246">
        <f>S92*H92</f>
        <v>0</v>
      </c>
      <c r="AR92" s="24" t="s">
        <v>533</v>
      </c>
      <c r="AT92" s="24" t="s">
        <v>233</v>
      </c>
      <c r="AU92" s="24" t="s">
        <v>91</v>
      </c>
      <c r="AY92" s="24" t="s">
        <v>230</v>
      </c>
      <c r="BE92" s="247">
        <f>IF(N92="základní",J92,0)</f>
        <v>0</v>
      </c>
      <c r="BF92" s="247">
        <f>IF(N92="snížená",J92,0)</f>
        <v>0</v>
      </c>
      <c r="BG92" s="247">
        <f>IF(N92="zákl. přenesená",J92,0)</f>
        <v>0</v>
      </c>
      <c r="BH92" s="247">
        <f>IF(N92="sníž. přenesená",J92,0)</f>
        <v>0</v>
      </c>
      <c r="BI92" s="247">
        <f>IF(N92="nulová",J92,0)</f>
        <v>0</v>
      </c>
      <c r="BJ92" s="24" t="s">
        <v>85</v>
      </c>
      <c r="BK92" s="247">
        <f>ROUND(I92*H92,2)</f>
        <v>0</v>
      </c>
      <c r="BL92" s="24" t="s">
        <v>533</v>
      </c>
      <c r="BM92" s="24" t="s">
        <v>1558</v>
      </c>
    </row>
    <row r="93" spans="2:65" s="1" customFormat="1" ht="25.5" customHeight="1">
      <c r="B93" s="47"/>
      <c r="C93" s="236" t="s">
        <v>242</v>
      </c>
      <c r="D93" s="236" t="s">
        <v>233</v>
      </c>
      <c r="E93" s="237" t="s">
        <v>1559</v>
      </c>
      <c r="F93" s="238" t="s">
        <v>1560</v>
      </c>
      <c r="G93" s="239" t="s">
        <v>1267</v>
      </c>
      <c r="H93" s="240">
        <v>1</v>
      </c>
      <c r="I93" s="241"/>
      <c r="J93" s="242">
        <f>ROUND(I93*H93,2)</f>
        <v>0</v>
      </c>
      <c r="K93" s="238" t="s">
        <v>34</v>
      </c>
      <c r="L93" s="73"/>
      <c r="M93" s="243" t="s">
        <v>34</v>
      </c>
      <c r="N93" s="244" t="s">
        <v>49</v>
      </c>
      <c r="O93" s="48"/>
      <c r="P93" s="245">
        <f>O93*H93</f>
        <v>0</v>
      </c>
      <c r="Q93" s="245">
        <v>0</v>
      </c>
      <c r="R93" s="245">
        <f>Q93*H93</f>
        <v>0</v>
      </c>
      <c r="S93" s="245">
        <v>0</v>
      </c>
      <c r="T93" s="246">
        <f>S93*H93</f>
        <v>0</v>
      </c>
      <c r="AR93" s="24" t="s">
        <v>533</v>
      </c>
      <c r="AT93" s="24" t="s">
        <v>233</v>
      </c>
      <c r="AU93" s="24" t="s">
        <v>91</v>
      </c>
      <c r="AY93" s="24" t="s">
        <v>230</v>
      </c>
      <c r="BE93" s="247">
        <f>IF(N93="základní",J93,0)</f>
        <v>0</v>
      </c>
      <c r="BF93" s="247">
        <f>IF(N93="snížená",J93,0)</f>
        <v>0</v>
      </c>
      <c r="BG93" s="247">
        <f>IF(N93="zákl. přenesená",J93,0)</f>
        <v>0</v>
      </c>
      <c r="BH93" s="247">
        <f>IF(N93="sníž. přenesená",J93,0)</f>
        <v>0</v>
      </c>
      <c r="BI93" s="247">
        <f>IF(N93="nulová",J93,0)</f>
        <v>0</v>
      </c>
      <c r="BJ93" s="24" t="s">
        <v>85</v>
      </c>
      <c r="BK93" s="247">
        <f>ROUND(I93*H93,2)</f>
        <v>0</v>
      </c>
      <c r="BL93" s="24" t="s">
        <v>533</v>
      </c>
      <c r="BM93" s="24" t="s">
        <v>1561</v>
      </c>
    </row>
    <row r="94" spans="2:65" s="1" customFormat="1" ht="16.5" customHeight="1">
      <c r="B94" s="47"/>
      <c r="C94" s="236" t="s">
        <v>237</v>
      </c>
      <c r="D94" s="236" t="s">
        <v>233</v>
      </c>
      <c r="E94" s="237" t="s">
        <v>1562</v>
      </c>
      <c r="F94" s="238" t="s">
        <v>1563</v>
      </c>
      <c r="G94" s="239" t="s">
        <v>1267</v>
      </c>
      <c r="H94" s="240">
        <v>1</v>
      </c>
      <c r="I94" s="241"/>
      <c r="J94" s="242">
        <f>ROUND(I94*H94,2)</f>
        <v>0</v>
      </c>
      <c r="K94" s="238" t="s">
        <v>34</v>
      </c>
      <c r="L94" s="73"/>
      <c r="M94" s="243" t="s">
        <v>34</v>
      </c>
      <c r="N94" s="244" t="s">
        <v>49</v>
      </c>
      <c r="O94" s="48"/>
      <c r="P94" s="245">
        <f>O94*H94</f>
        <v>0</v>
      </c>
      <c r="Q94" s="245">
        <v>0</v>
      </c>
      <c r="R94" s="245">
        <f>Q94*H94</f>
        <v>0</v>
      </c>
      <c r="S94" s="245">
        <v>0</v>
      </c>
      <c r="T94" s="246">
        <f>S94*H94</f>
        <v>0</v>
      </c>
      <c r="AR94" s="24" t="s">
        <v>533</v>
      </c>
      <c r="AT94" s="24" t="s">
        <v>233</v>
      </c>
      <c r="AU94" s="24" t="s">
        <v>91</v>
      </c>
      <c r="AY94" s="24" t="s">
        <v>230</v>
      </c>
      <c r="BE94" s="247">
        <f>IF(N94="základní",J94,0)</f>
        <v>0</v>
      </c>
      <c r="BF94" s="247">
        <f>IF(N94="snížená",J94,0)</f>
        <v>0</v>
      </c>
      <c r="BG94" s="247">
        <f>IF(N94="zákl. přenesená",J94,0)</f>
        <v>0</v>
      </c>
      <c r="BH94" s="247">
        <f>IF(N94="sníž. přenesená",J94,0)</f>
        <v>0</v>
      </c>
      <c r="BI94" s="247">
        <f>IF(N94="nulová",J94,0)</f>
        <v>0</v>
      </c>
      <c r="BJ94" s="24" t="s">
        <v>85</v>
      </c>
      <c r="BK94" s="247">
        <f>ROUND(I94*H94,2)</f>
        <v>0</v>
      </c>
      <c r="BL94" s="24" t="s">
        <v>533</v>
      </c>
      <c r="BM94" s="24" t="s">
        <v>1564</v>
      </c>
    </row>
    <row r="95" spans="2:65" s="1" customFormat="1" ht="25.5" customHeight="1">
      <c r="B95" s="47"/>
      <c r="C95" s="236" t="s">
        <v>255</v>
      </c>
      <c r="D95" s="236" t="s">
        <v>233</v>
      </c>
      <c r="E95" s="237" t="s">
        <v>1565</v>
      </c>
      <c r="F95" s="238" t="s">
        <v>1566</v>
      </c>
      <c r="G95" s="239" t="s">
        <v>1267</v>
      </c>
      <c r="H95" s="240">
        <v>1</v>
      </c>
      <c r="I95" s="241"/>
      <c r="J95" s="242">
        <f>ROUND(I95*H95,2)</f>
        <v>0</v>
      </c>
      <c r="K95" s="238" t="s">
        <v>34</v>
      </c>
      <c r="L95" s="73"/>
      <c r="M95" s="243" t="s">
        <v>34</v>
      </c>
      <c r="N95" s="244" t="s">
        <v>49</v>
      </c>
      <c r="O95" s="48"/>
      <c r="P95" s="245">
        <f>O95*H95</f>
        <v>0</v>
      </c>
      <c r="Q95" s="245">
        <v>0</v>
      </c>
      <c r="R95" s="245">
        <f>Q95*H95</f>
        <v>0</v>
      </c>
      <c r="S95" s="245">
        <v>0</v>
      </c>
      <c r="T95" s="246">
        <f>S95*H95</f>
        <v>0</v>
      </c>
      <c r="AR95" s="24" t="s">
        <v>533</v>
      </c>
      <c r="AT95" s="24" t="s">
        <v>233</v>
      </c>
      <c r="AU95" s="24" t="s">
        <v>91</v>
      </c>
      <c r="AY95" s="24" t="s">
        <v>230</v>
      </c>
      <c r="BE95" s="247">
        <f>IF(N95="základní",J95,0)</f>
        <v>0</v>
      </c>
      <c r="BF95" s="247">
        <f>IF(N95="snížená",J95,0)</f>
        <v>0</v>
      </c>
      <c r="BG95" s="247">
        <f>IF(N95="zákl. přenesená",J95,0)</f>
        <v>0</v>
      </c>
      <c r="BH95" s="247">
        <f>IF(N95="sníž. přenesená",J95,0)</f>
        <v>0</v>
      </c>
      <c r="BI95" s="247">
        <f>IF(N95="nulová",J95,0)</f>
        <v>0</v>
      </c>
      <c r="BJ95" s="24" t="s">
        <v>85</v>
      </c>
      <c r="BK95" s="247">
        <f>ROUND(I95*H95,2)</f>
        <v>0</v>
      </c>
      <c r="BL95" s="24" t="s">
        <v>533</v>
      </c>
      <c r="BM95" s="24" t="s">
        <v>1567</v>
      </c>
    </row>
    <row r="96" spans="2:65" s="1" customFormat="1" ht="38.25" customHeight="1">
      <c r="B96" s="47"/>
      <c r="C96" s="236" t="s">
        <v>266</v>
      </c>
      <c r="D96" s="236" t="s">
        <v>233</v>
      </c>
      <c r="E96" s="237" t="s">
        <v>1568</v>
      </c>
      <c r="F96" s="238" t="s">
        <v>1569</v>
      </c>
      <c r="G96" s="239" t="s">
        <v>1267</v>
      </c>
      <c r="H96" s="240">
        <v>1</v>
      </c>
      <c r="I96" s="241"/>
      <c r="J96" s="242">
        <f>ROUND(I96*H96,2)</f>
        <v>0</v>
      </c>
      <c r="K96" s="238" t="s">
        <v>34</v>
      </c>
      <c r="L96" s="73"/>
      <c r="M96" s="243" t="s">
        <v>34</v>
      </c>
      <c r="N96" s="244" t="s">
        <v>49</v>
      </c>
      <c r="O96" s="48"/>
      <c r="P96" s="245">
        <f>O96*H96</f>
        <v>0</v>
      </c>
      <c r="Q96" s="245">
        <v>0</v>
      </c>
      <c r="R96" s="245">
        <f>Q96*H96</f>
        <v>0</v>
      </c>
      <c r="S96" s="245">
        <v>0</v>
      </c>
      <c r="T96" s="246">
        <f>S96*H96</f>
        <v>0</v>
      </c>
      <c r="AR96" s="24" t="s">
        <v>533</v>
      </c>
      <c r="AT96" s="24" t="s">
        <v>233</v>
      </c>
      <c r="AU96" s="24" t="s">
        <v>91</v>
      </c>
      <c r="AY96" s="24" t="s">
        <v>230</v>
      </c>
      <c r="BE96" s="247">
        <f>IF(N96="základní",J96,0)</f>
        <v>0</v>
      </c>
      <c r="BF96" s="247">
        <f>IF(N96="snížená",J96,0)</f>
        <v>0</v>
      </c>
      <c r="BG96" s="247">
        <f>IF(N96="zákl. přenesená",J96,0)</f>
        <v>0</v>
      </c>
      <c r="BH96" s="247">
        <f>IF(N96="sníž. přenesená",J96,0)</f>
        <v>0</v>
      </c>
      <c r="BI96" s="247">
        <f>IF(N96="nulová",J96,0)</f>
        <v>0</v>
      </c>
      <c r="BJ96" s="24" t="s">
        <v>85</v>
      </c>
      <c r="BK96" s="247">
        <f>ROUND(I96*H96,2)</f>
        <v>0</v>
      </c>
      <c r="BL96" s="24" t="s">
        <v>533</v>
      </c>
      <c r="BM96" s="24" t="s">
        <v>1570</v>
      </c>
    </row>
    <row r="97" spans="2:65" s="1" customFormat="1" ht="16.5" customHeight="1">
      <c r="B97" s="47"/>
      <c r="C97" s="236" t="s">
        <v>278</v>
      </c>
      <c r="D97" s="236" t="s">
        <v>233</v>
      </c>
      <c r="E97" s="237" t="s">
        <v>1571</v>
      </c>
      <c r="F97" s="238" t="s">
        <v>1572</v>
      </c>
      <c r="G97" s="239" t="s">
        <v>1573</v>
      </c>
      <c r="H97" s="240">
        <v>10</v>
      </c>
      <c r="I97" s="241"/>
      <c r="J97" s="242">
        <f>ROUND(I97*H97,2)</f>
        <v>0</v>
      </c>
      <c r="K97" s="238" t="s">
        <v>34</v>
      </c>
      <c r="L97" s="73"/>
      <c r="M97" s="243" t="s">
        <v>34</v>
      </c>
      <c r="N97" s="244" t="s">
        <v>49</v>
      </c>
      <c r="O97" s="48"/>
      <c r="P97" s="245">
        <f>O97*H97</f>
        <v>0</v>
      </c>
      <c r="Q97" s="245">
        <v>0</v>
      </c>
      <c r="R97" s="245">
        <f>Q97*H97</f>
        <v>0</v>
      </c>
      <c r="S97" s="245">
        <v>0</v>
      </c>
      <c r="T97" s="246">
        <f>S97*H97</f>
        <v>0</v>
      </c>
      <c r="AR97" s="24" t="s">
        <v>533</v>
      </c>
      <c r="AT97" s="24" t="s">
        <v>233</v>
      </c>
      <c r="AU97" s="24" t="s">
        <v>91</v>
      </c>
      <c r="AY97" s="24" t="s">
        <v>230</v>
      </c>
      <c r="BE97" s="247">
        <f>IF(N97="základní",J97,0)</f>
        <v>0</v>
      </c>
      <c r="BF97" s="247">
        <f>IF(N97="snížená",J97,0)</f>
        <v>0</v>
      </c>
      <c r="BG97" s="247">
        <f>IF(N97="zákl. přenesená",J97,0)</f>
        <v>0</v>
      </c>
      <c r="BH97" s="247">
        <f>IF(N97="sníž. přenesená",J97,0)</f>
        <v>0</v>
      </c>
      <c r="BI97" s="247">
        <f>IF(N97="nulová",J97,0)</f>
        <v>0</v>
      </c>
      <c r="BJ97" s="24" t="s">
        <v>85</v>
      </c>
      <c r="BK97" s="247">
        <f>ROUND(I97*H97,2)</f>
        <v>0</v>
      </c>
      <c r="BL97" s="24" t="s">
        <v>533</v>
      </c>
      <c r="BM97" s="24" t="s">
        <v>1574</v>
      </c>
    </row>
    <row r="98" spans="2:65" s="1" customFormat="1" ht="16.5" customHeight="1">
      <c r="B98" s="47"/>
      <c r="C98" s="236" t="s">
        <v>285</v>
      </c>
      <c r="D98" s="236" t="s">
        <v>233</v>
      </c>
      <c r="E98" s="237" t="s">
        <v>1575</v>
      </c>
      <c r="F98" s="238" t="s">
        <v>1576</v>
      </c>
      <c r="G98" s="239" t="s">
        <v>1573</v>
      </c>
      <c r="H98" s="240">
        <v>1</v>
      </c>
      <c r="I98" s="241"/>
      <c r="J98" s="242">
        <f>ROUND(I98*H98,2)</f>
        <v>0</v>
      </c>
      <c r="K98" s="238" t="s">
        <v>34</v>
      </c>
      <c r="L98" s="73"/>
      <c r="M98" s="243" t="s">
        <v>34</v>
      </c>
      <c r="N98" s="244" t="s">
        <v>49</v>
      </c>
      <c r="O98" s="48"/>
      <c r="P98" s="245">
        <f>O98*H98</f>
        <v>0</v>
      </c>
      <c r="Q98" s="245">
        <v>0</v>
      </c>
      <c r="R98" s="245">
        <f>Q98*H98</f>
        <v>0</v>
      </c>
      <c r="S98" s="245">
        <v>0</v>
      </c>
      <c r="T98" s="246">
        <f>S98*H98</f>
        <v>0</v>
      </c>
      <c r="AR98" s="24" t="s">
        <v>533</v>
      </c>
      <c r="AT98" s="24" t="s">
        <v>233</v>
      </c>
      <c r="AU98" s="24" t="s">
        <v>91</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533</v>
      </c>
      <c r="BM98" s="24" t="s">
        <v>1577</v>
      </c>
    </row>
    <row r="99" spans="2:63" s="11" customFormat="1" ht="29.85" customHeight="1">
      <c r="B99" s="220"/>
      <c r="C99" s="221"/>
      <c r="D99" s="222" t="s">
        <v>77</v>
      </c>
      <c r="E99" s="234" t="s">
        <v>91</v>
      </c>
      <c r="F99" s="234" t="s">
        <v>1578</v>
      </c>
      <c r="G99" s="221"/>
      <c r="H99" s="221"/>
      <c r="I99" s="224"/>
      <c r="J99" s="235">
        <f>BK99</f>
        <v>0</v>
      </c>
      <c r="K99" s="221"/>
      <c r="L99" s="226"/>
      <c r="M99" s="227"/>
      <c r="N99" s="228"/>
      <c r="O99" s="228"/>
      <c r="P99" s="229">
        <f>P100+P101+P102</f>
        <v>0</v>
      </c>
      <c r="Q99" s="228"/>
      <c r="R99" s="229">
        <f>R100+R101+R102</f>
        <v>0</v>
      </c>
      <c r="S99" s="228"/>
      <c r="T99" s="230">
        <f>T100+T101+T102</f>
        <v>0</v>
      </c>
      <c r="AR99" s="231" t="s">
        <v>242</v>
      </c>
      <c r="AT99" s="232" t="s">
        <v>77</v>
      </c>
      <c r="AU99" s="232" t="s">
        <v>85</v>
      </c>
      <c r="AY99" s="231" t="s">
        <v>230</v>
      </c>
      <c r="BK99" s="233">
        <f>BK100+BK101+BK102</f>
        <v>0</v>
      </c>
    </row>
    <row r="100" spans="2:65" s="1" customFormat="1" ht="51" customHeight="1">
      <c r="B100" s="47"/>
      <c r="C100" s="236" t="s">
        <v>289</v>
      </c>
      <c r="D100" s="236" t="s">
        <v>233</v>
      </c>
      <c r="E100" s="237" t="s">
        <v>1579</v>
      </c>
      <c r="F100" s="238" t="s">
        <v>1580</v>
      </c>
      <c r="G100" s="239" t="s">
        <v>1267</v>
      </c>
      <c r="H100" s="240">
        <v>1</v>
      </c>
      <c r="I100" s="241"/>
      <c r="J100" s="242">
        <f>ROUND(I100*H100,2)</f>
        <v>0</v>
      </c>
      <c r="K100" s="238" t="s">
        <v>34</v>
      </c>
      <c r="L100" s="73"/>
      <c r="M100" s="243" t="s">
        <v>34</v>
      </c>
      <c r="N100" s="244" t="s">
        <v>49</v>
      </c>
      <c r="O100" s="48"/>
      <c r="P100" s="245">
        <f>O100*H100</f>
        <v>0</v>
      </c>
      <c r="Q100" s="245">
        <v>0</v>
      </c>
      <c r="R100" s="245">
        <f>Q100*H100</f>
        <v>0</v>
      </c>
      <c r="S100" s="245">
        <v>0</v>
      </c>
      <c r="T100" s="246">
        <f>S100*H100</f>
        <v>0</v>
      </c>
      <c r="AR100" s="24" t="s">
        <v>533</v>
      </c>
      <c r="AT100" s="24" t="s">
        <v>233</v>
      </c>
      <c r="AU100" s="24" t="s">
        <v>91</v>
      </c>
      <c r="AY100" s="24" t="s">
        <v>230</v>
      </c>
      <c r="BE100" s="247">
        <f>IF(N100="základní",J100,0)</f>
        <v>0</v>
      </c>
      <c r="BF100" s="247">
        <f>IF(N100="snížená",J100,0)</f>
        <v>0</v>
      </c>
      <c r="BG100" s="247">
        <f>IF(N100="zákl. přenesená",J100,0)</f>
        <v>0</v>
      </c>
      <c r="BH100" s="247">
        <f>IF(N100="sníž. přenesená",J100,0)</f>
        <v>0</v>
      </c>
      <c r="BI100" s="247">
        <f>IF(N100="nulová",J100,0)</f>
        <v>0</v>
      </c>
      <c r="BJ100" s="24" t="s">
        <v>85</v>
      </c>
      <c r="BK100" s="247">
        <f>ROUND(I100*H100,2)</f>
        <v>0</v>
      </c>
      <c r="BL100" s="24" t="s">
        <v>533</v>
      </c>
      <c r="BM100" s="24" t="s">
        <v>1581</v>
      </c>
    </row>
    <row r="101" spans="2:65" s="1" customFormat="1" ht="25.5" customHeight="1">
      <c r="B101" s="47"/>
      <c r="C101" s="236" t="s">
        <v>295</v>
      </c>
      <c r="D101" s="236" t="s">
        <v>233</v>
      </c>
      <c r="E101" s="237" t="s">
        <v>1582</v>
      </c>
      <c r="F101" s="238" t="s">
        <v>1583</v>
      </c>
      <c r="G101" s="239" t="s">
        <v>1267</v>
      </c>
      <c r="H101" s="240">
        <v>1</v>
      </c>
      <c r="I101" s="241"/>
      <c r="J101" s="242">
        <f>ROUND(I101*H101,2)</f>
        <v>0</v>
      </c>
      <c r="K101" s="238" t="s">
        <v>34</v>
      </c>
      <c r="L101" s="73"/>
      <c r="M101" s="243" t="s">
        <v>34</v>
      </c>
      <c r="N101" s="244" t="s">
        <v>49</v>
      </c>
      <c r="O101" s="48"/>
      <c r="P101" s="245">
        <f>O101*H101</f>
        <v>0</v>
      </c>
      <c r="Q101" s="245">
        <v>0</v>
      </c>
      <c r="R101" s="245">
        <f>Q101*H101</f>
        <v>0</v>
      </c>
      <c r="S101" s="245">
        <v>0</v>
      </c>
      <c r="T101" s="246">
        <f>S101*H101</f>
        <v>0</v>
      </c>
      <c r="AR101" s="24" t="s">
        <v>533</v>
      </c>
      <c r="AT101" s="24" t="s">
        <v>233</v>
      </c>
      <c r="AU101" s="24" t="s">
        <v>91</v>
      </c>
      <c r="AY101" s="24" t="s">
        <v>230</v>
      </c>
      <c r="BE101" s="247">
        <f>IF(N101="základní",J101,0)</f>
        <v>0</v>
      </c>
      <c r="BF101" s="247">
        <f>IF(N101="snížená",J101,0)</f>
        <v>0</v>
      </c>
      <c r="BG101" s="247">
        <f>IF(N101="zákl. přenesená",J101,0)</f>
        <v>0</v>
      </c>
      <c r="BH101" s="247">
        <f>IF(N101="sníž. přenesená",J101,0)</f>
        <v>0</v>
      </c>
      <c r="BI101" s="247">
        <f>IF(N101="nulová",J101,0)</f>
        <v>0</v>
      </c>
      <c r="BJ101" s="24" t="s">
        <v>85</v>
      </c>
      <c r="BK101" s="247">
        <f>ROUND(I101*H101,2)</f>
        <v>0</v>
      </c>
      <c r="BL101" s="24" t="s">
        <v>533</v>
      </c>
      <c r="BM101" s="24" t="s">
        <v>1584</v>
      </c>
    </row>
    <row r="102" spans="2:63" s="11" customFormat="1" ht="22.3" customHeight="1">
      <c r="B102" s="220"/>
      <c r="C102" s="221"/>
      <c r="D102" s="222" t="s">
        <v>77</v>
      </c>
      <c r="E102" s="234" t="s">
        <v>242</v>
      </c>
      <c r="F102" s="234" t="s">
        <v>1585</v>
      </c>
      <c r="G102" s="221"/>
      <c r="H102" s="221"/>
      <c r="I102" s="224"/>
      <c r="J102" s="235">
        <f>BK102</f>
        <v>0</v>
      </c>
      <c r="K102" s="221"/>
      <c r="L102" s="226"/>
      <c r="M102" s="227"/>
      <c r="N102" s="228"/>
      <c r="O102" s="228"/>
      <c r="P102" s="229">
        <f>SUM(P103:P105)</f>
        <v>0</v>
      </c>
      <c r="Q102" s="228"/>
      <c r="R102" s="229">
        <f>SUM(R103:R105)</f>
        <v>0</v>
      </c>
      <c r="S102" s="228"/>
      <c r="T102" s="230">
        <f>SUM(T103:T105)</f>
        <v>0</v>
      </c>
      <c r="AR102" s="231" t="s">
        <v>91</v>
      </c>
      <c r="AT102" s="232" t="s">
        <v>77</v>
      </c>
      <c r="AU102" s="232" t="s">
        <v>91</v>
      </c>
      <c r="AY102" s="231" t="s">
        <v>230</v>
      </c>
      <c r="BK102" s="233">
        <f>SUM(BK103:BK105)</f>
        <v>0</v>
      </c>
    </row>
    <row r="103" spans="2:65" s="1" customFormat="1" ht="38.25" customHeight="1">
      <c r="B103" s="47"/>
      <c r="C103" s="236" t="s">
        <v>301</v>
      </c>
      <c r="D103" s="236" t="s">
        <v>233</v>
      </c>
      <c r="E103" s="237" t="s">
        <v>1586</v>
      </c>
      <c r="F103" s="238" t="s">
        <v>1587</v>
      </c>
      <c r="G103" s="239" t="s">
        <v>1267</v>
      </c>
      <c r="H103" s="240">
        <v>2</v>
      </c>
      <c r="I103" s="241"/>
      <c r="J103" s="242">
        <f>ROUND(I103*H103,2)</f>
        <v>0</v>
      </c>
      <c r="K103" s="238" t="s">
        <v>34</v>
      </c>
      <c r="L103" s="73"/>
      <c r="M103" s="243" t="s">
        <v>34</v>
      </c>
      <c r="N103" s="244" t="s">
        <v>49</v>
      </c>
      <c r="O103" s="48"/>
      <c r="P103" s="245">
        <f>O103*H103</f>
        <v>0</v>
      </c>
      <c r="Q103" s="245">
        <v>0</v>
      </c>
      <c r="R103" s="245">
        <f>Q103*H103</f>
        <v>0</v>
      </c>
      <c r="S103" s="245">
        <v>0</v>
      </c>
      <c r="T103" s="246">
        <f>S103*H103</f>
        <v>0</v>
      </c>
      <c r="AR103" s="24" t="s">
        <v>533</v>
      </c>
      <c r="AT103" s="24" t="s">
        <v>233</v>
      </c>
      <c r="AU103" s="24" t="s">
        <v>242</v>
      </c>
      <c r="AY103" s="24" t="s">
        <v>230</v>
      </c>
      <c r="BE103" s="247">
        <f>IF(N103="základní",J103,0)</f>
        <v>0</v>
      </c>
      <c r="BF103" s="247">
        <f>IF(N103="snížená",J103,0)</f>
        <v>0</v>
      </c>
      <c r="BG103" s="247">
        <f>IF(N103="zákl. přenesená",J103,0)</f>
        <v>0</v>
      </c>
      <c r="BH103" s="247">
        <f>IF(N103="sníž. přenesená",J103,0)</f>
        <v>0</v>
      </c>
      <c r="BI103" s="247">
        <f>IF(N103="nulová",J103,0)</f>
        <v>0</v>
      </c>
      <c r="BJ103" s="24" t="s">
        <v>85</v>
      </c>
      <c r="BK103" s="247">
        <f>ROUND(I103*H103,2)</f>
        <v>0</v>
      </c>
      <c r="BL103" s="24" t="s">
        <v>533</v>
      </c>
      <c r="BM103" s="24" t="s">
        <v>1588</v>
      </c>
    </row>
    <row r="104" spans="2:65" s="1" customFormat="1" ht="38.25" customHeight="1">
      <c r="B104" s="47"/>
      <c r="C104" s="236" t="s">
        <v>307</v>
      </c>
      <c r="D104" s="236" t="s">
        <v>233</v>
      </c>
      <c r="E104" s="237" t="s">
        <v>1589</v>
      </c>
      <c r="F104" s="238" t="s">
        <v>1590</v>
      </c>
      <c r="G104" s="239" t="s">
        <v>1267</v>
      </c>
      <c r="H104" s="240">
        <v>2</v>
      </c>
      <c r="I104" s="241"/>
      <c r="J104" s="242">
        <f>ROUND(I104*H104,2)</f>
        <v>0</v>
      </c>
      <c r="K104" s="238" t="s">
        <v>34</v>
      </c>
      <c r="L104" s="73"/>
      <c r="M104" s="243" t="s">
        <v>34</v>
      </c>
      <c r="N104" s="244" t="s">
        <v>49</v>
      </c>
      <c r="O104" s="48"/>
      <c r="P104" s="245">
        <f>O104*H104</f>
        <v>0</v>
      </c>
      <c r="Q104" s="245">
        <v>0</v>
      </c>
      <c r="R104" s="245">
        <f>Q104*H104</f>
        <v>0</v>
      </c>
      <c r="S104" s="245">
        <v>0</v>
      </c>
      <c r="T104" s="246">
        <f>S104*H104</f>
        <v>0</v>
      </c>
      <c r="AR104" s="24" t="s">
        <v>533</v>
      </c>
      <c r="AT104" s="24" t="s">
        <v>233</v>
      </c>
      <c r="AU104" s="24" t="s">
        <v>242</v>
      </c>
      <c r="AY104" s="24" t="s">
        <v>230</v>
      </c>
      <c r="BE104" s="247">
        <f>IF(N104="základní",J104,0)</f>
        <v>0</v>
      </c>
      <c r="BF104" s="247">
        <f>IF(N104="snížená",J104,0)</f>
        <v>0</v>
      </c>
      <c r="BG104" s="247">
        <f>IF(N104="zákl. přenesená",J104,0)</f>
        <v>0</v>
      </c>
      <c r="BH104" s="247">
        <f>IF(N104="sníž. přenesená",J104,0)</f>
        <v>0</v>
      </c>
      <c r="BI104" s="247">
        <f>IF(N104="nulová",J104,0)</f>
        <v>0</v>
      </c>
      <c r="BJ104" s="24" t="s">
        <v>85</v>
      </c>
      <c r="BK104" s="247">
        <f>ROUND(I104*H104,2)</f>
        <v>0</v>
      </c>
      <c r="BL104" s="24" t="s">
        <v>533</v>
      </c>
      <c r="BM104" s="24" t="s">
        <v>1591</v>
      </c>
    </row>
    <row r="105" spans="2:65" s="1" customFormat="1" ht="16.5" customHeight="1">
      <c r="B105" s="47"/>
      <c r="C105" s="236" t="s">
        <v>311</v>
      </c>
      <c r="D105" s="236" t="s">
        <v>233</v>
      </c>
      <c r="E105" s="237" t="s">
        <v>1592</v>
      </c>
      <c r="F105" s="238" t="s">
        <v>1593</v>
      </c>
      <c r="G105" s="239" t="s">
        <v>1594</v>
      </c>
      <c r="H105" s="240">
        <v>15</v>
      </c>
      <c r="I105" s="241"/>
      <c r="J105" s="242">
        <f>ROUND(I105*H105,2)</f>
        <v>0</v>
      </c>
      <c r="K105" s="238" t="s">
        <v>34</v>
      </c>
      <c r="L105" s="73"/>
      <c r="M105" s="243" t="s">
        <v>34</v>
      </c>
      <c r="N105" s="244" t="s">
        <v>49</v>
      </c>
      <c r="O105" s="48"/>
      <c r="P105" s="245">
        <f>O105*H105</f>
        <v>0</v>
      </c>
      <c r="Q105" s="245">
        <v>0</v>
      </c>
      <c r="R105" s="245">
        <f>Q105*H105</f>
        <v>0</v>
      </c>
      <c r="S105" s="245">
        <v>0</v>
      </c>
      <c r="T105" s="246">
        <f>S105*H105</f>
        <v>0</v>
      </c>
      <c r="AR105" s="24" t="s">
        <v>533</v>
      </c>
      <c r="AT105" s="24" t="s">
        <v>233</v>
      </c>
      <c r="AU105" s="24" t="s">
        <v>242</v>
      </c>
      <c r="AY105" s="24" t="s">
        <v>230</v>
      </c>
      <c r="BE105" s="247">
        <f>IF(N105="základní",J105,0)</f>
        <v>0</v>
      </c>
      <c r="BF105" s="247">
        <f>IF(N105="snížená",J105,0)</f>
        <v>0</v>
      </c>
      <c r="BG105" s="247">
        <f>IF(N105="zákl. přenesená",J105,0)</f>
        <v>0</v>
      </c>
      <c r="BH105" s="247">
        <f>IF(N105="sníž. přenesená",J105,0)</f>
        <v>0</v>
      </c>
      <c r="BI105" s="247">
        <f>IF(N105="nulová",J105,0)</f>
        <v>0</v>
      </c>
      <c r="BJ105" s="24" t="s">
        <v>85</v>
      </c>
      <c r="BK105" s="247">
        <f>ROUND(I105*H105,2)</f>
        <v>0</v>
      </c>
      <c r="BL105" s="24" t="s">
        <v>533</v>
      </c>
      <c r="BM105" s="24" t="s">
        <v>1595</v>
      </c>
    </row>
    <row r="106" spans="2:63" s="11" customFormat="1" ht="29.85" customHeight="1">
      <c r="B106" s="220"/>
      <c r="C106" s="221"/>
      <c r="D106" s="222" t="s">
        <v>77</v>
      </c>
      <c r="E106" s="234" t="s">
        <v>237</v>
      </c>
      <c r="F106" s="234" t="s">
        <v>1596</v>
      </c>
      <c r="G106" s="221"/>
      <c r="H106" s="221"/>
      <c r="I106" s="224"/>
      <c r="J106" s="235">
        <f>BK106</f>
        <v>0</v>
      </c>
      <c r="K106" s="221"/>
      <c r="L106" s="226"/>
      <c r="M106" s="227"/>
      <c r="N106" s="228"/>
      <c r="O106" s="228"/>
      <c r="P106" s="229">
        <f>SUM(P107:P109)</f>
        <v>0</v>
      </c>
      <c r="Q106" s="228"/>
      <c r="R106" s="229">
        <f>SUM(R107:R109)</f>
        <v>0</v>
      </c>
      <c r="S106" s="228"/>
      <c r="T106" s="230">
        <f>SUM(T107:T109)</f>
        <v>0</v>
      </c>
      <c r="AR106" s="231" t="s">
        <v>242</v>
      </c>
      <c r="AT106" s="232" t="s">
        <v>77</v>
      </c>
      <c r="AU106" s="232" t="s">
        <v>85</v>
      </c>
      <c r="AY106" s="231" t="s">
        <v>230</v>
      </c>
      <c r="BK106" s="233">
        <f>SUM(BK107:BK109)</f>
        <v>0</v>
      </c>
    </row>
    <row r="107" spans="2:65" s="1" customFormat="1" ht="16.5" customHeight="1">
      <c r="B107" s="47"/>
      <c r="C107" s="236" t="s">
        <v>315</v>
      </c>
      <c r="D107" s="236" t="s">
        <v>233</v>
      </c>
      <c r="E107" s="237" t="s">
        <v>1597</v>
      </c>
      <c r="F107" s="238" t="s">
        <v>1598</v>
      </c>
      <c r="G107" s="239" t="s">
        <v>1267</v>
      </c>
      <c r="H107" s="240">
        <v>2</v>
      </c>
      <c r="I107" s="241"/>
      <c r="J107" s="242">
        <f>ROUND(I107*H107,2)</f>
        <v>0</v>
      </c>
      <c r="K107" s="238" t="s">
        <v>34</v>
      </c>
      <c r="L107" s="73"/>
      <c r="M107" s="243" t="s">
        <v>34</v>
      </c>
      <c r="N107" s="244" t="s">
        <v>49</v>
      </c>
      <c r="O107" s="48"/>
      <c r="P107" s="245">
        <f>O107*H107</f>
        <v>0</v>
      </c>
      <c r="Q107" s="245">
        <v>0</v>
      </c>
      <c r="R107" s="245">
        <f>Q107*H107</f>
        <v>0</v>
      </c>
      <c r="S107" s="245">
        <v>0</v>
      </c>
      <c r="T107" s="246">
        <f>S107*H107</f>
        <v>0</v>
      </c>
      <c r="AR107" s="24" t="s">
        <v>533</v>
      </c>
      <c r="AT107" s="24" t="s">
        <v>233</v>
      </c>
      <c r="AU107" s="24" t="s">
        <v>91</v>
      </c>
      <c r="AY107" s="24" t="s">
        <v>230</v>
      </c>
      <c r="BE107" s="247">
        <f>IF(N107="základní",J107,0)</f>
        <v>0</v>
      </c>
      <c r="BF107" s="247">
        <f>IF(N107="snížená",J107,0)</f>
        <v>0</v>
      </c>
      <c r="BG107" s="247">
        <f>IF(N107="zákl. přenesená",J107,0)</f>
        <v>0</v>
      </c>
      <c r="BH107" s="247">
        <f>IF(N107="sníž. přenesená",J107,0)</f>
        <v>0</v>
      </c>
      <c r="BI107" s="247">
        <f>IF(N107="nulová",J107,0)</f>
        <v>0</v>
      </c>
      <c r="BJ107" s="24" t="s">
        <v>85</v>
      </c>
      <c r="BK107" s="247">
        <f>ROUND(I107*H107,2)</f>
        <v>0</v>
      </c>
      <c r="BL107" s="24" t="s">
        <v>533</v>
      </c>
      <c r="BM107" s="24" t="s">
        <v>1599</v>
      </c>
    </row>
    <row r="108" spans="2:65" s="1" customFormat="1" ht="25.5" customHeight="1">
      <c r="B108" s="47"/>
      <c r="C108" s="236" t="s">
        <v>10</v>
      </c>
      <c r="D108" s="236" t="s">
        <v>233</v>
      </c>
      <c r="E108" s="237" t="s">
        <v>1600</v>
      </c>
      <c r="F108" s="238" t="s">
        <v>1601</v>
      </c>
      <c r="G108" s="239" t="s">
        <v>292</v>
      </c>
      <c r="H108" s="240">
        <v>1</v>
      </c>
      <c r="I108" s="241"/>
      <c r="J108" s="242">
        <f>ROUND(I108*H108,2)</f>
        <v>0</v>
      </c>
      <c r="K108" s="238" t="s">
        <v>34</v>
      </c>
      <c r="L108" s="73"/>
      <c r="M108" s="243" t="s">
        <v>34</v>
      </c>
      <c r="N108" s="244" t="s">
        <v>49</v>
      </c>
      <c r="O108" s="48"/>
      <c r="P108" s="245">
        <f>O108*H108</f>
        <v>0</v>
      </c>
      <c r="Q108" s="245">
        <v>0</v>
      </c>
      <c r="R108" s="245">
        <f>Q108*H108</f>
        <v>0</v>
      </c>
      <c r="S108" s="245">
        <v>0</v>
      </c>
      <c r="T108" s="246">
        <f>S108*H108</f>
        <v>0</v>
      </c>
      <c r="AR108" s="24" t="s">
        <v>533</v>
      </c>
      <c r="AT108" s="24" t="s">
        <v>233</v>
      </c>
      <c r="AU108" s="24" t="s">
        <v>91</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533</v>
      </c>
      <c r="BM108" s="24" t="s">
        <v>1602</v>
      </c>
    </row>
    <row r="109" spans="2:65" s="1" customFormat="1" ht="16.5" customHeight="1">
      <c r="B109" s="47"/>
      <c r="C109" s="236" t="s">
        <v>259</v>
      </c>
      <c r="D109" s="236" t="s">
        <v>233</v>
      </c>
      <c r="E109" s="237" t="s">
        <v>1603</v>
      </c>
      <c r="F109" s="238" t="s">
        <v>1604</v>
      </c>
      <c r="G109" s="239" t="s">
        <v>292</v>
      </c>
      <c r="H109" s="240">
        <v>1</v>
      </c>
      <c r="I109" s="241"/>
      <c r="J109" s="242">
        <f>ROUND(I109*H109,2)</f>
        <v>0</v>
      </c>
      <c r="K109" s="238" t="s">
        <v>34</v>
      </c>
      <c r="L109" s="73"/>
      <c r="M109" s="243" t="s">
        <v>34</v>
      </c>
      <c r="N109" s="244" t="s">
        <v>49</v>
      </c>
      <c r="O109" s="48"/>
      <c r="P109" s="245">
        <f>O109*H109</f>
        <v>0</v>
      </c>
      <c r="Q109" s="245">
        <v>0</v>
      </c>
      <c r="R109" s="245">
        <f>Q109*H109</f>
        <v>0</v>
      </c>
      <c r="S109" s="245">
        <v>0</v>
      </c>
      <c r="T109" s="246">
        <f>S109*H109</f>
        <v>0</v>
      </c>
      <c r="AR109" s="24" t="s">
        <v>533</v>
      </c>
      <c r="AT109" s="24" t="s">
        <v>233</v>
      </c>
      <c r="AU109" s="24" t="s">
        <v>91</v>
      </c>
      <c r="AY109" s="24" t="s">
        <v>230</v>
      </c>
      <c r="BE109" s="247">
        <f>IF(N109="základní",J109,0)</f>
        <v>0</v>
      </c>
      <c r="BF109" s="247">
        <f>IF(N109="snížená",J109,0)</f>
        <v>0</v>
      </c>
      <c r="BG109" s="247">
        <f>IF(N109="zákl. přenesená",J109,0)</f>
        <v>0</v>
      </c>
      <c r="BH109" s="247">
        <f>IF(N109="sníž. přenesená",J109,0)</f>
        <v>0</v>
      </c>
      <c r="BI109" s="247">
        <f>IF(N109="nulová",J109,0)</f>
        <v>0</v>
      </c>
      <c r="BJ109" s="24" t="s">
        <v>85</v>
      </c>
      <c r="BK109" s="247">
        <f>ROUND(I109*H109,2)</f>
        <v>0</v>
      </c>
      <c r="BL109" s="24" t="s">
        <v>533</v>
      </c>
      <c r="BM109" s="24" t="s">
        <v>1605</v>
      </c>
    </row>
    <row r="110" spans="2:63" s="11" customFormat="1" ht="29.85" customHeight="1">
      <c r="B110" s="220"/>
      <c r="C110" s="221"/>
      <c r="D110" s="222" t="s">
        <v>77</v>
      </c>
      <c r="E110" s="234" t="s">
        <v>255</v>
      </c>
      <c r="F110" s="234" t="s">
        <v>1606</v>
      </c>
      <c r="G110" s="221"/>
      <c r="H110" s="221"/>
      <c r="I110" s="224"/>
      <c r="J110" s="235">
        <f>BK110</f>
        <v>0</v>
      </c>
      <c r="K110" s="221"/>
      <c r="L110" s="226"/>
      <c r="M110" s="227"/>
      <c r="N110" s="228"/>
      <c r="O110" s="228"/>
      <c r="P110" s="229">
        <f>SUM(P111:P113)</f>
        <v>0</v>
      </c>
      <c r="Q110" s="228"/>
      <c r="R110" s="229">
        <f>SUM(R111:R113)</f>
        <v>0</v>
      </c>
      <c r="S110" s="228"/>
      <c r="T110" s="230">
        <f>SUM(T111:T113)</f>
        <v>0</v>
      </c>
      <c r="AR110" s="231" t="s">
        <v>242</v>
      </c>
      <c r="AT110" s="232" t="s">
        <v>77</v>
      </c>
      <c r="AU110" s="232" t="s">
        <v>85</v>
      </c>
      <c r="AY110" s="231" t="s">
        <v>230</v>
      </c>
      <c r="BK110" s="233">
        <f>SUM(BK111:BK113)</f>
        <v>0</v>
      </c>
    </row>
    <row r="111" spans="2:65" s="1" customFormat="1" ht="16.5" customHeight="1">
      <c r="B111" s="47"/>
      <c r="C111" s="236" t="s">
        <v>326</v>
      </c>
      <c r="D111" s="236" t="s">
        <v>233</v>
      </c>
      <c r="E111" s="237" t="s">
        <v>1607</v>
      </c>
      <c r="F111" s="238" t="s">
        <v>1608</v>
      </c>
      <c r="G111" s="239" t="s">
        <v>292</v>
      </c>
      <c r="H111" s="240">
        <v>1</v>
      </c>
      <c r="I111" s="241"/>
      <c r="J111" s="242">
        <f>ROUND(I111*H111,2)</f>
        <v>0</v>
      </c>
      <c r="K111" s="238" t="s">
        <v>34</v>
      </c>
      <c r="L111" s="73"/>
      <c r="M111" s="243" t="s">
        <v>34</v>
      </c>
      <c r="N111" s="244" t="s">
        <v>49</v>
      </c>
      <c r="O111" s="48"/>
      <c r="P111" s="245">
        <f>O111*H111</f>
        <v>0</v>
      </c>
      <c r="Q111" s="245">
        <v>0</v>
      </c>
      <c r="R111" s="245">
        <f>Q111*H111</f>
        <v>0</v>
      </c>
      <c r="S111" s="245">
        <v>0</v>
      </c>
      <c r="T111" s="246">
        <f>S111*H111</f>
        <v>0</v>
      </c>
      <c r="AR111" s="24" t="s">
        <v>533</v>
      </c>
      <c r="AT111" s="24" t="s">
        <v>233</v>
      </c>
      <c r="AU111" s="24" t="s">
        <v>91</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533</v>
      </c>
      <c r="BM111" s="24" t="s">
        <v>1609</v>
      </c>
    </row>
    <row r="112" spans="2:65" s="1" customFormat="1" ht="16.5" customHeight="1">
      <c r="B112" s="47"/>
      <c r="C112" s="236" t="s">
        <v>330</v>
      </c>
      <c r="D112" s="236" t="s">
        <v>233</v>
      </c>
      <c r="E112" s="237" t="s">
        <v>1610</v>
      </c>
      <c r="F112" s="238" t="s">
        <v>1611</v>
      </c>
      <c r="G112" s="239" t="s">
        <v>292</v>
      </c>
      <c r="H112" s="240">
        <v>1</v>
      </c>
      <c r="I112" s="241"/>
      <c r="J112" s="242">
        <f>ROUND(I112*H112,2)</f>
        <v>0</v>
      </c>
      <c r="K112" s="238" t="s">
        <v>34</v>
      </c>
      <c r="L112" s="73"/>
      <c r="M112" s="243" t="s">
        <v>34</v>
      </c>
      <c r="N112" s="244" t="s">
        <v>49</v>
      </c>
      <c r="O112" s="48"/>
      <c r="P112" s="245">
        <f>O112*H112</f>
        <v>0</v>
      </c>
      <c r="Q112" s="245">
        <v>0</v>
      </c>
      <c r="R112" s="245">
        <f>Q112*H112</f>
        <v>0</v>
      </c>
      <c r="S112" s="245">
        <v>0</v>
      </c>
      <c r="T112" s="246">
        <f>S112*H112</f>
        <v>0</v>
      </c>
      <c r="AR112" s="24" t="s">
        <v>533</v>
      </c>
      <c r="AT112" s="24" t="s">
        <v>233</v>
      </c>
      <c r="AU112" s="24" t="s">
        <v>91</v>
      </c>
      <c r="AY112" s="24" t="s">
        <v>230</v>
      </c>
      <c r="BE112" s="247">
        <f>IF(N112="základní",J112,0)</f>
        <v>0</v>
      </c>
      <c r="BF112" s="247">
        <f>IF(N112="snížená",J112,0)</f>
        <v>0</v>
      </c>
      <c r="BG112" s="247">
        <f>IF(N112="zákl. přenesená",J112,0)</f>
        <v>0</v>
      </c>
      <c r="BH112" s="247">
        <f>IF(N112="sníž. přenesená",J112,0)</f>
        <v>0</v>
      </c>
      <c r="BI112" s="247">
        <f>IF(N112="nulová",J112,0)</f>
        <v>0</v>
      </c>
      <c r="BJ112" s="24" t="s">
        <v>85</v>
      </c>
      <c r="BK112" s="247">
        <f>ROUND(I112*H112,2)</f>
        <v>0</v>
      </c>
      <c r="BL112" s="24" t="s">
        <v>533</v>
      </c>
      <c r="BM112" s="24" t="s">
        <v>1612</v>
      </c>
    </row>
    <row r="113" spans="2:65" s="1" customFormat="1" ht="16.5" customHeight="1">
      <c r="B113" s="47"/>
      <c r="C113" s="236" t="s">
        <v>335</v>
      </c>
      <c r="D113" s="236" t="s">
        <v>233</v>
      </c>
      <c r="E113" s="237" t="s">
        <v>1613</v>
      </c>
      <c r="F113" s="238" t="s">
        <v>1614</v>
      </c>
      <c r="G113" s="239" t="s">
        <v>292</v>
      </c>
      <c r="H113" s="240">
        <v>1</v>
      </c>
      <c r="I113" s="241"/>
      <c r="J113" s="242">
        <f>ROUND(I113*H113,2)</f>
        <v>0</v>
      </c>
      <c r="K113" s="238" t="s">
        <v>34</v>
      </c>
      <c r="L113" s="73"/>
      <c r="M113" s="243" t="s">
        <v>34</v>
      </c>
      <c r="N113" s="294" t="s">
        <v>49</v>
      </c>
      <c r="O113" s="295"/>
      <c r="P113" s="296">
        <f>O113*H113</f>
        <v>0</v>
      </c>
      <c r="Q113" s="296">
        <v>0</v>
      </c>
      <c r="R113" s="296">
        <f>Q113*H113</f>
        <v>0</v>
      </c>
      <c r="S113" s="296">
        <v>0</v>
      </c>
      <c r="T113" s="297">
        <f>S113*H113</f>
        <v>0</v>
      </c>
      <c r="AR113" s="24" t="s">
        <v>533</v>
      </c>
      <c r="AT113" s="24" t="s">
        <v>233</v>
      </c>
      <c r="AU113" s="24" t="s">
        <v>91</v>
      </c>
      <c r="AY113" s="24" t="s">
        <v>230</v>
      </c>
      <c r="BE113" s="247">
        <f>IF(N113="základní",J113,0)</f>
        <v>0</v>
      </c>
      <c r="BF113" s="247">
        <f>IF(N113="snížená",J113,0)</f>
        <v>0</v>
      </c>
      <c r="BG113" s="247">
        <f>IF(N113="zákl. přenesená",J113,0)</f>
        <v>0</v>
      </c>
      <c r="BH113" s="247">
        <f>IF(N113="sníž. přenesená",J113,0)</f>
        <v>0</v>
      </c>
      <c r="BI113" s="247">
        <f>IF(N113="nulová",J113,0)</f>
        <v>0</v>
      </c>
      <c r="BJ113" s="24" t="s">
        <v>85</v>
      </c>
      <c r="BK113" s="247">
        <f>ROUND(I113*H113,2)</f>
        <v>0</v>
      </c>
      <c r="BL113" s="24" t="s">
        <v>533</v>
      </c>
      <c r="BM113" s="24" t="s">
        <v>1615</v>
      </c>
    </row>
    <row r="114" spans="2:12" s="1" customFormat="1" ht="6.95" customHeight="1">
      <c r="B114" s="68"/>
      <c r="C114" s="69"/>
      <c r="D114" s="69"/>
      <c r="E114" s="69"/>
      <c r="F114" s="69"/>
      <c r="G114" s="69"/>
      <c r="H114" s="69"/>
      <c r="I114" s="179"/>
      <c r="J114" s="69"/>
      <c r="K114" s="69"/>
      <c r="L114" s="73"/>
    </row>
  </sheetData>
  <sheetProtection password="CC35" sheet="1" objects="1" scenarios="1" formatColumns="0" formatRows="0" autoFilter="0"/>
  <autoFilter ref="C87:K113"/>
  <mergeCells count="13">
    <mergeCell ref="E7:H7"/>
    <mergeCell ref="E9:H9"/>
    <mergeCell ref="E11:H11"/>
    <mergeCell ref="E26:H26"/>
    <mergeCell ref="E47:H47"/>
    <mergeCell ref="E49:H49"/>
    <mergeCell ref="E51:H51"/>
    <mergeCell ref="J55:J56"/>
    <mergeCell ref="E76:H76"/>
    <mergeCell ref="E78:H78"/>
    <mergeCell ref="E80:H80"/>
    <mergeCell ref="G1:H1"/>
    <mergeCell ref="L2:V2"/>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20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110</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191</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1616</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ROUND(J97,2)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ROUND(SUM(BE97:BE203),2)</f>
        <v>0</v>
      </c>
      <c r="G32" s="48"/>
      <c r="H32" s="48"/>
      <c r="I32" s="171">
        <v>0.21</v>
      </c>
      <c r="J32" s="170">
        <f>ROUND(ROUND((SUM(BE97:BE203)),2)*I32,2)</f>
        <v>0</v>
      </c>
      <c r="K32" s="52"/>
    </row>
    <row r="33" spans="2:11" s="1" customFormat="1" ht="14.4" customHeight="1">
      <c r="B33" s="47"/>
      <c r="C33" s="48"/>
      <c r="D33" s="48"/>
      <c r="E33" s="56" t="s">
        <v>50</v>
      </c>
      <c r="F33" s="170">
        <f>ROUND(SUM(BF97:BF203),2)</f>
        <v>0</v>
      </c>
      <c r="G33" s="48"/>
      <c r="H33" s="48"/>
      <c r="I33" s="171">
        <v>0.15</v>
      </c>
      <c r="J33" s="170">
        <f>ROUND(ROUND((SUM(BF97:BF203)),2)*I33,2)</f>
        <v>0</v>
      </c>
      <c r="K33" s="52"/>
    </row>
    <row r="34" spans="2:11" s="1" customFormat="1" ht="14.4" customHeight="1" hidden="1">
      <c r="B34" s="47"/>
      <c r="C34" s="48"/>
      <c r="D34" s="48"/>
      <c r="E34" s="56" t="s">
        <v>51</v>
      </c>
      <c r="F34" s="170">
        <f>ROUND(SUM(BG97:BG203),2)</f>
        <v>0</v>
      </c>
      <c r="G34" s="48"/>
      <c r="H34" s="48"/>
      <c r="I34" s="171">
        <v>0.21</v>
      </c>
      <c r="J34" s="170">
        <v>0</v>
      </c>
      <c r="K34" s="52"/>
    </row>
    <row r="35" spans="2:11" s="1" customFormat="1" ht="14.4" customHeight="1" hidden="1">
      <c r="B35" s="47"/>
      <c r="C35" s="48"/>
      <c r="D35" s="48"/>
      <c r="E35" s="56" t="s">
        <v>52</v>
      </c>
      <c r="F35" s="170">
        <f>ROUND(SUM(BH97:BH203),2)</f>
        <v>0</v>
      </c>
      <c r="G35" s="48"/>
      <c r="H35" s="48"/>
      <c r="I35" s="171">
        <v>0.15</v>
      </c>
      <c r="J35" s="170">
        <v>0</v>
      </c>
      <c r="K35" s="52"/>
    </row>
    <row r="36" spans="2:11" s="1" customFormat="1" ht="14.4" customHeight="1" hidden="1">
      <c r="B36" s="47"/>
      <c r="C36" s="48"/>
      <c r="D36" s="48"/>
      <c r="E36" s="56" t="s">
        <v>53</v>
      </c>
      <c r="F36" s="170">
        <f>ROUND(SUM(BI97:BI203),2)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191</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 xml:space="preserve">A7 - KOTELNA -  STAVEBNÍ ČÁST</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J97</f>
        <v>0</v>
      </c>
      <c r="K60" s="52"/>
      <c r="AU60" s="24" t="s">
        <v>198</v>
      </c>
    </row>
    <row r="61" spans="2:11" s="8" customFormat="1" ht="24.95" customHeight="1">
      <c r="B61" s="190"/>
      <c r="C61" s="191"/>
      <c r="D61" s="192" t="s">
        <v>1617</v>
      </c>
      <c r="E61" s="193"/>
      <c r="F61" s="193"/>
      <c r="G61" s="193"/>
      <c r="H61" s="193"/>
      <c r="I61" s="194"/>
      <c r="J61" s="195">
        <f>J98</f>
        <v>0</v>
      </c>
      <c r="K61" s="196"/>
    </row>
    <row r="62" spans="2:11" s="8" customFormat="1" ht="24.95" customHeight="1">
      <c r="B62" s="190"/>
      <c r="C62" s="191"/>
      <c r="D62" s="192" t="s">
        <v>1618</v>
      </c>
      <c r="E62" s="193"/>
      <c r="F62" s="193"/>
      <c r="G62" s="193"/>
      <c r="H62" s="193"/>
      <c r="I62" s="194"/>
      <c r="J62" s="195">
        <f>J100</f>
        <v>0</v>
      </c>
      <c r="K62" s="196"/>
    </row>
    <row r="63" spans="2:11" s="8" customFormat="1" ht="24.95" customHeight="1">
      <c r="B63" s="190"/>
      <c r="C63" s="191"/>
      <c r="D63" s="192" t="s">
        <v>1619</v>
      </c>
      <c r="E63" s="193"/>
      <c r="F63" s="193"/>
      <c r="G63" s="193"/>
      <c r="H63" s="193"/>
      <c r="I63" s="194"/>
      <c r="J63" s="195">
        <f>J106</f>
        <v>0</v>
      </c>
      <c r="K63" s="196"/>
    </row>
    <row r="64" spans="2:11" s="8" customFormat="1" ht="24.95" customHeight="1">
      <c r="B64" s="190"/>
      <c r="C64" s="191"/>
      <c r="D64" s="192" t="s">
        <v>1620</v>
      </c>
      <c r="E64" s="193"/>
      <c r="F64" s="193"/>
      <c r="G64" s="193"/>
      <c r="H64" s="193"/>
      <c r="I64" s="194"/>
      <c r="J64" s="195">
        <f>J115</f>
        <v>0</v>
      </c>
      <c r="K64" s="196"/>
    </row>
    <row r="65" spans="2:11" s="8" customFormat="1" ht="24.95" customHeight="1">
      <c r="B65" s="190"/>
      <c r="C65" s="191"/>
      <c r="D65" s="192" t="s">
        <v>1621</v>
      </c>
      <c r="E65" s="193"/>
      <c r="F65" s="193"/>
      <c r="G65" s="193"/>
      <c r="H65" s="193"/>
      <c r="I65" s="194"/>
      <c r="J65" s="195">
        <f>J123</f>
        <v>0</v>
      </c>
      <c r="K65" s="196"/>
    </row>
    <row r="66" spans="2:11" s="8" customFormat="1" ht="24.95" customHeight="1">
      <c r="B66" s="190"/>
      <c r="C66" s="191"/>
      <c r="D66" s="192" t="s">
        <v>1622</v>
      </c>
      <c r="E66" s="193"/>
      <c r="F66" s="193"/>
      <c r="G66" s="193"/>
      <c r="H66" s="193"/>
      <c r="I66" s="194"/>
      <c r="J66" s="195">
        <f>J127</f>
        <v>0</v>
      </c>
      <c r="K66" s="196"/>
    </row>
    <row r="67" spans="2:11" s="8" customFormat="1" ht="24.95" customHeight="1">
      <c r="B67" s="190"/>
      <c r="C67" s="191"/>
      <c r="D67" s="192" t="s">
        <v>1623</v>
      </c>
      <c r="E67" s="193"/>
      <c r="F67" s="193"/>
      <c r="G67" s="193"/>
      <c r="H67" s="193"/>
      <c r="I67" s="194"/>
      <c r="J67" s="195">
        <f>J130</f>
        <v>0</v>
      </c>
      <c r="K67" s="196"/>
    </row>
    <row r="68" spans="2:11" s="8" customFormat="1" ht="24.95" customHeight="1">
      <c r="B68" s="190"/>
      <c r="C68" s="191"/>
      <c r="D68" s="192" t="s">
        <v>1624</v>
      </c>
      <c r="E68" s="193"/>
      <c r="F68" s="193"/>
      <c r="G68" s="193"/>
      <c r="H68" s="193"/>
      <c r="I68" s="194"/>
      <c r="J68" s="195">
        <f>J137</f>
        <v>0</v>
      </c>
      <c r="K68" s="196"/>
    </row>
    <row r="69" spans="2:11" s="8" customFormat="1" ht="24.95" customHeight="1">
      <c r="B69" s="190"/>
      <c r="C69" s="191"/>
      <c r="D69" s="192" t="s">
        <v>1625</v>
      </c>
      <c r="E69" s="193"/>
      <c r="F69" s="193"/>
      <c r="G69" s="193"/>
      <c r="H69" s="193"/>
      <c r="I69" s="194"/>
      <c r="J69" s="195">
        <f>J152</f>
        <v>0</v>
      </c>
      <c r="K69" s="196"/>
    </row>
    <row r="70" spans="2:11" s="8" customFormat="1" ht="24.95" customHeight="1">
      <c r="B70" s="190"/>
      <c r="C70" s="191"/>
      <c r="D70" s="192" t="s">
        <v>1626</v>
      </c>
      <c r="E70" s="193"/>
      <c r="F70" s="193"/>
      <c r="G70" s="193"/>
      <c r="H70" s="193"/>
      <c r="I70" s="194"/>
      <c r="J70" s="195">
        <f>J156</f>
        <v>0</v>
      </c>
      <c r="K70" s="196"/>
    </row>
    <row r="71" spans="2:11" s="8" customFormat="1" ht="24.95" customHeight="1">
      <c r="B71" s="190"/>
      <c r="C71" s="191"/>
      <c r="D71" s="192" t="s">
        <v>1627</v>
      </c>
      <c r="E71" s="193"/>
      <c r="F71" s="193"/>
      <c r="G71" s="193"/>
      <c r="H71" s="193"/>
      <c r="I71" s="194"/>
      <c r="J71" s="195">
        <f>J158</f>
        <v>0</v>
      </c>
      <c r="K71" s="196"/>
    </row>
    <row r="72" spans="2:11" s="8" customFormat="1" ht="24.95" customHeight="1">
      <c r="B72" s="190"/>
      <c r="C72" s="191"/>
      <c r="D72" s="192" t="s">
        <v>1628</v>
      </c>
      <c r="E72" s="193"/>
      <c r="F72" s="193"/>
      <c r="G72" s="193"/>
      <c r="H72" s="193"/>
      <c r="I72" s="194"/>
      <c r="J72" s="195">
        <f>J161</f>
        <v>0</v>
      </c>
      <c r="K72" s="196"/>
    </row>
    <row r="73" spans="2:11" s="8" customFormat="1" ht="24.95" customHeight="1">
      <c r="B73" s="190"/>
      <c r="C73" s="191"/>
      <c r="D73" s="192" t="s">
        <v>1629</v>
      </c>
      <c r="E73" s="193"/>
      <c r="F73" s="193"/>
      <c r="G73" s="193"/>
      <c r="H73" s="193"/>
      <c r="I73" s="194"/>
      <c r="J73" s="195">
        <f>J190</f>
        <v>0</v>
      </c>
      <c r="K73" s="196"/>
    </row>
    <row r="74" spans="2:11" s="8" customFormat="1" ht="24.95" customHeight="1">
      <c r="B74" s="190"/>
      <c r="C74" s="191"/>
      <c r="D74" s="192" t="s">
        <v>1630</v>
      </c>
      <c r="E74" s="193"/>
      <c r="F74" s="193"/>
      <c r="G74" s="193"/>
      <c r="H74" s="193"/>
      <c r="I74" s="194"/>
      <c r="J74" s="195">
        <f>J193</f>
        <v>0</v>
      </c>
      <c r="K74" s="196"/>
    </row>
    <row r="75" spans="2:11" s="8" customFormat="1" ht="24.95" customHeight="1">
      <c r="B75" s="190"/>
      <c r="C75" s="191"/>
      <c r="D75" s="192" t="s">
        <v>1631</v>
      </c>
      <c r="E75" s="193"/>
      <c r="F75" s="193"/>
      <c r="G75" s="193"/>
      <c r="H75" s="193"/>
      <c r="I75" s="194"/>
      <c r="J75" s="195">
        <f>J197</f>
        <v>0</v>
      </c>
      <c r="K75" s="196"/>
    </row>
    <row r="76" spans="2:11" s="1" customFormat="1" ht="21.8" customHeight="1">
      <c r="B76" s="47"/>
      <c r="C76" s="48"/>
      <c r="D76" s="48"/>
      <c r="E76" s="48"/>
      <c r="F76" s="48"/>
      <c r="G76" s="48"/>
      <c r="H76" s="48"/>
      <c r="I76" s="157"/>
      <c r="J76" s="48"/>
      <c r="K76" s="52"/>
    </row>
    <row r="77" spans="2:11" s="1" customFormat="1" ht="6.95" customHeight="1">
      <c r="B77" s="68"/>
      <c r="C77" s="69"/>
      <c r="D77" s="69"/>
      <c r="E77" s="69"/>
      <c r="F77" s="69"/>
      <c r="G77" s="69"/>
      <c r="H77" s="69"/>
      <c r="I77" s="179"/>
      <c r="J77" s="69"/>
      <c r="K77" s="70"/>
    </row>
    <row r="81" spans="2:12" s="1" customFormat="1" ht="6.95" customHeight="1">
      <c r="B81" s="71"/>
      <c r="C81" s="72"/>
      <c r="D81" s="72"/>
      <c r="E81" s="72"/>
      <c r="F81" s="72"/>
      <c r="G81" s="72"/>
      <c r="H81" s="72"/>
      <c r="I81" s="182"/>
      <c r="J81" s="72"/>
      <c r="K81" s="72"/>
      <c r="L81" s="73"/>
    </row>
    <row r="82" spans="2:12" s="1" customFormat="1" ht="36.95" customHeight="1">
      <c r="B82" s="47"/>
      <c r="C82" s="74" t="s">
        <v>214</v>
      </c>
      <c r="D82" s="75"/>
      <c r="E82" s="75"/>
      <c r="F82" s="75"/>
      <c r="G82" s="75"/>
      <c r="H82" s="75"/>
      <c r="I82" s="204"/>
      <c r="J82" s="75"/>
      <c r="K82" s="75"/>
      <c r="L82" s="73"/>
    </row>
    <row r="83" spans="2:12" s="1" customFormat="1" ht="6.95" customHeight="1">
      <c r="B83" s="47"/>
      <c r="C83" s="75"/>
      <c r="D83" s="75"/>
      <c r="E83" s="75"/>
      <c r="F83" s="75"/>
      <c r="G83" s="75"/>
      <c r="H83" s="75"/>
      <c r="I83" s="204"/>
      <c r="J83" s="75"/>
      <c r="K83" s="75"/>
      <c r="L83" s="73"/>
    </row>
    <row r="84" spans="2:12" s="1" customFormat="1" ht="14.4" customHeight="1">
      <c r="B84" s="47"/>
      <c r="C84" s="77" t="s">
        <v>18</v>
      </c>
      <c r="D84" s="75"/>
      <c r="E84" s="75"/>
      <c r="F84" s="75"/>
      <c r="G84" s="75"/>
      <c r="H84" s="75"/>
      <c r="I84" s="204"/>
      <c r="J84" s="75"/>
      <c r="K84" s="75"/>
      <c r="L84" s="73"/>
    </row>
    <row r="85" spans="2:12" s="1" customFormat="1" ht="16.5" customHeight="1">
      <c r="B85" s="47"/>
      <c r="C85" s="75"/>
      <c r="D85" s="75"/>
      <c r="E85" s="205" t="str">
        <f>E7</f>
        <v>REKONSTRUKCE PLYNOVÉ KOTELNY JAROV I.- OBJEKTY A-E</v>
      </c>
      <c r="F85" s="77"/>
      <c r="G85" s="77"/>
      <c r="H85" s="77"/>
      <c r="I85" s="204"/>
      <c r="J85" s="75"/>
      <c r="K85" s="75"/>
      <c r="L85" s="73"/>
    </row>
    <row r="86" spans="2:12" ht="13.5">
      <c r="B86" s="28"/>
      <c r="C86" s="77" t="s">
        <v>190</v>
      </c>
      <c r="D86" s="206"/>
      <c r="E86" s="206"/>
      <c r="F86" s="206"/>
      <c r="G86" s="206"/>
      <c r="H86" s="206"/>
      <c r="I86" s="149"/>
      <c r="J86" s="206"/>
      <c r="K86" s="206"/>
      <c r="L86" s="207"/>
    </row>
    <row r="87" spans="2:12" s="1" customFormat="1" ht="16.5" customHeight="1">
      <c r="B87" s="47"/>
      <c r="C87" s="75"/>
      <c r="D87" s="75"/>
      <c r="E87" s="205" t="s">
        <v>191</v>
      </c>
      <c r="F87" s="75"/>
      <c r="G87" s="75"/>
      <c r="H87" s="75"/>
      <c r="I87" s="204"/>
      <c r="J87" s="75"/>
      <c r="K87" s="75"/>
      <c r="L87" s="73"/>
    </row>
    <row r="88" spans="2:12" s="1" customFormat="1" ht="14.4" customHeight="1">
      <c r="B88" s="47"/>
      <c r="C88" s="77" t="s">
        <v>192</v>
      </c>
      <c r="D88" s="75"/>
      <c r="E88" s="75"/>
      <c r="F88" s="75"/>
      <c r="G88" s="75"/>
      <c r="H88" s="75"/>
      <c r="I88" s="204"/>
      <c r="J88" s="75"/>
      <c r="K88" s="75"/>
      <c r="L88" s="73"/>
    </row>
    <row r="89" spans="2:12" s="1" customFormat="1" ht="17.25" customHeight="1">
      <c r="B89" s="47"/>
      <c r="C89" s="75"/>
      <c r="D89" s="75"/>
      <c r="E89" s="83" t="str">
        <f>E11</f>
        <v xml:space="preserve">A7 - KOTELNA -  STAVEBNÍ ČÁST</v>
      </c>
      <c r="F89" s="75"/>
      <c r="G89" s="75"/>
      <c r="H89" s="75"/>
      <c r="I89" s="204"/>
      <c r="J89" s="75"/>
      <c r="K89" s="75"/>
      <c r="L89" s="73"/>
    </row>
    <row r="90" spans="2:12" s="1" customFormat="1" ht="6.95" customHeight="1">
      <c r="B90" s="47"/>
      <c r="C90" s="75"/>
      <c r="D90" s="75"/>
      <c r="E90" s="75"/>
      <c r="F90" s="75"/>
      <c r="G90" s="75"/>
      <c r="H90" s="75"/>
      <c r="I90" s="204"/>
      <c r="J90" s="75"/>
      <c r="K90" s="75"/>
      <c r="L90" s="73"/>
    </row>
    <row r="91" spans="2:12" s="1" customFormat="1" ht="18" customHeight="1">
      <c r="B91" s="47"/>
      <c r="C91" s="77" t="s">
        <v>24</v>
      </c>
      <c r="D91" s="75"/>
      <c r="E91" s="75"/>
      <c r="F91" s="208" t="str">
        <f>F14</f>
        <v xml:space="preserve"> 130 00 Praha 3</v>
      </c>
      <c r="G91" s="75"/>
      <c r="H91" s="75"/>
      <c r="I91" s="209" t="s">
        <v>26</v>
      </c>
      <c r="J91" s="86" t="str">
        <f>IF(J14="","",J14)</f>
        <v>24. 9. 2018</v>
      </c>
      <c r="K91" s="75"/>
      <c r="L91" s="73"/>
    </row>
    <row r="92" spans="2:12" s="1" customFormat="1" ht="6.95" customHeight="1">
      <c r="B92" s="47"/>
      <c r="C92" s="75"/>
      <c r="D92" s="75"/>
      <c r="E92" s="75"/>
      <c r="F92" s="75"/>
      <c r="G92" s="75"/>
      <c r="H92" s="75"/>
      <c r="I92" s="204"/>
      <c r="J92" s="75"/>
      <c r="K92" s="75"/>
      <c r="L92" s="73"/>
    </row>
    <row r="93" spans="2:12" s="1" customFormat="1" ht="13.5">
      <c r="B93" s="47"/>
      <c r="C93" s="77" t="s">
        <v>32</v>
      </c>
      <c r="D93" s="75"/>
      <c r="E93" s="75"/>
      <c r="F93" s="208" t="str">
        <f>E17</f>
        <v>VYSOKÁ ŠKOLA EKONOMICKÁ V PRAZE</v>
      </c>
      <c r="G93" s="75"/>
      <c r="H93" s="75"/>
      <c r="I93" s="209" t="s">
        <v>39</v>
      </c>
      <c r="J93" s="208" t="str">
        <f>E23</f>
        <v>ING.VÁCLAV PILÁT</v>
      </c>
      <c r="K93" s="75"/>
      <c r="L93" s="73"/>
    </row>
    <row r="94" spans="2:12" s="1" customFormat="1" ht="14.4" customHeight="1">
      <c r="B94" s="47"/>
      <c r="C94" s="77" t="s">
        <v>37</v>
      </c>
      <c r="D94" s="75"/>
      <c r="E94" s="75"/>
      <c r="F94" s="208" t="str">
        <f>IF(E20="","",E20)</f>
        <v/>
      </c>
      <c r="G94" s="75"/>
      <c r="H94" s="75"/>
      <c r="I94" s="204"/>
      <c r="J94" s="75"/>
      <c r="K94" s="75"/>
      <c r="L94" s="73"/>
    </row>
    <row r="95" spans="2:12" s="1" customFormat="1" ht="10.3" customHeight="1">
      <c r="B95" s="47"/>
      <c r="C95" s="75"/>
      <c r="D95" s="75"/>
      <c r="E95" s="75"/>
      <c r="F95" s="75"/>
      <c r="G95" s="75"/>
      <c r="H95" s="75"/>
      <c r="I95" s="204"/>
      <c r="J95" s="75"/>
      <c r="K95" s="75"/>
      <c r="L95" s="73"/>
    </row>
    <row r="96" spans="2:20" s="10" customFormat="1" ht="29.25" customHeight="1">
      <c r="B96" s="210"/>
      <c r="C96" s="211" t="s">
        <v>215</v>
      </c>
      <c r="D96" s="212" t="s">
        <v>63</v>
      </c>
      <c r="E96" s="212" t="s">
        <v>59</v>
      </c>
      <c r="F96" s="212" t="s">
        <v>216</v>
      </c>
      <c r="G96" s="212" t="s">
        <v>217</v>
      </c>
      <c r="H96" s="212" t="s">
        <v>218</v>
      </c>
      <c r="I96" s="213" t="s">
        <v>219</v>
      </c>
      <c r="J96" s="212" t="s">
        <v>196</v>
      </c>
      <c r="K96" s="214" t="s">
        <v>220</v>
      </c>
      <c r="L96" s="215"/>
      <c r="M96" s="103" t="s">
        <v>221</v>
      </c>
      <c r="N96" s="104" t="s">
        <v>48</v>
      </c>
      <c r="O96" s="104" t="s">
        <v>222</v>
      </c>
      <c r="P96" s="104" t="s">
        <v>223</v>
      </c>
      <c r="Q96" s="104" t="s">
        <v>224</v>
      </c>
      <c r="R96" s="104" t="s">
        <v>225</v>
      </c>
      <c r="S96" s="104" t="s">
        <v>226</v>
      </c>
      <c r="T96" s="105" t="s">
        <v>227</v>
      </c>
    </row>
    <row r="97" spans="2:63" s="1" customFormat="1" ht="29.25" customHeight="1">
      <c r="B97" s="47"/>
      <c r="C97" s="109" t="s">
        <v>197</v>
      </c>
      <c r="D97" s="75"/>
      <c r="E97" s="75"/>
      <c r="F97" s="75"/>
      <c r="G97" s="75"/>
      <c r="H97" s="75"/>
      <c r="I97" s="204"/>
      <c r="J97" s="216">
        <f>BK97</f>
        <v>0</v>
      </c>
      <c r="K97" s="75"/>
      <c r="L97" s="73"/>
      <c r="M97" s="106"/>
      <c r="N97" s="107"/>
      <c r="O97" s="107"/>
      <c r="P97" s="217">
        <f>P98+P100+P106+P115+P123+P127+P130+P137+P152+P156+P158+P161+P190+P193+P197</f>
        <v>0</v>
      </c>
      <c r="Q97" s="107"/>
      <c r="R97" s="217">
        <f>R98+R100+R106+R115+R123+R127+R130+R137+R152+R156+R158+R161+R190+R193+R197</f>
        <v>0</v>
      </c>
      <c r="S97" s="107"/>
      <c r="T97" s="218">
        <f>T98+T100+T106+T115+T123+T127+T130+T137+T152+T156+T158+T161+T190+T193+T197</f>
        <v>0</v>
      </c>
      <c r="AT97" s="24" t="s">
        <v>77</v>
      </c>
      <c r="AU97" s="24" t="s">
        <v>198</v>
      </c>
      <c r="BK97" s="219">
        <f>BK98+BK100+BK106+BK115+BK123+BK127+BK130+BK137+BK152+BK156+BK158+BK161+BK190+BK193+BK197</f>
        <v>0</v>
      </c>
    </row>
    <row r="98" spans="2:63" s="11" customFormat="1" ht="37.4" customHeight="1">
      <c r="B98" s="220"/>
      <c r="C98" s="221"/>
      <c r="D98" s="222" t="s">
        <v>77</v>
      </c>
      <c r="E98" s="223" t="s">
        <v>85</v>
      </c>
      <c r="F98" s="223" t="s">
        <v>1632</v>
      </c>
      <c r="G98" s="221"/>
      <c r="H98" s="221"/>
      <c r="I98" s="224"/>
      <c r="J98" s="225">
        <f>BK98</f>
        <v>0</v>
      </c>
      <c r="K98" s="221"/>
      <c r="L98" s="226"/>
      <c r="M98" s="227"/>
      <c r="N98" s="228"/>
      <c r="O98" s="228"/>
      <c r="P98" s="229">
        <f>P99</f>
        <v>0</v>
      </c>
      <c r="Q98" s="228"/>
      <c r="R98" s="229">
        <f>R99</f>
        <v>0</v>
      </c>
      <c r="S98" s="228"/>
      <c r="T98" s="230">
        <f>T99</f>
        <v>0</v>
      </c>
      <c r="AR98" s="231" t="s">
        <v>85</v>
      </c>
      <c r="AT98" s="232" t="s">
        <v>77</v>
      </c>
      <c r="AU98" s="232" t="s">
        <v>78</v>
      </c>
      <c r="AY98" s="231" t="s">
        <v>230</v>
      </c>
      <c r="BK98" s="233">
        <f>BK99</f>
        <v>0</v>
      </c>
    </row>
    <row r="99" spans="2:65" s="1" customFormat="1" ht="16.5" customHeight="1">
      <c r="B99" s="47"/>
      <c r="C99" s="236" t="s">
        <v>85</v>
      </c>
      <c r="D99" s="236" t="s">
        <v>233</v>
      </c>
      <c r="E99" s="237" t="s">
        <v>1633</v>
      </c>
      <c r="F99" s="238" t="s">
        <v>1634</v>
      </c>
      <c r="G99" s="239" t="s">
        <v>1635</v>
      </c>
      <c r="H99" s="240">
        <v>2</v>
      </c>
      <c r="I99" s="241"/>
      <c r="J99" s="242">
        <f>ROUND(I99*H99,2)</f>
        <v>0</v>
      </c>
      <c r="K99" s="238" t="s">
        <v>34</v>
      </c>
      <c r="L99" s="73"/>
      <c r="M99" s="243" t="s">
        <v>34</v>
      </c>
      <c r="N99" s="244" t="s">
        <v>49</v>
      </c>
      <c r="O99" s="48"/>
      <c r="P99" s="245">
        <f>O99*H99</f>
        <v>0</v>
      </c>
      <c r="Q99" s="245">
        <v>0</v>
      </c>
      <c r="R99" s="245">
        <f>Q99*H99</f>
        <v>0</v>
      </c>
      <c r="S99" s="245">
        <v>0</v>
      </c>
      <c r="T99" s="246">
        <f>S99*H99</f>
        <v>0</v>
      </c>
      <c r="AR99" s="24" t="s">
        <v>237</v>
      </c>
      <c r="AT99" s="24" t="s">
        <v>233</v>
      </c>
      <c r="AU99" s="24" t="s">
        <v>85</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237</v>
      </c>
      <c r="BM99" s="24" t="s">
        <v>1636</v>
      </c>
    </row>
    <row r="100" spans="2:63" s="11" customFormat="1" ht="37.4" customHeight="1">
      <c r="B100" s="220"/>
      <c r="C100" s="221"/>
      <c r="D100" s="222" t="s">
        <v>77</v>
      </c>
      <c r="E100" s="223" t="s">
        <v>242</v>
      </c>
      <c r="F100" s="223" t="s">
        <v>1637</v>
      </c>
      <c r="G100" s="221"/>
      <c r="H100" s="221"/>
      <c r="I100" s="224"/>
      <c r="J100" s="225">
        <f>BK100</f>
        <v>0</v>
      </c>
      <c r="K100" s="221"/>
      <c r="L100" s="226"/>
      <c r="M100" s="227"/>
      <c r="N100" s="228"/>
      <c r="O100" s="228"/>
      <c r="P100" s="229">
        <f>SUM(P101:P105)</f>
        <v>0</v>
      </c>
      <c r="Q100" s="228"/>
      <c r="R100" s="229">
        <f>SUM(R101:R105)</f>
        <v>0</v>
      </c>
      <c r="S100" s="228"/>
      <c r="T100" s="230">
        <f>SUM(T101:T105)</f>
        <v>0</v>
      </c>
      <c r="AR100" s="231" t="s">
        <v>85</v>
      </c>
      <c r="AT100" s="232" t="s">
        <v>77</v>
      </c>
      <c r="AU100" s="232" t="s">
        <v>78</v>
      </c>
      <c r="AY100" s="231" t="s">
        <v>230</v>
      </c>
      <c r="BK100" s="233">
        <f>SUM(BK101:BK105)</f>
        <v>0</v>
      </c>
    </row>
    <row r="101" spans="2:65" s="1" customFormat="1" ht="25.5" customHeight="1">
      <c r="B101" s="47"/>
      <c r="C101" s="236" t="s">
        <v>91</v>
      </c>
      <c r="D101" s="236" t="s">
        <v>233</v>
      </c>
      <c r="E101" s="237" t="s">
        <v>1638</v>
      </c>
      <c r="F101" s="238" t="s">
        <v>1639</v>
      </c>
      <c r="G101" s="239" t="s">
        <v>1594</v>
      </c>
      <c r="H101" s="240">
        <v>4.84</v>
      </c>
      <c r="I101" s="241"/>
      <c r="J101" s="242">
        <f>ROUND(I101*H101,2)</f>
        <v>0</v>
      </c>
      <c r="K101" s="238" t="s">
        <v>34</v>
      </c>
      <c r="L101" s="73"/>
      <c r="M101" s="243" t="s">
        <v>34</v>
      </c>
      <c r="N101" s="244" t="s">
        <v>49</v>
      </c>
      <c r="O101" s="48"/>
      <c r="P101" s="245">
        <f>O101*H101</f>
        <v>0</v>
      </c>
      <c r="Q101" s="245">
        <v>0</v>
      </c>
      <c r="R101" s="245">
        <f>Q101*H101</f>
        <v>0</v>
      </c>
      <c r="S101" s="245">
        <v>0</v>
      </c>
      <c r="T101" s="246">
        <f>S101*H101</f>
        <v>0</v>
      </c>
      <c r="AR101" s="24" t="s">
        <v>237</v>
      </c>
      <c r="AT101" s="24" t="s">
        <v>233</v>
      </c>
      <c r="AU101" s="24" t="s">
        <v>85</v>
      </c>
      <c r="AY101" s="24" t="s">
        <v>230</v>
      </c>
      <c r="BE101" s="247">
        <f>IF(N101="základní",J101,0)</f>
        <v>0</v>
      </c>
      <c r="BF101" s="247">
        <f>IF(N101="snížená",J101,0)</f>
        <v>0</v>
      </c>
      <c r="BG101" s="247">
        <f>IF(N101="zákl. přenesená",J101,0)</f>
        <v>0</v>
      </c>
      <c r="BH101" s="247">
        <f>IF(N101="sníž. přenesená",J101,0)</f>
        <v>0</v>
      </c>
      <c r="BI101" s="247">
        <f>IF(N101="nulová",J101,0)</f>
        <v>0</v>
      </c>
      <c r="BJ101" s="24" t="s">
        <v>85</v>
      </c>
      <c r="BK101" s="247">
        <f>ROUND(I101*H101,2)</f>
        <v>0</v>
      </c>
      <c r="BL101" s="24" t="s">
        <v>237</v>
      </c>
      <c r="BM101" s="24" t="s">
        <v>1640</v>
      </c>
    </row>
    <row r="102" spans="2:65" s="1" customFormat="1" ht="25.5" customHeight="1">
      <c r="B102" s="47"/>
      <c r="C102" s="236" t="s">
        <v>242</v>
      </c>
      <c r="D102" s="236" t="s">
        <v>233</v>
      </c>
      <c r="E102" s="237" t="s">
        <v>1641</v>
      </c>
      <c r="F102" s="238" t="s">
        <v>1642</v>
      </c>
      <c r="G102" s="239" t="s">
        <v>1594</v>
      </c>
      <c r="H102" s="240">
        <v>4.92</v>
      </c>
      <c r="I102" s="241"/>
      <c r="J102" s="242">
        <f>ROUND(I102*H102,2)</f>
        <v>0</v>
      </c>
      <c r="K102" s="238" t="s">
        <v>34</v>
      </c>
      <c r="L102" s="73"/>
      <c r="M102" s="243" t="s">
        <v>34</v>
      </c>
      <c r="N102" s="244" t="s">
        <v>49</v>
      </c>
      <c r="O102" s="48"/>
      <c r="P102" s="245">
        <f>O102*H102</f>
        <v>0</v>
      </c>
      <c r="Q102" s="245">
        <v>0</v>
      </c>
      <c r="R102" s="245">
        <f>Q102*H102</f>
        <v>0</v>
      </c>
      <c r="S102" s="245">
        <v>0</v>
      </c>
      <c r="T102" s="246">
        <f>S102*H102</f>
        <v>0</v>
      </c>
      <c r="AR102" s="24" t="s">
        <v>237</v>
      </c>
      <c r="AT102" s="24" t="s">
        <v>233</v>
      </c>
      <c r="AU102" s="24" t="s">
        <v>85</v>
      </c>
      <c r="AY102" s="24" t="s">
        <v>230</v>
      </c>
      <c r="BE102" s="247">
        <f>IF(N102="základní",J102,0)</f>
        <v>0</v>
      </c>
      <c r="BF102" s="247">
        <f>IF(N102="snížená",J102,0)</f>
        <v>0</v>
      </c>
      <c r="BG102" s="247">
        <f>IF(N102="zákl. přenesená",J102,0)</f>
        <v>0</v>
      </c>
      <c r="BH102" s="247">
        <f>IF(N102="sníž. přenesená",J102,0)</f>
        <v>0</v>
      </c>
      <c r="BI102" s="247">
        <f>IF(N102="nulová",J102,0)</f>
        <v>0</v>
      </c>
      <c r="BJ102" s="24" t="s">
        <v>85</v>
      </c>
      <c r="BK102" s="247">
        <f>ROUND(I102*H102,2)</f>
        <v>0</v>
      </c>
      <c r="BL102" s="24" t="s">
        <v>237</v>
      </c>
      <c r="BM102" s="24" t="s">
        <v>1643</v>
      </c>
    </row>
    <row r="103" spans="2:65" s="1" customFormat="1" ht="25.5" customHeight="1">
      <c r="B103" s="47"/>
      <c r="C103" s="236" t="s">
        <v>237</v>
      </c>
      <c r="D103" s="236" t="s">
        <v>233</v>
      </c>
      <c r="E103" s="237" t="s">
        <v>1644</v>
      </c>
      <c r="F103" s="238" t="s">
        <v>1645</v>
      </c>
      <c r="G103" s="239" t="s">
        <v>1594</v>
      </c>
      <c r="H103" s="240">
        <v>75.1</v>
      </c>
      <c r="I103" s="241"/>
      <c r="J103" s="242">
        <f>ROUND(I103*H103,2)</f>
        <v>0</v>
      </c>
      <c r="K103" s="238" t="s">
        <v>34</v>
      </c>
      <c r="L103" s="73"/>
      <c r="M103" s="243" t="s">
        <v>34</v>
      </c>
      <c r="N103" s="244" t="s">
        <v>49</v>
      </c>
      <c r="O103" s="48"/>
      <c r="P103" s="245">
        <f>O103*H103</f>
        <v>0</v>
      </c>
      <c r="Q103" s="245">
        <v>0</v>
      </c>
      <c r="R103" s="245">
        <f>Q103*H103</f>
        <v>0</v>
      </c>
      <c r="S103" s="245">
        <v>0</v>
      </c>
      <c r="T103" s="246">
        <f>S103*H103</f>
        <v>0</v>
      </c>
      <c r="AR103" s="24" t="s">
        <v>237</v>
      </c>
      <c r="AT103" s="24" t="s">
        <v>233</v>
      </c>
      <c r="AU103" s="24" t="s">
        <v>85</v>
      </c>
      <c r="AY103" s="24" t="s">
        <v>230</v>
      </c>
      <c r="BE103" s="247">
        <f>IF(N103="základní",J103,0)</f>
        <v>0</v>
      </c>
      <c r="BF103" s="247">
        <f>IF(N103="snížená",J103,0)</f>
        <v>0</v>
      </c>
      <c r="BG103" s="247">
        <f>IF(N103="zákl. přenesená",J103,0)</f>
        <v>0</v>
      </c>
      <c r="BH103" s="247">
        <f>IF(N103="sníž. přenesená",J103,0)</f>
        <v>0</v>
      </c>
      <c r="BI103" s="247">
        <f>IF(N103="nulová",J103,0)</f>
        <v>0</v>
      </c>
      <c r="BJ103" s="24" t="s">
        <v>85</v>
      </c>
      <c r="BK103" s="247">
        <f>ROUND(I103*H103,2)</f>
        <v>0</v>
      </c>
      <c r="BL103" s="24" t="s">
        <v>237</v>
      </c>
      <c r="BM103" s="24" t="s">
        <v>1646</v>
      </c>
    </row>
    <row r="104" spans="2:51" s="12" customFormat="1" ht="13.5">
      <c r="B104" s="248"/>
      <c r="C104" s="249"/>
      <c r="D104" s="250" t="s">
        <v>246</v>
      </c>
      <c r="E104" s="251" t="s">
        <v>34</v>
      </c>
      <c r="F104" s="252" t="s">
        <v>1647</v>
      </c>
      <c r="G104" s="249"/>
      <c r="H104" s="253">
        <v>75.1</v>
      </c>
      <c r="I104" s="254"/>
      <c r="J104" s="249"/>
      <c r="K104" s="249"/>
      <c r="L104" s="255"/>
      <c r="M104" s="256"/>
      <c r="N104" s="257"/>
      <c r="O104" s="257"/>
      <c r="P104" s="257"/>
      <c r="Q104" s="257"/>
      <c r="R104" s="257"/>
      <c r="S104" s="257"/>
      <c r="T104" s="258"/>
      <c r="AT104" s="259" t="s">
        <v>246</v>
      </c>
      <c r="AU104" s="259" t="s">
        <v>85</v>
      </c>
      <c r="AV104" s="12" t="s">
        <v>91</v>
      </c>
      <c r="AW104" s="12" t="s">
        <v>41</v>
      </c>
      <c r="AX104" s="12" t="s">
        <v>78</v>
      </c>
      <c r="AY104" s="259" t="s">
        <v>230</v>
      </c>
    </row>
    <row r="105" spans="2:51" s="14" customFormat="1" ht="13.5">
      <c r="B105" s="270"/>
      <c r="C105" s="271"/>
      <c r="D105" s="250" t="s">
        <v>246</v>
      </c>
      <c r="E105" s="272" t="s">
        <v>34</v>
      </c>
      <c r="F105" s="273" t="s">
        <v>265</v>
      </c>
      <c r="G105" s="271"/>
      <c r="H105" s="274">
        <v>75.1</v>
      </c>
      <c r="I105" s="275"/>
      <c r="J105" s="271"/>
      <c r="K105" s="271"/>
      <c r="L105" s="276"/>
      <c r="M105" s="277"/>
      <c r="N105" s="278"/>
      <c r="O105" s="278"/>
      <c r="P105" s="278"/>
      <c r="Q105" s="278"/>
      <c r="R105" s="278"/>
      <c r="S105" s="278"/>
      <c r="T105" s="279"/>
      <c r="AT105" s="280" t="s">
        <v>246</v>
      </c>
      <c r="AU105" s="280" t="s">
        <v>85</v>
      </c>
      <c r="AV105" s="14" t="s">
        <v>237</v>
      </c>
      <c r="AW105" s="14" t="s">
        <v>41</v>
      </c>
      <c r="AX105" s="14" t="s">
        <v>85</v>
      </c>
      <c r="AY105" s="280" t="s">
        <v>230</v>
      </c>
    </row>
    <row r="106" spans="2:63" s="11" customFormat="1" ht="37.4" customHeight="1">
      <c r="B106" s="220"/>
      <c r="C106" s="221"/>
      <c r="D106" s="222" t="s">
        <v>77</v>
      </c>
      <c r="E106" s="223" t="s">
        <v>519</v>
      </c>
      <c r="F106" s="223" t="s">
        <v>1648</v>
      </c>
      <c r="G106" s="221"/>
      <c r="H106" s="221"/>
      <c r="I106" s="224"/>
      <c r="J106" s="225">
        <f>BK106</f>
        <v>0</v>
      </c>
      <c r="K106" s="221"/>
      <c r="L106" s="226"/>
      <c r="M106" s="227"/>
      <c r="N106" s="228"/>
      <c r="O106" s="228"/>
      <c r="P106" s="229">
        <f>SUM(P107:P114)</f>
        <v>0</v>
      </c>
      <c r="Q106" s="228"/>
      <c r="R106" s="229">
        <f>SUM(R107:R114)</f>
        <v>0</v>
      </c>
      <c r="S106" s="228"/>
      <c r="T106" s="230">
        <f>SUM(T107:T114)</f>
        <v>0</v>
      </c>
      <c r="AR106" s="231" t="s">
        <v>85</v>
      </c>
      <c r="AT106" s="232" t="s">
        <v>77</v>
      </c>
      <c r="AU106" s="232" t="s">
        <v>78</v>
      </c>
      <c r="AY106" s="231" t="s">
        <v>230</v>
      </c>
      <c r="BK106" s="233">
        <f>SUM(BK107:BK114)</f>
        <v>0</v>
      </c>
    </row>
    <row r="107" spans="2:65" s="1" customFormat="1" ht="16.5" customHeight="1">
      <c r="B107" s="47"/>
      <c r="C107" s="236" t="s">
        <v>255</v>
      </c>
      <c r="D107" s="236" t="s">
        <v>233</v>
      </c>
      <c r="E107" s="237" t="s">
        <v>1649</v>
      </c>
      <c r="F107" s="238" t="s">
        <v>1650</v>
      </c>
      <c r="G107" s="239" t="s">
        <v>258</v>
      </c>
      <c r="H107" s="240">
        <v>16</v>
      </c>
      <c r="I107" s="241"/>
      <c r="J107" s="242">
        <f>ROUND(I107*H107,2)</f>
        <v>0</v>
      </c>
      <c r="K107" s="238" t="s">
        <v>34</v>
      </c>
      <c r="L107" s="73"/>
      <c r="M107" s="243" t="s">
        <v>34</v>
      </c>
      <c r="N107" s="244" t="s">
        <v>49</v>
      </c>
      <c r="O107" s="48"/>
      <c r="P107" s="245">
        <f>O107*H107</f>
        <v>0</v>
      </c>
      <c r="Q107" s="245">
        <v>0</v>
      </c>
      <c r="R107" s="245">
        <f>Q107*H107</f>
        <v>0</v>
      </c>
      <c r="S107" s="245">
        <v>0</v>
      </c>
      <c r="T107" s="246">
        <f>S107*H107</f>
        <v>0</v>
      </c>
      <c r="AR107" s="24" t="s">
        <v>237</v>
      </c>
      <c r="AT107" s="24" t="s">
        <v>233</v>
      </c>
      <c r="AU107" s="24" t="s">
        <v>85</v>
      </c>
      <c r="AY107" s="24" t="s">
        <v>230</v>
      </c>
      <c r="BE107" s="247">
        <f>IF(N107="základní",J107,0)</f>
        <v>0</v>
      </c>
      <c r="BF107" s="247">
        <f>IF(N107="snížená",J107,0)</f>
        <v>0</v>
      </c>
      <c r="BG107" s="247">
        <f>IF(N107="zákl. přenesená",J107,0)</f>
        <v>0</v>
      </c>
      <c r="BH107" s="247">
        <f>IF(N107="sníž. přenesená",J107,0)</f>
        <v>0</v>
      </c>
      <c r="BI107" s="247">
        <f>IF(N107="nulová",J107,0)</f>
        <v>0</v>
      </c>
      <c r="BJ107" s="24" t="s">
        <v>85</v>
      </c>
      <c r="BK107" s="247">
        <f>ROUND(I107*H107,2)</f>
        <v>0</v>
      </c>
      <c r="BL107" s="24" t="s">
        <v>237</v>
      </c>
      <c r="BM107" s="24" t="s">
        <v>1651</v>
      </c>
    </row>
    <row r="108" spans="2:51" s="12" customFormat="1" ht="13.5">
      <c r="B108" s="248"/>
      <c r="C108" s="249"/>
      <c r="D108" s="250" t="s">
        <v>246</v>
      </c>
      <c r="E108" s="251" t="s">
        <v>34</v>
      </c>
      <c r="F108" s="252" t="s">
        <v>1652</v>
      </c>
      <c r="G108" s="249"/>
      <c r="H108" s="253">
        <v>16</v>
      </c>
      <c r="I108" s="254"/>
      <c r="J108" s="249"/>
      <c r="K108" s="249"/>
      <c r="L108" s="255"/>
      <c r="M108" s="256"/>
      <c r="N108" s="257"/>
      <c r="O108" s="257"/>
      <c r="P108" s="257"/>
      <c r="Q108" s="257"/>
      <c r="R108" s="257"/>
      <c r="S108" s="257"/>
      <c r="T108" s="258"/>
      <c r="AT108" s="259" t="s">
        <v>246</v>
      </c>
      <c r="AU108" s="259" t="s">
        <v>85</v>
      </c>
      <c r="AV108" s="12" t="s">
        <v>91</v>
      </c>
      <c r="AW108" s="12" t="s">
        <v>41</v>
      </c>
      <c r="AX108" s="12" t="s">
        <v>78</v>
      </c>
      <c r="AY108" s="259" t="s">
        <v>230</v>
      </c>
    </row>
    <row r="109" spans="2:51" s="14" customFormat="1" ht="13.5">
      <c r="B109" s="270"/>
      <c r="C109" s="271"/>
      <c r="D109" s="250" t="s">
        <v>246</v>
      </c>
      <c r="E109" s="272" t="s">
        <v>34</v>
      </c>
      <c r="F109" s="273" t="s">
        <v>265</v>
      </c>
      <c r="G109" s="271"/>
      <c r="H109" s="274">
        <v>16</v>
      </c>
      <c r="I109" s="275"/>
      <c r="J109" s="271"/>
      <c r="K109" s="271"/>
      <c r="L109" s="276"/>
      <c r="M109" s="277"/>
      <c r="N109" s="278"/>
      <c r="O109" s="278"/>
      <c r="P109" s="278"/>
      <c r="Q109" s="278"/>
      <c r="R109" s="278"/>
      <c r="S109" s="278"/>
      <c r="T109" s="279"/>
      <c r="AT109" s="280" t="s">
        <v>246</v>
      </c>
      <c r="AU109" s="280" t="s">
        <v>85</v>
      </c>
      <c r="AV109" s="14" t="s">
        <v>237</v>
      </c>
      <c r="AW109" s="14" t="s">
        <v>41</v>
      </c>
      <c r="AX109" s="14" t="s">
        <v>85</v>
      </c>
      <c r="AY109" s="280" t="s">
        <v>230</v>
      </c>
    </row>
    <row r="110" spans="2:65" s="1" customFormat="1" ht="25.5" customHeight="1">
      <c r="B110" s="47"/>
      <c r="C110" s="236" t="s">
        <v>266</v>
      </c>
      <c r="D110" s="236" t="s">
        <v>233</v>
      </c>
      <c r="E110" s="237" t="s">
        <v>1653</v>
      </c>
      <c r="F110" s="238" t="s">
        <v>1654</v>
      </c>
      <c r="G110" s="239" t="s">
        <v>1594</v>
      </c>
      <c r="H110" s="240">
        <v>112</v>
      </c>
      <c r="I110" s="241"/>
      <c r="J110" s="242">
        <f>ROUND(I110*H110,2)</f>
        <v>0</v>
      </c>
      <c r="K110" s="238" t="s">
        <v>34</v>
      </c>
      <c r="L110" s="73"/>
      <c r="M110" s="243" t="s">
        <v>34</v>
      </c>
      <c r="N110" s="244" t="s">
        <v>49</v>
      </c>
      <c r="O110" s="48"/>
      <c r="P110" s="245">
        <f>O110*H110</f>
        <v>0</v>
      </c>
      <c r="Q110" s="245">
        <v>0</v>
      </c>
      <c r="R110" s="245">
        <f>Q110*H110</f>
        <v>0</v>
      </c>
      <c r="S110" s="245">
        <v>0</v>
      </c>
      <c r="T110" s="246">
        <f>S110*H110</f>
        <v>0</v>
      </c>
      <c r="AR110" s="24" t="s">
        <v>237</v>
      </c>
      <c r="AT110" s="24" t="s">
        <v>233</v>
      </c>
      <c r="AU110" s="24" t="s">
        <v>85</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237</v>
      </c>
      <c r="BM110" s="24" t="s">
        <v>1655</v>
      </c>
    </row>
    <row r="111" spans="2:65" s="1" customFormat="1" ht="16.5" customHeight="1">
      <c r="B111" s="47"/>
      <c r="C111" s="236" t="s">
        <v>278</v>
      </c>
      <c r="D111" s="236" t="s">
        <v>233</v>
      </c>
      <c r="E111" s="237" t="s">
        <v>1656</v>
      </c>
      <c r="F111" s="238" t="s">
        <v>1657</v>
      </c>
      <c r="G111" s="239" t="s">
        <v>1594</v>
      </c>
      <c r="H111" s="240">
        <v>4.8</v>
      </c>
      <c r="I111" s="241"/>
      <c r="J111" s="242">
        <f>ROUND(I111*H111,2)</f>
        <v>0</v>
      </c>
      <c r="K111" s="238" t="s">
        <v>34</v>
      </c>
      <c r="L111" s="73"/>
      <c r="M111" s="243" t="s">
        <v>34</v>
      </c>
      <c r="N111" s="244" t="s">
        <v>49</v>
      </c>
      <c r="O111" s="48"/>
      <c r="P111" s="245">
        <f>O111*H111</f>
        <v>0</v>
      </c>
      <c r="Q111" s="245">
        <v>0</v>
      </c>
      <c r="R111" s="245">
        <f>Q111*H111</f>
        <v>0</v>
      </c>
      <c r="S111" s="245">
        <v>0</v>
      </c>
      <c r="T111" s="246">
        <f>S111*H111</f>
        <v>0</v>
      </c>
      <c r="AR111" s="24" t="s">
        <v>237</v>
      </c>
      <c r="AT111" s="24" t="s">
        <v>233</v>
      </c>
      <c r="AU111" s="24" t="s">
        <v>85</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237</v>
      </c>
      <c r="BM111" s="24" t="s">
        <v>1658</v>
      </c>
    </row>
    <row r="112" spans="2:51" s="12" customFormat="1" ht="13.5">
      <c r="B112" s="248"/>
      <c r="C112" s="249"/>
      <c r="D112" s="250" t="s">
        <v>246</v>
      </c>
      <c r="E112" s="251" t="s">
        <v>34</v>
      </c>
      <c r="F112" s="252" t="s">
        <v>1659</v>
      </c>
      <c r="G112" s="249"/>
      <c r="H112" s="253">
        <v>4.8</v>
      </c>
      <c r="I112" s="254"/>
      <c r="J112" s="249"/>
      <c r="K112" s="249"/>
      <c r="L112" s="255"/>
      <c r="M112" s="256"/>
      <c r="N112" s="257"/>
      <c r="O112" s="257"/>
      <c r="P112" s="257"/>
      <c r="Q112" s="257"/>
      <c r="R112" s="257"/>
      <c r="S112" s="257"/>
      <c r="T112" s="258"/>
      <c r="AT112" s="259" t="s">
        <v>246</v>
      </c>
      <c r="AU112" s="259" t="s">
        <v>85</v>
      </c>
      <c r="AV112" s="12" t="s">
        <v>91</v>
      </c>
      <c r="AW112" s="12" t="s">
        <v>41</v>
      </c>
      <c r="AX112" s="12" t="s">
        <v>78</v>
      </c>
      <c r="AY112" s="259" t="s">
        <v>230</v>
      </c>
    </row>
    <row r="113" spans="2:51" s="14" customFormat="1" ht="13.5">
      <c r="B113" s="270"/>
      <c r="C113" s="271"/>
      <c r="D113" s="250" t="s">
        <v>246</v>
      </c>
      <c r="E113" s="272" t="s">
        <v>34</v>
      </c>
      <c r="F113" s="273" t="s">
        <v>265</v>
      </c>
      <c r="G113" s="271"/>
      <c r="H113" s="274">
        <v>4.8</v>
      </c>
      <c r="I113" s="275"/>
      <c r="J113" s="271"/>
      <c r="K113" s="271"/>
      <c r="L113" s="276"/>
      <c r="M113" s="277"/>
      <c r="N113" s="278"/>
      <c r="O113" s="278"/>
      <c r="P113" s="278"/>
      <c r="Q113" s="278"/>
      <c r="R113" s="278"/>
      <c r="S113" s="278"/>
      <c r="T113" s="279"/>
      <c r="AT113" s="280" t="s">
        <v>246</v>
      </c>
      <c r="AU113" s="280" t="s">
        <v>85</v>
      </c>
      <c r="AV113" s="14" t="s">
        <v>237</v>
      </c>
      <c r="AW113" s="14" t="s">
        <v>41</v>
      </c>
      <c r="AX113" s="14" t="s">
        <v>85</v>
      </c>
      <c r="AY113" s="280" t="s">
        <v>230</v>
      </c>
    </row>
    <row r="114" spans="2:65" s="1" customFormat="1" ht="25.5" customHeight="1">
      <c r="B114" s="47"/>
      <c r="C114" s="236" t="s">
        <v>285</v>
      </c>
      <c r="D114" s="236" t="s">
        <v>233</v>
      </c>
      <c r="E114" s="237" t="s">
        <v>1660</v>
      </c>
      <c r="F114" s="238" t="s">
        <v>1661</v>
      </c>
      <c r="G114" s="239" t="s">
        <v>1594</v>
      </c>
      <c r="H114" s="240">
        <v>25</v>
      </c>
      <c r="I114" s="241"/>
      <c r="J114" s="242">
        <f>ROUND(I114*H114,2)</f>
        <v>0</v>
      </c>
      <c r="K114" s="238" t="s">
        <v>34</v>
      </c>
      <c r="L114" s="73"/>
      <c r="M114" s="243" t="s">
        <v>34</v>
      </c>
      <c r="N114" s="244" t="s">
        <v>49</v>
      </c>
      <c r="O114" s="48"/>
      <c r="P114" s="245">
        <f>O114*H114</f>
        <v>0</v>
      </c>
      <c r="Q114" s="245">
        <v>0</v>
      </c>
      <c r="R114" s="245">
        <f>Q114*H114</f>
        <v>0</v>
      </c>
      <c r="S114" s="245">
        <v>0</v>
      </c>
      <c r="T114" s="246">
        <f>S114*H114</f>
        <v>0</v>
      </c>
      <c r="AR114" s="24" t="s">
        <v>237</v>
      </c>
      <c r="AT114" s="24" t="s">
        <v>233</v>
      </c>
      <c r="AU114" s="24" t="s">
        <v>85</v>
      </c>
      <c r="AY114" s="24" t="s">
        <v>230</v>
      </c>
      <c r="BE114" s="247">
        <f>IF(N114="základní",J114,0)</f>
        <v>0</v>
      </c>
      <c r="BF114" s="247">
        <f>IF(N114="snížená",J114,0)</f>
        <v>0</v>
      </c>
      <c r="BG114" s="247">
        <f>IF(N114="zákl. přenesená",J114,0)</f>
        <v>0</v>
      </c>
      <c r="BH114" s="247">
        <f>IF(N114="sníž. přenesená",J114,0)</f>
        <v>0</v>
      </c>
      <c r="BI114" s="247">
        <f>IF(N114="nulová",J114,0)</f>
        <v>0</v>
      </c>
      <c r="BJ114" s="24" t="s">
        <v>85</v>
      </c>
      <c r="BK114" s="247">
        <f>ROUND(I114*H114,2)</f>
        <v>0</v>
      </c>
      <c r="BL114" s="24" t="s">
        <v>237</v>
      </c>
      <c r="BM114" s="24" t="s">
        <v>1662</v>
      </c>
    </row>
    <row r="115" spans="2:63" s="11" customFormat="1" ht="37.4" customHeight="1">
      <c r="B115" s="220"/>
      <c r="C115" s="221"/>
      <c r="D115" s="222" t="s">
        <v>77</v>
      </c>
      <c r="E115" s="223" t="s">
        <v>528</v>
      </c>
      <c r="F115" s="223" t="s">
        <v>1663</v>
      </c>
      <c r="G115" s="221"/>
      <c r="H115" s="221"/>
      <c r="I115" s="224"/>
      <c r="J115" s="225">
        <f>BK115</f>
        <v>0</v>
      </c>
      <c r="K115" s="221"/>
      <c r="L115" s="226"/>
      <c r="M115" s="227"/>
      <c r="N115" s="228"/>
      <c r="O115" s="228"/>
      <c r="P115" s="229">
        <f>SUM(P116:P122)</f>
        <v>0</v>
      </c>
      <c r="Q115" s="228"/>
      <c r="R115" s="229">
        <f>SUM(R116:R122)</f>
        <v>0</v>
      </c>
      <c r="S115" s="228"/>
      <c r="T115" s="230">
        <f>SUM(T116:T122)</f>
        <v>0</v>
      </c>
      <c r="AR115" s="231" t="s">
        <v>85</v>
      </c>
      <c r="AT115" s="232" t="s">
        <v>77</v>
      </c>
      <c r="AU115" s="232" t="s">
        <v>78</v>
      </c>
      <c r="AY115" s="231" t="s">
        <v>230</v>
      </c>
      <c r="BK115" s="233">
        <f>SUM(BK116:BK122)</f>
        <v>0</v>
      </c>
    </row>
    <row r="116" spans="2:65" s="1" customFormat="1" ht="16.5" customHeight="1">
      <c r="B116" s="47"/>
      <c r="C116" s="236" t="s">
        <v>289</v>
      </c>
      <c r="D116" s="236" t="s">
        <v>233</v>
      </c>
      <c r="E116" s="237" t="s">
        <v>1664</v>
      </c>
      <c r="F116" s="238" t="s">
        <v>1665</v>
      </c>
      <c r="G116" s="239" t="s">
        <v>1635</v>
      </c>
      <c r="H116" s="240">
        <v>0.156</v>
      </c>
      <c r="I116" s="241"/>
      <c r="J116" s="242">
        <f>ROUND(I116*H116,2)</f>
        <v>0</v>
      </c>
      <c r="K116" s="238" t="s">
        <v>34</v>
      </c>
      <c r="L116" s="73"/>
      <c r="M116" s="243" t="s">
        <v>34</v>
      </c>
      <c r="N116" s="244" t="s">
        <v>49</v>
      </c>
      <c r="O116" s="48"/>
      <c r="P116" s="245">
        <f>O116*H116</f>
        <v>0</v>
      </c>
      <c r="Q116" s="245">
        <v>0</v>
      </c>
      <c r="R116" s="245">
        <f>Q116*H116</f>
        <v>0</v>
      </c>
      <c r="S116" s="245">
        <v>0</v>
      </c>
      <c r="T116" s="246">
        <f>S116*H116</f>
        <v>0</v>
      </c>
      <c r="AR116" s="24" t="s">
        <v>237</v>
      </c>
      <c r="AT116" s="24" t="s">
        <v>233</v>
      </c>
      <c r="AU116" s="24" t="s">
        <v>85</v>
      </c>
      <c r="AY116" s="24" t="s">
        <v>230</v>
      </c>
      <c r="BE116" s="247">
        <f>IF(N116="základní",J116,0)</f>
        <v>0</v>
      </c>
      <c r="BF116" s="247">
        <f>IF(N116="snížená",J116,0)</f>
        <v>0</v>
      </c>
      <c r="BG116" s="247">
        <f>IF(N116="zákl. přenesená",J116,0)</f>
        <v>0</v>
      </c>
      <c r="BH116" s="247">
        <f>IF(N116="sníž. přenesená",J116,0)</f>
        <v>0</v>
      </c>
      <c r="BI116" s="247">
        <f>IF(N116="nulová",J116,0)</f>
        <v>0</v>
      </c>
      <c r="BJ116" s="24" t="s">
        <v>85</v>
      </c>
      <c r="BK116" s="247">
        <f>ROUND(I116*H116,2)</f>
        <v>0</v>
      </c>
      <c r="BL116" s="24" t="s">
        <v>237</v>
      </c>
      <c r="BM116" s="24" t="s">
        <v>1666</v>
      </c>
    </row>
    <row r="117" spans="2:51" s="12" customFormat="1" ht="13.5">
      <c r="B117" s="248"/>
      <c r="C117" s="249"/>
      <c r="D117" s="250" t="s">
        <v>246</v>
      </c>
      <c r="E117" s="251" t="s">
        <v>34</v>
      </c>
      <c r="F117" s="252" t="s">
        <v>1667</v>
      </c>
      <c r="G117" s="249"/>
      <c r="H117" s="253">
        <v>0.156</v>
      </c>
      <c r="I117" s="254"/>
      <c r="J117" s="249"/>
      <c r="K117" s="249"/>
      <c r="L117" s="255"/>
      <c r="M117" s="256"/>
      <c r="N117" s="257"/>
      <c r="O117" s="257"/>
      <c r="P117" s="257"/>
      <c r="Q117" s="257"/>
      <c r="R117" s="257"/>
      <c r="S117" s="257"/>
      <c r="T117" s="258"/>
      <c r="AT117" s="259" t="s">
        <v>246</v>
      </c>
      <c r="AU117" s="259" t="s">
        <v>85</v>
      </c>
      <c r="AV117" s="12" t="s">
        <v>91</v>
      </c>
      <c r="AW117" s="12" t="s">
        <v>41</v>
      </c>
      <c r="AX117" s="12" t="s">
        <v>78</v>
      </c>
      <c r="AY117" s="259" t="s">
        <v>230</v>
      </c>
    </row>
    <row r="118" spans="2:51" s="14" customFormat="1" ht="13.5">
      <c r="B118" s="270"/>
      <c r="C118" s="271"/>
      <c r="D118" s="250" t="s">
        <v>246</v>
      </c>
      <c r="E118" s="272" t="s">
        <v>34</v>
      </c>
      <c r="F118" s="273" t="s">
        <v>265</v>
      </c>
      <c r="G118" s="271"/>
      <c r="H118" s="274">
        <v>0.156</v>
      </c>
      <c r="I118" s="275"/>
      <c r="J118" s="271"/>
      <c r="K118" s="271"/>
      <c r="L118" s="276"/>
      <c r="M118" s="277"/>
      <c r="N118" s="278"/>
      <c r="O118" s="278"/>
      <c r="P118" s="278"/>
      <c r="Q118" s="278"/>
      <c r="R118" s="278"/>
      <c r="S118" s="278"/>
      <c r="T118" s="279"/>
      <c r="AT118" s="280" t="s">
        <v>246</v>
      </c>
      <c r="AU118" s="280" t="s">
        <v>85</v>
      </c>
      <c r="AV118" s="14" t="s">
        <v>237</v>
      </c>
      <c r="AW118" s="14" t="s">
        <v>41</v>
      </c>
      <c r="AX118" s="14" t="s">
        <v>85</v>
      </c>
      <c r="AY118" s="280" t="s">
        <v>230</v>
      </c>
    </row>
    <row r="119" spans="2:65" s="1" customFormat="1" ht="16.5" customHeight="1">
      <c r="B119" s="47"/>
      <c r="C119" s="236" t="s">
        <v>295</v>
      </c>
      <c r="D119" s="236" t="s">
        <v>233</v>
      </c>
      <c r="E119" s="237" t="s">
        <v>1668</v>
      </c>
      <c r="F119" s="238" t="s">
        <v>1669</v>
      </c>
      <c r="G119" s="239" t="s">
        <v>1635</v>
      </c>
      <c r="H119" s="240">
        <v>15</v>
      </c>
      <c r="I119" s="241"/>
      <c r="J119" s="242">
        <f>ROUND(I119*H119,2)</f>
        <v>0</v>
      </c>
      <c r="K119" s="238" t="s">
        <v>34</v>
      </c>
      <c r="L119" s="73"/>
      <c r="M119" s="243" t="s">
        <v>34</v>
      </c>
      <c r="N119" s="244" t="s">
        <v>49</v>
      </c>
      <c r="O119" s="48"/>
      <c r="P119" s="245">
        <f>O119*H119</f>
        <v>0</v>
      </c>
      <c r="Q119" s="245">
        <v>0</v>
      </c>
      <c r="R119" s="245">
        <f>Q119*H119</f>
        <v>0</v>
      </c>
      <c r="S119" s="245">
        <v>0</v>
      </c>
      <c r="T119" s="246">
        <f>S119*H119</f>
        <v>0</v>
      </c>
      <c r="AR119" s="24" t="s">
        <v>237</v>
      </c>
      <c r="AT119" s="24" t="s">
        <v>233</v>
      </c>
      <c r="AU119" s="24" t="s">
        <v>85</v>
      </c>
      <c r="AY119" s="24" t="s">
        <v>230</v>
      </c>
      <c r="BE119" s="247">
        <f>IF(N119="základní",J119,0)</f>
        <v>0</v>
      </c>
      <c r="BF119" s="247">
        <f>IF(N119="snížená",J119,0)</f>
        <v>0</v>
      </c>
      <c r="BG119" s="247">
        <f>IF(N119="zákl. přenesená",J119,0)</f>
        <v>0</v>
      </c>
      <c r="BH119" s="247">
        <f>IF(N119="sníž. přenesená",J119,0)</f>
        <v>0</v>
      </c>
      <c r="BI119" s="247">
        <f>IF(N119="nulová",J119,0)</f>
        <v>0</v>
      </c>
      <c r="BJ119" s="24" t="s">
        <v>85</v>
      </c>
      <c r="BK119" s="247">
        <f>ROUND(I119*H119,2)</f>
        <v>0</v>
      </c>
      <c r="BL119" s="24" t="s">
        <v>237</v>
      </c>
      <c r="BM119" s="24" t="s">
        <v>1670</v>
      </c>
    </row>
    <row r="120" spans="2:51" s="12" customFormat="1" ht="13.5">
      <c r="B120" s="248"/>
      <c r="C120" s="249"/>
      <c r="D120" s="250" t="s">
        <v>246</v>
      </c>
      <c r="E120" s="251" t="s">
        <v>34</v>
      </c>
      <c r="F120" s="252" t="s">
        <v>1671</v>
      </c>
      <c r="G120" s="249"/>
      <c r="H120" s="253">
        <v>15</v>
      </c>
      <c r="I120" s="254"/>
      <c r="J120" s="249"/>
      <c r="K120" s="249"/>
      <c r="L120" s="255"/>
      <c r="M120" s="256"/>
      <c r="N120" s="257"/>
      <c r="O120" s="257"/>
      <c r="P120" s="257"/>
      <c r="Q120" s="257"/>
      <c r="R120" s="257"/>
      <c r="S120" s="257"/>
      <c r="T120" s="258"/>
      <c r="AT120" s="259" t="s">
        <v>246</v>
      </c>
      <c r="AU120" s="259" t="s">
        <v>85</v>
      </c>
      <c r="AV120" s="12" t="s">
        <v>91</v>
      </c>
      <c r="AW120" s="12" t="s">
        <v>41</v>
      </c>
      <c r="AX120" s="12" t="s">
        <v>78</v>
      </c>
      <c r="AY120" s="259" t="s">
        <v>230</v>
      </c>
    </row>
    <row r="121" spans="2:51" s="14" customFormat="1" ht="13.5">
      <c r="B121" s="270"/>
      <c r="C121" s="271"/>
      <c r="D121" s="250" t="s">
        <v>246</v>
      </c>
      <c r="E121" s="272" t="s">
        <v>34</v>
      </c>
      <c r="F121" s="273" t="s">
        <v>265</v>
      </c>
      <c r="G121" s="271"/>
      <c r="H121" s="274">
        <v>15</v>
      </c>
      <c r="I121" s="275"/>
      <c r="J121" s="271"/>
      <c r="K121" s="271"/>
      <c r="L121" s="276"/>
      <c r="M121" s="277"/>
      <c r="N121" s="278"/>
      <c r="O121" s="278"/>
      <c r="P121" s="278"/>
      <c r="Q121" s="278"/>
      <c r="R121" s="278"/>
      <c r="S121" s="278"/>
      <c r="T121" s="279"/>
      <c r="AT121" s="280" t="s">
        <v>246</v>
      </c>
      <c r="AU121" s="280" t="s">
        <v>85</v>
      </c>
      <c r="AV121" s="14" t="s">
        <v>237</v>
      </c>
      <c r="AW121" s="14" t="s">
        <v>41</v>
      </c>
      <c r="AX121" s="14" t="s">
        <v>85</v>
      </c>
      <c r="AY121" s="280" t="s">
        <v>230</v>
      </c>
    </row>
    <row r="122" spans="2:65" s="1" customFormat="1" ht="16.5" customHeight="1">
      <c r="B122" s="47"/>
      <c r="C122" s="236" t="s">
        <v>301</v>
      </c>
      <c r="D122" s="236" t="s">
        <v>233</v>
      </c>
      <c r="E122" s="237" t="s">
        <v>1672</v>
      </c>
      <c r="F122" s="238" t="s">
        <v>1673</v>
      </c>
      <c r="G122" s="239" t="s">
        <v>1635</v>
      </c>
      <c r="H122" s="240">
        <v>0.7</v>
      </c>
      <c r="I122" s="241"/>
      <c r="J122" s="242">
        <f>ROUND(I122*H122,2)</f>
        <v>0</v>
      </c>
      <c r="K122" s="238" t="s">
        <v>34</v>
      </c>
      <c r="L122" s="73"/>
      <c r="M122" s="243" t="s">
        <v>34</v>
      </c>
      <c r="N122" s="244" t="s">
        <v>49</v>
      </c>
      <c r="O122" s="48"/>
      <c r="P122" s="245">
        <f>O122*H122</f>
        <v>0</v>
      </c>
      <c r="Q122" s="245">
        <v>0</v>
      </c>
      <c r="R122" s="245">
        <f>Q122*H122</f>
        <v>0</v>
      </c>
      <c r="S122" s="245">
        <v>0</v>
      </c>
      <c r="T122" s="246">
        <f>S122*H122</f>
        <v>0</v>
      </c>
      <c r="AR122" s="24" t="s">
        <v>237</v>
      </c>
      <c r="AT122" s="24" t="s">
        <v>233</v>
      </c>
      <c r="AU122" s="24" t="s">
        <v>85</v>
      </c>
      <c r="AY122" s="24" t="s">
        <v>230</v>
      </c>
      <c r="BE122" s="247">
        <f>IF(N122="základní",J122,0)</f>
        <v>0</v>
      </c>
      <c r="BF122" s="247">
        <f>IF(N122="snížená",J122,0)</f>
        <v>0</v>
      </c>
      <c r="BG122" s="247">
        <f>IF(N122="zákl. přenesená",J122,0)</f>
        <v>0</v>
      </c>
      <c r="BH122" s="247">
        <f>IF(N122="sníž. přenesená",J122,0)</f>
        <v>0</v>
      </c>
      <c r="BI122" s="247">
        <f>IF(N122="nulová",J122,0)</f>
        <v>0</v>
      </c>
      <c r="BJ122" s="24" t="s">
        <v>85</v>
      </c>
      <c r="BK122" s="247">
        <f>ROUND(I122*H122,2)</f>
        <v>0</v>
      </c>
      <c r="BL122" s="24" t="s">
        <v>237</v>
      </c>
      <c r="BM122" s="24" t="s">
        <v>1674</v>
      </c>
    </row>
    <row r="123" spans="2:63" s="11" customFormat="1" ht="37.4" customHeight="1">
      <c r="B123" s="220"/>
      <c r="C123" s="221"/>
      <c r="D123" s="222" t="s">
        <v>77</v>
      </c>
      <c r="E123" s="223" t="s">
        <v>533</v>
      </c>
      <c r="F123" s="223" t="s">
        <v>1675</v>
      </c>
      <c r="G123" s="221"/>
      <c r="H123" s="221"/>
      <c r="I123" s="224"/>
      <c r="J123" s="225">
        <f>BK123</f>
        <v>0</v>
      </c>
      <c r="K123" s="221"/>
      <c r="L123" s="226"/>
      <c r="M123" s="227"/>
      <c r="N123" s="228"/>
      <c r="O123" s="228"/>
      <c r="P123" s="229">
        <f>SUM(P124:P126)</f>
        <v>0</v>
      </c>
      <c r="Q123" s="228"/>
      <c r="R123" s="229">
        <f>SUM(R124:R126)</f>
        <v>0</v>
      </c>
      <c r="S123" s="228"/>
      <c r="T123" s="230">
        <f>SUM(T124:T126)</f>
        <v>0</v>
      </c>
      <c r="AR123" s="231" t="s">
        <v>85</v>
      </c>
      <c r="AT123" s="232" t="s">
        <v>77</v>
      </c>
      <c r="AU123" s="232" t="s">
        <v>78</v>
      </c>
      <c r="AY123" s="231" t="s">
        <v>230</v>
      </c>
      <c r="BK123" s="233">
        <f>SUM(BK124:BK126)</f>
        <v>0</v>
      </c>
    </row>
    <row r="124" spans="2:65" s="1" customFormat="1" ht="25.5" customHeight="1">
      <c r="B124" s="47"/>
      <c r="C124" s="236" t="s">
        <v>307</v>
      </c>
      <c r="D124" s="236" t="s">
        <v>233</v>
      </c>
      <c r="E124" s="237" t="s">
        <v>1676</v>
      </c>
      <c r="F124" s="238" t="s">
        <v>1677</v>
      </c>
      <c r="G124" s="239" t="s">
        <v>281</v>
      </c>
      <c r="H124" s="240">
        <v>1</v>
      </c>
      <c r="I124" s="241"/>
      <c r="J124" s="242">
        <f>ROUND(I124*H124,2)</f>
        <v>0</v>
      </c>
      <c r="K124" s="238" t="s">
        <v>34</v>
      </c>
      <c r="L124" s="73"/>
      <c r="M124" s="243" t="s">
        <v>34</v>
      </c>
      <c r="N124" s="244" t="s">
        <v>49</v>
      </c>
      <c r="O124" s="48"/>
      <c r="P124" s="245">
        <f>O124*H124</f>
        <v>0</v>
      </c>
      <c r="Q124" s="245">
        <v>0</v>
      </c>
      <c r="R124" s="245">
        <f>Q124*H124</f>
        <v>0</v>
      </c>
      <c r="S124" s="245">
        <v>0</v>
      </c>
      <c r="T124" s="246">
        <f>S124*H124</f>
        <v>0</v>
      </c>
      <c r="AR124" s="24" t="s">
        <v>237</v>
      </c>
      <c r="AT124" s="24" t="s">
        <v>233</v>
      </c>
      <c r="AU124" s="24" t="s">
        <v>85</v>
      </c>
      <c r="AY124" s="24" t="s">
        <v>230</v>
      </c>
      <c r="BE124" s="247">
        <f>IF(N124="základní",J124,0)</f>
        <v>0</v>
      </c>
      <c r="BF124" s="247">
        <f>IF(N124="snížená",J124,0)</f>
        <v>0</v>
      </c>
      <c r="BG124" s="247">
        <f>IF(N124="zákl. přenesená",J124,0)</f>
        <v>0</v>
      </c>
      <c r="BH124" s="247">
        <f>IF(N124="sníž. přenesená",J124,0)</f>
        <v>0</v>
      </c>
      <c r="BI124" s="247">
        <f>IF(N124="nulová",J124,0)</f>
        <v>0</v>
      </c>
      <c r="BJ124" s="24" t="s">
        <v>85</v>
      </c>
      <c r="BK124" s="247">
        <f>ROUND(I124*H124,2)</f>
        <v>0</v>
      </c>
      <c r="BL124" s="24" t="s">
        <v>237</v>
      </c>
      <c r="BM124" s="24" t="s">
        <v>1678</v>
      </c>
    </row>
    <row r="125" spans="2:65" s="1" customFormat="1" ht="16.5" customHeight="1">
      <c r="B125" s="47"/>
      <c r="C125" s="236" t="s">
        <v>311</v>
      </c>
      <c r="D125" s="236" t="s">
        <v>233</v>
      </c>
      <c r="E125" s="237" t="s">
        <v>1679</v>
      </c>
      <c r="F125" s="238" t="s">
        <v>1680</v>
      </c>
      <c r="G125" s="239" t="s">
        <v>281</v>
      </c>
      <c r="H125" s="240">
        <v>1</v>
      </c>
      <c r="I125" s="241"/>
      <c r="J125" s="242">
        <f>ROUND(I125*H125,2)</f>
        <v>0</v>
      </c>
      <c r="K125" s="238" t="s">
        <v>34</v>
      </c>
      <c r="L125" s="73"/>
      <c r="M125" s="243" t="s">
        <v>34</v>
      </c>
      <c r="N125" s="244" t="s">
        <v>49</v>
      </c>
      <c r="O125" s="48"/>
      <c r="P125" s="245">
        <f>O125*H125</f>
        <v>0</v>
      </c>
      <c r="Q125" s="245">
        <v>0</v>
      </c>
      <c r="R125" s="245">
        <f>Q125*H125</f>
        <v>0</v>
      </c>
      <c r="S125" s="245">
        <v>0</v>
      </c>
      <c r="T125" s="246">
        <f>S125*H125</f>
        <v>0</v>
      </c>
      <c r="AR125" s="24" t="s">
        <v>237</v>
      </c>
      <c r="AT125" s="24" t="s">
        <v>233</v>
      </c>
      <c r="AU125" s="24" t="s">
        <v>85</v>
      </c>
      <c r="AY125" s="24" t="s">
        <v>230</v>
      </c>
      <c r="BE125" s="247">
        <f>IF(N125="základní",J125,0)</f>
        <v>0</v>
      </c>
      <c r="BF125" s="247">
        <f>IF(N125="snížená",J125,0)</f>
        <v>0</v>
      </c>
      <c r="BG125" s="247">
        <f>IF(N125="zákl. přenesená",J125,0)</f>
        <v>0</v>
      </c>
      <c r="BH125" s="247">
        <f>IF(N125="sníž. přenesená",J125,0)</f>
        <v>0</v>
      </c>
      <c r="BI125" s="247">
        <f>IF(N125="nulová",J125,0)</f>
        <v>0</v>
      </c>
      <c r="BJ125" s="24" t="s">
        <v>85</v>
      </c>
      <c r="BK125" s="247">
        <f>ROUND(I125*H125,2)</f>
        <v>0</v>
      </c>
      <c r="BL125" s="24" t="s">
        <v>237</v>
      </c>
      <c r="BM125" s="24" t="s">
        <v>1681</v>
      </c>
    </row>
    <row r="126" spans="2:65" s="1" customFormat="1" ht="16.5" customHeight="1">
      <c r="B126" s="47"/>
      <c r="C126" s="236" t="s">
        <v>315</v>
      </c>
      <c r="D126" s="236" t="s">
        <v>233</v>
      </c>
      <c r="E126" s="237" t="s">
        <v>1682</v>
      </c>
      <c r="F126" s="238" t="s">
        <v>1683</v>
      </c>
      <c r="G126" s="239" t="s">
        <v>281</v>
      </c>
      <c r="H126" s="240">
        <v>1</v>
      </c>
      <c r="I126" s="241"/>
      <c r="J126" s="242">
        <f>ROUND(I126*H126,2)</f>
        <v>0</v>
      </c>
      <c r="K126" s="238" t="s">
        <v>34</v>
      </c>
      <c r="L126" s="73"/>
      <c r="M126" s="243" t="s">
        <v>34</v>
      </c>
      <c r="N126" s="244" t="s">
        <v>49</v>
      </c>
      <c r="O126" s="48"/>
      <c r="P126" s="245">
        <f>O126*H126</f>
        <v>0</v>
      </c>
      <c r="Q126" s="245">
        <v>0</v>
      </c>
      <c r="R126" s="245">
        <f>Q126*H126</f>
        <v>0</v>
      </c>
      <c r="S126" s="245">
        <v>0</v>
      </c>
      <c r="T126" s="246">
        <f>S126*H126</f>
        <v>0</v>
      </c>
      <c r="AR126" s="24" t="s">
        <v>237</v>
      </c>
      <c r="AT126" s="24" t="s">
        <v>233</v>
      </c>
      <c r="AU126" s="24" t="s">
        <v>85</v>
      </c>
      <c r="AY126" s="24" t="s">
        <v>230</v>
      </c>
      <c r="BE126" s="247">
        <f>IF(N126="základní",J126,0)</f>
        <v>0</v>
      </c>
      <c r="BF126" s="247">
        <f>IF(N126="snížená",J126,0)</f>
        <v>0</v>
      </c>
      <c r="BG126" s="247">
        <f>IF(N126="zákl. přenesená",J126,0)</f>
        <v>0</v>
      </c>
      <c r="BH126" s="247">
        <f>IF(N126="sníž. přenesená",J126,0)</f>
        <v>0</v>
      </c>
      <c r="BI126" s="247">
        <f>IF(N126="nulová",J126,0)</f>
        <v>0</v>
      </c>
      <c r="BJ126" s="24" t="s">
        <v>85</v>
      </c>
      <c r="BK126" s="247">
        <f>ROUND(I126*H126,2)</f>
        <v>0</v>
      </c>
      <c r="BL126" s="24" t="s">
        <v>237</v>
      </c>
      <c r="BM126" s="24" t="s">
        <v>1684</v>
      </c>
    </row>
    <row r="127" spans="2:63" s="11" customFormat="1" ht="37.4" customHeight="1">
      <c r="B127" s="220"/>
      <c r="C127" s="221"/>
      <c r="D127" s="222" t="s">
        <v>77</v>
      </c>
      <c r="E127" s="223" t="s">
        <v>655</v>
      </c>
      <c r="F127" s="223" t="s">
        <v>1685</v>
      </c>
      <c r="G127" s="221"/>
      <c r="H127" s="221"/>
      <c r="I127" s="224"/>
      <c r="J127" s="225">
        <f>BK127</f>
        <v>0</v>
      </c>
      <c r="K127" s="221"/>
      <c r="L127" s="226"/>
      <c r="M127" s="227"/>
      <c r="N127" s="228"/>
      <c r="O127" s="228"/>
      <c r="P127" s="229">
        <f>SUM(P128:P129)</f>
        <v>0</v>
      </c>
      <c r="Q127" s="228"/>
      <c r="R127" s="229">
        <f>SUM(R128:R129)</f>
        <v>0</v>
      </c>
      <c r="S127" s="228"/>
      <c r="T127" s="230">
        <f>SUM(T128:T129)</f>
        <v>0</v>
      </c>
      <c r="AR127" s="231" t="s">
        <v>85</v>
      </c>
      <c r="AT127" s="232" t="s">
        <v>77</v>
      </c>
      <c r="AU127" s="232" t="s">
        <v>78</v>
      </c>
      <c r="AY127" s="231" t="s">
        <v>230</v>
      </c>
      <c r="BK127" s="233">
        <f>SUM(BK128:BK129)</f>
        <v>0</v>
      </c>
    </row>
    <row r="128" spans="2:65" s="1" customFormat="1" ht="16.5" customHeight="1">
      <c r="B128" s="47"/>
      <c r="C128" s="236" t="s">
        <v>10</v>
      </c>
      <c r="D128" s="236" t="s">
        <v>233</v>
      </c>
      <c r="E128" s="237" t="s">
        <v>1686</v>
      </c>
      <c r="F128" s="238" t="s">
        <v>1687</v>
      </c>
      <c r="G128" s="239" t="s">
        <v>1594</v>
      </c>
      <c r="H128" s="240">
        <v>8.5</v>
      </c>
      <c r="I128" s="241"/>
      <c r="J128" s="242">
        <f>ROUND(I128*H128,2)</f>
        <v>0</v>
      </c>
      <c r="K128" s="238" t="s">
        <v>34</v>
      </c>
      <c r="L128" s="73"/>
      <c r="M128" s="243" t="s">
        <v>34</v>
      </c>
      <c r="N128" s="244" t="s">
        <v>49</v>
      </c>
      <c r="O128" s="48"/>
      <c r="P128" s="245">
        <f>O128*H128</f>
        <v>0</v>
      </c>
      <c r="Q128" s="245">
        <v>0</v>
      </c>
      <c r="R128" s="245">
        <f>Q128*H128</f>
        <v>0</v>
      </c>
      <c r="S128" s="245">
        <v>0</v>
      </c>
      <c r="T128" s="246">
        <f>S128*H128</f>
        <v>0</v>
      </c>
      <c r="AR128" s="24" t="s">
        <v>237</v>
      </c>
      <c r="AT128" s="24" t="s">
        <v>233</v>
      </c>
      <c r="AU128" s="24" t="s">
        <v>85</v>
      </c>
      <c r="AY128" s="24" t="s">
        <v>230</v>
      </c>
      <c r="BE128" s="247">
        <f>IF(N128="základní",J128,0)</f>
        <v>0</v>
      </c>
      <c r="BF128" s="247">
        <f>IF(N128="snížená",J128,0)</f>
        <v>0</v>
      </c>
      <c r="BG128" s="247">
        <f>IF(N128="zákl. přenesená",J128,0)</f>
        <v>0</v>
      </c>
      <c r="BH128" s="247">
        <f>IF(N128="sníž. přenesená",J128,0)</f>
        <v>0</v>
      </c>
      <c r="BI128" s="247">
        <f>IF(N128="nulová",J128,0)</f>
        <v>0</v>
      </c>
      <c r="BJ128" s="24" t="s">
        <v>85</v>
      </c>
      <c r="BK128" s="247">
        <f>ROUND(I128*H128,2)</f>
        <v>0</v>
      </c>
      <c r="BL128" s="24" t="s">
        <v>237</v>
      </c>
      <c r="BM128" s="24" t="s">
        <v>1688</v>
      </c>
    </row>
    <row r="129" spans="2:65" s="1" customFormat="1" ht="16.5" customHeight="1">
      <c r="B129" s="47"/>
      <c r="C129" s="236" t="s">
        <v>259</v>
      </c>
      <c r="D129" s="236" t="s">
        <v>233</v>
      </c>
      <c r="E129" s="237" t="s">
        <v>1689</v>
      </c>
      <c r="F129" s="238" t="s">
        <v>1690</v>
      </c>
      <c r="G129" s="239" t="s">
        <v>1594</v>
      </c>
      <c r="H129" s="240">
        <v>8.4</v>
      </c>
      <c r="I129" s="241"/>
      <c r="J129" s="242">
        <f>ROUND(I129*H129,2)</f>
        <v>0</v>
      </c>
      <c r="K129" s="238" t="s">
        <v>34</v>
      </c>
      <c r="L129" s="73"/>
      <c r="M129" s="243" t="s">
        <v>34</v>
      </c>
      <c r="N129" s="244" t="s">
        <v>49</v>
      </c>
      <c r="O129" s="48"/>
      <c r="P129" s="245">
        <f>O129*H129</f>
        <v>0</v>
      </c>
      <c r="Q129" s="245">
        <v>0</v>
      </c>
      <c r="R129" s="245">
        <f>Q129*H129</f>
        <v>0</v>
      </c>
      <c r="S129" s="245">
        <v>0</v>
      </c>
      <c r="T129" s="246">
        <f>S129*H129</f>
        <v>0</v>
      </c>
      <c r="AR129" s="24" t="s">
        <v>237</v>
      </c>
      <c r="AT129" s="24" t="s">
        <v>233</v>
      </c>
      <c r="AU129" s="24" t="s">
        <v>85</v>
      </c>
      <c r="AY129" s="24" t="s">
        <v>230</v>
      </c>
      <c r="BE129" s="247">
        <f>IF(N129="základní",J129,0)</f>
        <v>0</v>
      </c>
      <c r="BF129" s="247">
        <f>IF(N129="snížená",J129,0)</f>
        <v>0</v>
      </c>
      <c r="BG129" s="247">
        <f>IF(N129="zákl. přenesená",J129,0)</f>
        <v>0</v>
      </c>
      <c r="BH129" s="247">
        <f>IF(N129="sníž. přenesená",J129,0)</f>
        <v>0</v>
      </c>
      <c r="BI129" s="247">
        <f>IF(N129="nulová",J129,0)</f>
        <v>0</v>
      </c>
      <c r="BJ129" s="24" t="s">
        <v>85</v>
      </c>
      <c r="BK129" s="247">
        <f>ROUND(I129*H129,2)</f>
        <v>0</v>
      </c>
      <c r="BL129" s="24" t="s">
        <v>237</v>
      </c>
      <c r="BM129" s="24" t="s">
        <v>1691</v>
      </c>
    </row>
    <row r="130" spans="2:63" s="11" customFormat="1" ht="37.4" customHeight="1">
      <c r="B130" s="220"/>
      <c r="C130" s="221"/>
      <c r="D130" s="222" t="s">
        <v>77</v>
      </c>
      <c r="E130" s="223" t="s">
        <v>659</v>
      </c>
      <c r="F130" s="223" t="s">
        <v>1692</v>
      </c>
      <c r="G130" s="221"/>
      <c r="H130" s="221"/>
      <c r="I130" s="224"/>
      <c r="J130" s="225">
        <f>BK130</f>
        <v>0</v>
      </c>
      <c r="K130" s="221"/>
      <c r="L130" s="226"/>
      <c r="M130" s="227"/>
      <c r="N130" s="228"/>
      <c r="O130" s="228"/>
      <c r="P130" s="229">
        <f>SUM(P131:P136)</f>
        <v>0</v>
      </c>
      <c r="Q130" s="228"/>
      <c r="R130" s="229">
        <f>SUM(R131:R136)</f>
        <v>0</v>
      </c>
      <c r="S130" s="228"/>
      <c r="T130" s="230">
        <f>SUM(T131:T136)</f>
        <v>0</v>
      </c>
      <c r="AR130" s="231" t="s">
        <v>85</v>
      </c>
      <c r="AT130" s="232" t="s">
        <v>77</v>
      </c>
      <c r="AU130" s="232" t="s">
        <v>78</v>
      </c>
      <c r="AY130" s="231" t="s">
        <v>230</v>
      </c>
      <c r="BK130" s="233">
        <f>SUM(BK131:BK136)</f>
        <v>0</v>
      </c>
    </row>
    <row r="131" spans="2:65" s="1" customFormat="1" ht="16.5" customHeight="1">
      <c r="B131" s="47"/>
      <c r="C131" s="236" t="s">
        <v>326</v>
      </c>
      <c r="D131" s="236" t="s">
        <v>233</v>
      </c>
      <c r="E131" s="237" t="s">
        <v>1693</v>
      </c>
      <c r="F131" s="238" t="s">
        <v>1694</v>
      </c>
      <c r="G131" s="239" t="s">
        <v>1594</v>
      </c>
      <c r="H131" s="240">
        <v>162</v>
      </c>
      <c r="I131" s="241"/>
      <c r="J131" s="242">
        <f>ROUND(I131*H131,2)</f>
        <v>0</v>
      </c>
      <c r="K131" s="238" t="s">
        <v>34</v>
      </c>
      <c r="L131" s="73"/>
      <c r="M131" s="243" t="s">
        <v>34</v>
      </c>
      <c r="N131" s="244" t="s">
        <v>49</v>
      </c>
      <c r="O131" s="48"/>
      <c r="P131" s="245">
        <f>O131*H131</f>
        <v>0</v>
      </c>
      <c r="Q131" s="245">
        <v>0</v>
      </c>
      <c r="R131" s="245">
        <f>Q131*H131</f>
        <v>0</v>
      </c>
      <c r="S131" s="245">
        <v>0</v>
      </c>
      <c r="T131" s="246">
        <f>S131*H131</f>
        <v>0</v>
      </c>
      <c r="AR131" s="24" t="s">
        <v>237</v>
      </c>
      <c r="AT131" s="24" t="s">
        <v>233</v>
      </c>
      <c r="AU131" s="24" t="s">
        <v>85</v>
      </c>
      <c r="AY131" s="24" t="s">
        <v>230</v>
      </c>
      <c r="BE131" s="247">
        <f>IF(N131="základní",J131,0)</f>
        <v>0</v>
      </c>
      <c r="BF131" s="247">
        <f>IF(N131="snížená",J131,0)</f>
        <v>0</v>
      </c>
      <c r="BG131" s="247">
        <f>IF(N131="zákl. přenesená",J131,0)</f>
        <v>0</v>
      </c>
      <c r="BH131" s="247">
        <f>IF(N131="sníž. přenesená",J131,0)</f>
        <v>0</v>
      </c>
      <c r="BI131" s="247">
        <f>IF(N131="nulová",J131,0)</f>
        <v>0</v>
      </c>
      <c r="BJ131" s="24" t="s">
        <v>85</v>
      </c>
      <c r="BK131" s="247">
        <f>ROUND(I131*H131,2)</f>
        <v>0</v>
      </c>
      <c r="BL131" s="24" t="s">
        <v>237</v>
      </c>
      <c r="BM131" s="24" t="s">
        <v>1695</v>
      </c>
    </row>
    <row r="132" spans="2:51" s="12" customFormat="1" ht="13.5">
      <c r="B132" s="248"/>
      <c r="C132" s="249"/>
      <c r="D132" s="250" t="s">
        <v>246</v>
      </c>
      <c r="E132" s="251" t="s">
        <v>34</v>
      </c>
      <c r="F132" s="252" t="s">
        <v>1696</v>
      </c>
      <c r="G132" s="249"/>
      <c r="H132" s="253">
        <v>162</v>
      </c>
      <c r="I132" s="254"/>
      <c r="J132" s="249"/>
      <c r="K132" s="249"/>
      <c r="L132" s="255"/>
      <c r="M132" s="256"/>
      <c r="N132" s="257"/>
      <c r="O132" s="257"/>
      <c r="P132" s="257"/>
      <c r="Q132" s="257"/>
      <c r="R132" s="257"/>
      <c r="S132" s="257"/>
      <c r="T132" s="258"/>
      <c r="AT132" s="259" t="s">
        <v>246</v>
      </c>
      <c r="AU132" s="259" t="s">
        <v>85</v>
      </c>
      <c r="AV132" s="12" t="s">
        <v>91</v>
      </c>
      <c r="AW132" s="12" t="s">
        <v>41</v>
      </c>
      <c r="AX132" s="12" t="s">
        <v>78</v>
      </c>
      <c r="AY132" s="259" t="s">
        <v>230</v>
      </c>
    </row>
    <row r="133" spans="2:51" s="14" customFormat="1" ht="13.5">
      <c r="B133" s="270"/>
      <c r="C133" s="271"/>
      <c r="D133" s="250" t="s">
        <v>246</v>
      </c>
      <c r="E133" s="272" t="s">
        <v>34</v>
      </c>
      <c r="F133" s="273" t="s">
        <v>265</v>
      </c>
      <c r="G133" s="271"/>
      <c r="H133" s="274">
        <v>162</v>
      </c>
      <c r="I133" s="275"/>
      <c r="J133" s="271"/>
      <c r="K133" s="271"/>
      <c r="L133" s="276"/>
      <c r="M133" s="277"/>
      <c r="N133" s="278"/>
      <c r="O133" s="278"/>
      <c r="P133" s="278"/>
      <c r="Q133" s="278"/>
      <c r="R133" s="278"/>
      <c r="S133" s="278"/>
      <c r="T133" s="279"/>
      <c r="AT133" s="280" t="s">
        <v>246</v>
      </c>
      <c r="AU133" s="280" t="s">
        <v>85</v>
      </c>
      <c r="AV133" s="14" t="s">
        <v>237</v>
      </c>
      <c r="AW133" s="14" t="s">
        <v>41</v>
      </c>
      <c r="AX133" s="14" t="s">
        <v>85</v>
      </c>
      <c r="AY133" s="280" t="s">
        <v>230</v>
      </c>
    </row>
    <row r="134" spans="2:65" s="1" customFormat="1" ht="16.5" customHeight="1">
      <c r="B134" s="47"/>
      <c r="C134" s="236" t="s">
        <v>330</v>
      </c>
      <c r="D134" s="236" t="s">
        <v>233</v>
      </c>
      <c r="E134" s="237" t="s">
        <v>1697</v>
      </c>
      <c r="F134" s="238" t="s">
        <v>1698</v>
      </c>
      <c r="G134" s="239" t="s">
        <v>1594</v>
      </c>
      <c r="H134" s="240">
        <v>1500</v>
      </c>
      <c r="I134" s="241"/>
      <c r="J134" s="242">
        <f>ROUND(I134*H134,2)</f>
        <v>0</v>
      </c>
      <c r="K134" s="238" t="s">
        <v>34</v>
      </c>
      <c r="L134" s="73"/>
      <c r="M134" s="243" t="s">
        <v>34</v>
      </c>
      <c r="N134" s="244" t="s">
        <v>49</v>
      </c>
      <c r="O134" s="48"/>
      <c r="P134" s="245">
        <f>O134*H134</f>
        <v>0</v>
      </c>
      <c r="Q134" s="245">
        <v>0</v>
      </c>
      <c r="R134" s="245">
        <f>Q134*H134</f>
        <v>0</v>
      </c>
      <c r="S134" s="245">
        <v>0</v>
      </c>
      <c r="T134" s="246">
        <f>S134*H134</f>
        <v>0</v>
      </c>
      <c r="AR134" s="24" t="s">
        <v>237</v>
      </c>
      <c r="AT134" s="24" t="s">
        <v>233</v>
      </c>
      <c r="AU134" s="24" t="s">
        <v>85</v>
      </c>
      <c r="AY134" s="24" t="s">
        <v>230</v>
      </c>
      <c r="BE134" s="247">
        <f>IF(N134="základní",J134,0)</f>
        <v>0</v>
      </c>
      <c r="BF134" s="247">
        <f>IF(N134="snížená",J134,0)</f>
        <v>0</v>
      </c>
      <c r="BG134" s="247">
        <f>IF(N134="zákl. přenesená",J134,0)</f>
        <v>0</v>
      </c>
      <c r="BH134" s="247">
        <f>IF(N134="sníž. přenesená",J134,0)</f>
        <v>0</v>
      </c>
      <c r="BI134" s="247">
        <f>IF(N134="nulová",J134,0)</f>
        <v>0</v>
      </c>
      <c r="BJ134" s="24" t="s">
        <v>85</v>
      </c>
      <c r="BK134" s="247">
        <f>ROUND(I134*H134,2)</f>
        <v>0</v>
      </c>
      <c r="BL134" s="24" t="s">
        <v>237</v>
      </c>
      <c r="BM134" s="24" t="s">
        <v>1699</v>
      </c>
    </row>
    <row r="135" spans="2:51" s="12" customFormat="1" ht="13.5">
      <c r="B135" s="248"/>
      <c r="C135" s="249"/>
      <c r="D135" s="250" t="s">
        <v>246</v>
      </c>
      <c r="E135" s="251" t="s">
        <v>34</v>
      </c>
      <c r="F135" s="252" t="s">
        <v>1700</v>
      </c>
      <c r="G135" s="249"/>
      <c r="H135" s="253">
        <v>1500</v>
      </c>
      <c r="I135" s="254"/>
      <c r="J135" s="249"/>
      <c r="K135" s="249"/>
      <c r="L135" s="255"/>
      <c r="M135" s="256"/>
      <c r="N135" s="257"/>
      <c r="O135" s="257"/>
      <c r="P135" s="257"/>
      <c r="Q135" s="257"/>
      <c r="R135" s="257"/>
      <c r="S135" s="257"/>
      <c r="T135" s="258"/>
      <c r="AT135" s="259" t="s">
        <v>246</v>
      </c>
      <c r="AU135" s="259" t="s">
        <v>85</v>
      </c>
      <c r="AV135" s="12" t="s">
        <v>91</v>
      </c>
      <c r="AW135" s="12" t="s">
        <v>41</v>
      </c>
      <c r="AX135" s="12" t="s">
        <v>78</v>
      </c>
      <c r="AY135" s="259" t="s">
        <v>230</v>
      </c>
    </row>
    <row r="136" spans="2:51" s="14" customFormat="1" ht="13.5">
      <c r="B136" s="270"/>
      <c r="C136" s="271"/>
      <c r="D136" s="250" t="s">
        <v>246</v>
      </c>
      <c r="E136" s="272" t="s">
        <v>34</v>
      </c>
      <c r="F136" s="273" t="s">
        <v>265</v>
      </c>
      <c r="G136" s="271"/>
      <c r="H136" s="274">
        <v>1500</v>
      </c>
      <c r="I136" s="275"/>
      <c r="J136" s="271"/>
      <c r="K136" s="271"/>
      <c r="L136" s="276"/>
      <c r="M136" s="277"/>
      <c r="N136" s="278"/>
      <c r="O136" s="278"/>
      <c r="P136" s="278"/>
      <c r="Q136" s="278"/>
      <c r="R136" s="278"/>
      <c r="S136" s="278"/>
      <c r="T136" s="279"/>
      <c r="AT136" s="280" t="s">
        <v>246</v>
      </c>
      <c r="AU136" s="280" t="s">
        <v>85</v>
      </c>
      <c r="AV136" s="14" t="s">
        <v>237</v>
      </c>
      <c r="AW136" s="14" t="s">
        <v>41</v>
      </c>
      <c r="AX136" s="14" t="s">
        <v>85</v>
      </c>
      <c r="AY136" s="280" t="s">
        <v>230</v>
      </c>
    </row>
    <row r="137" spans="2:63" s="11" customFormat="1" ht="37.4" customHeight="1">
      <c r="B137" s="220"/>
      <c r="C137" s="221"/>
      <c r="D137" s="222" t="s">
        <v>77</v>
      </c>
      <c r="E137" s="223" t="s">
        <v>663</v>
      </c>
      <c r="F137" s="223" t="s">
        <v>1701</v>
      </c>
      <c r="G137" s="221"/>
      <c r="H137" s="221"/>
      <c r="I137" s="224"/>
      <c r="J137" s="225">
        <f>BK137</f>
        <v>0</v>
      </c>
      <c r="K137" s="221"/>
      <c r="L137" s="226"/>
      <c r="M137" s="227"/>
      <c r="N137" s="228"/>
      <c r="O137" s="228"/>
      <c r="P137" s="229">
        <f>SUM(P138:P151)</f>
        <v>0</v>
      </c>
      <c r="Q137" s="228"/>
      <c r="R137" s="229">
        <f>SUM(R138:R151)</f>
        <v>0</v>
      </c>
      <c r="S137" s="228"/>
      <c r="T137" s="230">
        <f>SUM(T138:T151)</f>
        <v>0</v>
      </c>
      <c r="AR137" s="231" t="s">
        <v>85</v>
      </c>
      <c r="AT137" s="232" t="s">
        <v>77</v>
      </c>
      <c r="AU137" s="232" t="s">
        <v>78</v>
      </c>
      <c r="AY137" s="231" t="s">
        <v>230</v>
      </c>
      <c r="BK137" s="233">
        <f>SUM(BK138:BK151)</f>
        <v>0</v>
      </c>
    </row>
    <row r="138" spans="2:65" s="1" customFormat="1" ht="16.5" customHeight="1">
      <c r="B138" s="47"/>
      <c r="C138" s="236" t="s">
        <v>335</v>
      </c>
      <c r="D138" s="236" t="s">
        <v>233</v>
      </c>
      <c r="E138" s="237" t="s">
        <v>1702</v>
      </c>
      <c r="F138" s="238" t="s">
        <v>1703</v>
      </c>
      <c r="G138" s="239" t="s">
        <v>1594</v>
      </c>
      <c r="H138" s="240">
        <v>5.6</v>
      </c>
      <c r="I138" s="241"/>
      <c r="J138" s="242">
        <f>ROUND(I138*H138,2)</f>
        <v>0</v>
      </c>
      <c r="K138" s="238" t="s">
        <v>34</v>
      </c>
      <c r="L138" s="73"/>
      <c r="M138" s="243" t="s">
        <v>34</v>
      </c>
      <c r="N138" s="244" t="s">
        <v>49</v>
      </c>
      <c r="O138" s="48"/>
      <c r="P138" s="245">
        <f>O138*H138</f>
        <v>0</v>
      </c>
      <c r="Q138" s="245">
        <v>0</v>
      </c>
      <c r="R138" s="245">
        <f>Q138*H138</f>
        <v>0</v>
      </c>
      <c r="S138" s="245">
        <v>0</v>
      </c>
      <c r="T138" s="246">
        <f>S138*H138</f>
        <v>0</v>
      </c>
      <c r="AR138" s="24" t="s">
        <v>237</v>
      </c>
      <c r="AT138" s="24" t="s">
        <v>233</v>
      </c>
      <c r="AU138" s="24" t="s">
        <v>85</v>
      </c>
      <c r="AY138" s="24" t="s">
        <v>230</v>
      </c>
      <c r="BE138" s="247">
        <f>IF(N138="základní",J138,0)</f>
        <v>0</v>
      </c>
      <c r="BF138" s="247">
        <f>IF(N138="snížená",J138,0)</f>
        <v>0</v>
      </c>
      <c r="BG138" s="247">
        <f>IF(N138="zákl. přenesená",J138,0)</f>
        <v>0</v>
      </c>
      <c r="BH138" s="247">
        <f>IF(N138="sníž. přenesená",J138,0)</f>
        <v>0</v>
      </c>
      <c r="BI138" s="247">
        <f>IF(N138="nulová",J138,0)</f>
        <v>0</v>
      </c>
      <c r="BJ138" s="24" t="s">
        <v>85</v>
      </c>
      <c r="BK138" s="247">
        <f>ROUND(I138*H138,2)</f>
        <v>0</v>
      </c>
      <c r="BL138" s="24" t="s">
        <v>237</v>
      </c>
      <c r="BM138" s="24" t="s">
        <v>1704</v>
      </c>
    </row>
    <row r="139" spans="2:51" s="12" customFormat="1" ht="13.5">
      <c r="B139" s="248"/>
      <c r="C139" s="249"/>
      <c r="D139" s="250" t="s">
        <v>246</v>
      </c>
      <c r="E139" s="251" t="s">
        <v>34</v>
      </c>
      <c r="F139" s="252" t="s">
        <v>1705</v>
      </c>
      <c r="G139" s="249"/>
      <c r="H139" s="253">
        <v>5.6</v>
      </c>
      <c r="I139" s="254"/>
      <c r="J139" s="249"/>
      <c r="K139" s="249"/>
      <c r="L139" s="255"/>
      <c r="M139" s="256"/>
      <c r="N139" s="257"/>
      <c r="O139" s="257"/>
      <c r="P139" s="257"/>
      <c r="Q139" s="257"/>
      <c r="R139" s="257"/>
      <c r="S139" s="257"/>
      <c r="T139" s="258"/>
      <c r="AT139" s="259" t="s">
        <v>246</v>
      </c>
      <c r="AU139" s="259" t="s">
        <v>85</v>
      </c>
      <c r="AV139" s="12" t="s">
        <v>91</v>
      </c>
      <c r="AW139" s="12" t="s">
        <v>41</v>
      </c>
      <c r="AX139" s="12" t="s">
        <v>78</v>
      </c>
      <c r="AY139" s="259" t="s">
        <v>230</v>
      </c>
    </row>
    <row r="140" spans="2:51" s="14" customFormat="1" ht="13.5">
      <c r="B140" s="270"/>
      <c r="C140" s="271"/>
      <c r="D140" s="250" t="s">
        <v>246</v>
      </c>
      <c r="E140" s="272" t="s">
        <v>34</v>
      </c>
      <c r="F140" s="273" t="s">
        <v>265</v>
      </c>
      <c r="G140" s="271"/>
      <c r="H140" s="274">
        <v>5.6</v>
      </c>
      <c r="I140" s="275"/>
      <c r="J140" s="271"/>
      <c r="K140" s="271"/>
      <c r="L140" s="276"/>
      <c r="M140" s="277"/>
      <c r="N140" s="278"/>
      <c r="O140" s="278"/>
      <c r="P140" s="278"/>
      <c r="Q140" s="278"/>
      <c r="R140" s="278"/>
      <c r="S140" s="278"/>
      <c r="T140" s="279"/>
      <c r="AT140" s="280" t="s">
        <v>246</v>
      </c>
      <c r="AU140" s="280" t="s">
        <v>85</v>
      </c>
      <c r="AV140" s="14" t="s">
        <v>237</v>
      </c>
      <c r="AW140" s="14" t="s">
        <v>41</v>
      </c>
      <c r="AX140" s="14" t="s">
        <v>85</v>
      </c>
      <c r="AY140" s="280" t="s">
        <v>230</v>
      </c>
    </row>
    <row r="141" spans="2:65" s="1" customFormat="1" ht="16.5" customHeight="1">
      <c r="B141" s="47"/>
      <c r="C141" s="236" t="s">
        <v>262</v>
      </c>
      <c r="D141" s="236" t="s">
        <v>233</v>
      </c>
      <c r="E141" s="237" t="s">
        <v>1706</v>
      </c>
      <c r="F141" s="238" t="s">
        <v>1707</v>
      </c>
      <c r="G141" s="239" t="s">
        <v>1635</v>
      </c>
      <c r="H141" s="240">
        <v>2</v>
      </c>
      <c r="I141" s="241"/>
      <c r="J141" s="242">
        <f>ROUND(I141*H141,2)</f>
        <v>0</v>
      </c>
      <c r="K141" s="238" t="s">
        <v>34</v>
      </c>
      <c r="L141" s="73"/>
      <c r="M141" s="243" t="s">
        <v>34</v>
      </c>
      <c r="N141" s="244" t="s">
        <v>49</v>
      </c>
      <c r="O141" s="48"/>
      <c r="P141" s="245">
        <f>O141*H141</f>
        <v>0</v>
      </c>
      <c r="Q141" s="245">
        <v>0</v>
      </c>
      <c r="R141" s="245">
        <f>Q141*H141</f>
        <v>0</v>
      </c>
      <c r="S141" s="245">
        <v>0</v>
      </c>
      <c r="T141" s="246">
        <f>S141*H141</f>
        <v>0</v>
      </c>
      <c r="AR141" s="24" t="s">
        <v>237</v>
      </c>
      <c r="AT141" s="24" t="s">
        <v>233</v>
      </c>
      <c r="AU141" s="24" t="s">
        <v>85</v>
      </c>
      <c r="AY141" s="24" t="s">
        <v>230</v>
      </c>
      <c r="BE141" s="247">
        <f>IF(N141="základní",J141,0)</f>
        <v>0</v>
      </c>
      <c r="BF141" s="247">
        <f>IF(N141="snížená",J141,0)</f>
        <v>0</v>
      </c>
      <c r="BG141" s="247">
        <f>IF(N141="zákl. přenesená",J141,0)</f>
        <v>0</v>
      </c>
      <c r="BH141" s="247">
        <f>IF(N141="sníž. přenesená",J141,0)</f>
        <v>0</v>
      </c>
      <c r="BI141" s="247">
        <f>IF(N141="nulová",J141,0)</f>
        <v>0</v>
      </c>
      <c r="BJ141" s="24" t="s">
        <v>85</v>
      </c>
      <c r="BK141" s="247">
        <f>ROUND(I141*H141,2)</f>
        <v>0</v>
      </c>
      <c r="BL141" s="24" t="s">
        <v>237</v>
      </c>
      <c r="BM141" s="24" t="s">
        <v>1708</v>
      </c>
    </row>
    <row r="142" spans="2:65" s="1" customFormat="1" ht="16.5" customHeight="1">
      <c r="B142" s="47"/>
      <c r="C142" s="236" t="s">
        <v>9</v>
      </c>
      <c r="D142" s="236" t="s">
        <v>233</v>
      </c>
      <c r="E142" s="237" t="s">
        <v>1709</v>
      </c>
      <c r="F142" s="238" t="s">
        <v>1710</v>
      </c>
      <c r="G142" s="239" t="s">
        <v>258</v>
      </c>
      <c r="H142" s="240">
        <v>4.4</v>
      </c>
      <c r="I142" s="241"/>
      <c r="J142" s="242">
        <f>ROUND(I142*H142,2)</f>
        <v>0</v>
      </c>
      <c r="K142" s="238" t="s">
        <v>34</v>
      </c>
      <c r="L142" s="73"/>
      <c r="M142" s="243" t="s">
        <v>34</v>
      </c>
      <c r="N142" s="244" t="s">
        <v>49</v>
      </c>
      <c r="O142" s="48"/>
      <c r="P142" s="245">
        <f>O142*H142</f>
        <v>0</v>
      </c>
      <c r="Q142" s="245">
        <v>0</v>
      </c>
      <c r="R142" s="245">
        <f>Q142*H142</f>
        <v>0</v>
      </c>
      <c r="S142" s="245">
        <v>0</v>
      </c>
      <c r="T142" s="246">
        <f>S142*H142</f>
        <v>0</v>
      </c>
      <c r="AR142" s="24" t="s">
        <v>237</v>
      </c>
      <c r="AT142" s="24" t="s">
        <v>233</v>
      </c>
      <c r="AU142" s="24" t="s">
        <v>85</v>
      </c>
      <c r="AY142" s="24" t="s">
        <v>230</v>
      </c>
      <c r="BE142" s="247">
        <f>IF(N142="základní",J142,0)</f>
        <v>0</v>
      </c>
      <c r="BF142" s="247">
        <f>IF(N142="snížená",J142,0)</f>
        <v>0</v>
      </c>
      <c r="BG142" s="247">
        <f>IF(N142="zákl. přenesená",J142,0)</f>
        <v>0</v>
      </c>
      <c r="BH142" s="247">
        <f>IF(N142="sníž. přenesená",J142,0)</f>
        <v>0</v>
      </c>
      <c r="BI142" s="247">
        <f>IF(N142="nulová",J142,0)</f>
        <v>0</v>
      </c>
      <c r="BJ142" s="24" t="s">
        <v>85</v>
      </c>
      <c r="BK142" s="247">
        <f>ROUND(I142*H142,2)</f>
        <v>0</v>
      </c>
      <c r="BL142" s="24" t="s">
        <v>237</v>
      </c>
      <c r="BM142" s="24" t="s">
        <v>1711</v>
      </c>
    </row>
    <row r="143" spans="2:51" s="12" customFormat="1" ht="13.5">
      <c r="B143" s="248"/>
      <c r="C143" s="249"/>
      <c r="D143" s="250" t="s">
        <v>246</v>
      </c>
      <c r="E143" s="251" t="s">
        <v>34</v>
      </c>
      <c r="F143" s="252" t="s">
        <v>1712</v>
      </c>
      <c r="G143" s="249"/>
      <c r="H143" s="253">
        <v>4.4</v>
      </c>
      <c r="I143" s="254"/>
      <c r="J143" s="249"/>
      <c r="K143" s="249"/>
      <c r="L143" s="255"/>
      <c r="M143" s="256"/>
      <c r="N143" s="257"/>
      <c r="O143" s="257"/>
      <c r="P143" s="257"/>
      <c r="Q143" s="257"/>
      <c r="R143" s="257"/>
      <c r="S143" s="257"/>
      <c r="T143" s="258"/>
      <c r="AT143" s="259" t="s">
        <v>246</v>
      </c>
      <c r="AU143" s="259" t="s">
        <v>85</v>
      </c>
      <c r="AV143" s="12" t="s">
        <v>91</v>
      </c>
      <c r="AW143" s="12" t="s">
        <v>41</v>
      </c>
      <c r="AX143" s="12" t="s">
        <v>78</v>
      </c>
      <c r="AY143" s="259" t="s">
        <v>230</v>
      </c>
    </row>
    <row r="144" spans="2:51" s="14" customFormat="1" ht="13.5">
      <c r="B144" s="270"/>
      <c r="C144" s="271"/>
      <c r="D144" s="250" t="s">
        <v>246</v>
      </c>
      <c r="E144" s="272" t="s">
        <v>34</v>
      </c>
      <c r="F144" s="273" t="s">
        <v>265</v>
      </c>
      <c r="G144" s="271"/>
      <c r="H144" s="274">
        <v>4.4</v>
      </c>
      <c r="I144" s="275"/>
      <c r="J144" s="271"/>
      <c r="K144" s="271"/>
      <c r="L144" s="276"/>
      <c r="M144" s="277"/>
      <c r="N144" s="278"/>
      <c r="O144" s="278"/>
      <c r="P144" s="278"/>
      <c r="Q144" s="278"/>
      <c r="R144" s="278"/>
      <c r="S144" s="278"/>
      <c r="T144" s="279"/>
      <c r="AT144" s="280" t="s">
        <v>246</v>
      </c>
      <c r="AU144" s="280" t="s">
        <v>85</v>
      </c>
      <c r="AV144" s="14" t="s">
        <v>237</v>
      </c>
      <c r="AW144" s="14" t="s">
        <v>41</v>
      </c>
      <c r="AX144" s="14" t="s">
        <v>85</v>
      </c>
      <c r="AY144" s="280" t="s">
        <v>230</v>
      </c>
    </row>
    <row r="145" spans="2:65" s="1" customFormat="1" ht="25.5" customHeight="1">
      <c r="B145" s="47"/>
      <c r="C145" s="236" t="s">
        <v>347</v>
      </c>
      <c r="D145" s="236" t="s">
        <v>233</v>
      </c>
      <c r="E145" s="237" t="s">
        <v>1713</v>
      </c>
      <c r="F145" s="238" t="s">
        <v>1714</v>
      </c>
      <c r="G145" s="239" t="s">
        <v>1635</v>
      </c>
      <c r="H145" s="240">
        <v>19</v>
      </c>
      <c r="I145" s="241"/>
      <c r="J145" s="242">
        <f>ROUND(I145*H145,2)</f>
        <v>0</v>
      </c>
      <c r="K145" s="238" t="s">
        <v>34</v>
      </c>
      <c r="L145" s="73"/>
      <c r="M145" s="243" t="s">
        <v>34</v>
      </c>
      <c r="N145" s="244" t="s">
        <v>49</v>
      </c>
      <c r="O145" s="48"/>
      <c r="P145" s="245">
        <f>O145*H145</f>
        <v>0</v>
      </c>
      <c r="Q145" s="245">
        <v>0</v>
      </c>
      <c r="R145" s="245">
        <f>Q145*H145</f>
        <v>0</v>
      </c>
      <c r="S145" s="245">
        <v>0</v>
      </c>
      <c r="T145" s="246">
        <f>S145*H145</f>
        <v>0</v>
      </c>
      <c r="AR145" s="24" t="s">
        <v>237</v>
      </c>
      <c r="AT145" s="24" t="s">
        <v>233</v>
      </c>
      <c r="AU145" s="24" t="s">
        <v>85</v>
      </c>
      <c r="AY145" s="24" t="s">
        <v>230</v>
      </c>
      <c r="BE145" s="247">
        <f>IF(N145="základní",J145,0)</f>
        <v>0</v>
      </c>
      <c r="BF145" s="247">
        <f>IF(N145="snížená",J145,0)</f>
        <v>0</v>
      </c>
      <c r="BG145" s="247">
        <f>IF(N145="zákl. přenesená",J145,0)</f>
        <v>0</v>
      </c>
      <c r="BH145" s="247">
        <f>IF(N145="sníž. přenesená",J145,0)</f>
        <v>0</v>
      </c>
      <c r="BI145" s="247">
        <f>IF(N145="nulová",J145,0)</f>
        <v>0</v>
      </c>
      <c r="BJ145" s="24" t="s">
        <v>85</v>
      </c>
      <c r="BK145" s="247">
        <f>ROUND(I145*H145,2)</f>
        <v>0</v>
      </c>
      <c r="BL145" s="24" t="s">
        <v>237</v>
      </c>
      <c r="BM145" s="24" t="s">
        <v>1715</v>
      </c>
    </row>
    <row r="146" spans="2:65" s="1" customFormat="1" ht="16.5" customHeight="1">
      <c r="B146" s="47"/>
      <c r="C146" s="236" t="s">
        <v>352</v>
      </c>
      <c r="D146" s="236" t="s">
        <v>233</v>
      </c>
      <c r="E146" s="237" t="s">
        <v>1716</v>
      </c>
      <c r="F146" s="238" t="s">
        <v>1717</v>
      </c>
      <c r="G146" s="239" t="s">
        <v>1594</v>
      </c>
      <c r="H146" s="240">
        <v>3.84</v>
      </c>
      <c r="I146" s="241"/>
      <c r="J146" s="242">
        <f>ROUND(I146*H146,2)</f>
        <v>0</v>
      </c>
      <c r="K146" s="238" t="s">
        <v>34</v>
      </c>
      <c r="L146" s="73"/>
      <c r="M146" s="243" t="s">
        <v>34</v>
      </c>
      <c r="N146" s="244" t="s">
        <v>49</v>
      </c>
      <c r="O146" s="48"/>
      <c r="P146" s="245">
        <f>O146*H146</f>
        <v>0</v>
      </c>
      <c r="Q146" s="245">
        <v>0</v>
      </c>
      <c r="R146" s="245">
        <f>Q146*H146</f>
        <v>0</v>
      </c>
      <c r="S146" s="245">
        <v>0</v>
      </c>
      <c r="T146" s="246">
        <f>S146*H146</f>
        <v>0</v>
      </c>
      <c r="AR146" s="24" t="s">
        <v>237</v>
      </c>
      <c r="AT146" s="24" t="s">
        <v>233</v>
      </c>
      <c r="AU146" s="24" t="s">
        <v>85</v>
      </c>
      <c r="AY146" s="24" t="s">
        <v>230</v>
      </c>
      <c r="BE146" s="247">
        <f>IF(N146="základní",J146,0)</f>
        <v>0</v>
      </c>
      <c r="BF146" s="247">
        <f>IF(N146="snížená",J146,0)</f>
        <v>0</v>
      </c>
      <c r="BG146" s="247">
        <f>IF(N146="zákl. přenesená",J146,0)</f>
        <v>0</v>
      </c>
      <c r="BH146" s="247">
        <f>IF(N146="sníž. přenesená",J146,0)</f>
        <v>0</v>
      </c>
      <c r="BI146" s="247">
        <f>IF(N146="nulová",J146,0)</f>
        <v>0</v>
      </c>
      <c r="BJ146" s="24" t="s">
        <v>85</v>
      </c>
      <c r="BK146" s="247">
        <f>ROUND(I146*H146,2)</f>
        <v>0</v>
      </c>
      <c r="BL146" s="24" t="s">
        <v>237</v>
      </c>
      <c r="BM146" s="24" t="s">
        <v>1718</v>
      </c>
    </row>
    <row r="147" spans="2:51" s="12" customFormat="1" ht="13.5">
      <c r="B147" s="248"/>
      <c r="C147" s="249"/>
      <c r="D147" s="250" t="s">
        <v>246</v>
      </c>
      <c r="E147" s="251" t="s">
        <v>34</v>
      </c>
      <c r="F147" s="252" t="s">
        <v>1719</v>
      </c>
      <c r="G147" s="249"/>
      <c r="H147" s="253">
        <v>3.84</v>
      </c>
      <c r="I147" s="254"/>
      <c r="J147" s="249"/>
      <c r="K147" s="249"/>
      <c r="L147" s="255"/>
      <c r="M147" s="256"/>
      <c r="N147" s="257"/>
      <c r="O147" s="257"/>
      <c r="P147" s="257"/>
      <c r="Q147" s="257"/>
      <c r="R147" s="257"/>
      <c r="S147" s="257"/>
      <c r="T147" s="258"/>
      <c r="AT147" s="259" t="s">
        <v>246</v>
      </c>
      <c r="AU147" s="259" t="s">
        <v>85</v>
      </c>
      <c r="AV147" s="12" t="s">
        <v>91</v>
      </c>
      <c r="AW147" s="12" t="s">
        <v>41</v>
      </c>
      <c r="AX147" s="12" t="s">
        <v>78</v>
      </c>
      <c r="AY147" s="259" t="s">
        <v>230</v>
      </c>
    </row>
    <row r="148" spans="2:51" s="14" customFormat="1" ht="13.5">
      <c r="B148" s="270"/>
      <c r="C148" s="271"/>
      <c r="D148" s="250" t="s">
        <v>246</v>
      </c>
      <c r="E148" s="272" t="s">
        <v>34</v>
      </c>
      <c r="F148" s="273" t="s">
        <v>265</v>
      </c>
      <c r="G148" s="271"/>
      <c r="H148" s="274">
        <v>3.84</v>
      </c>
      <c r="I148" s="275"/>
      <c r="J148" s="271"/>
      <c r="K148" s="271"/>
      <c r="L148" s="276"/>
      <c r="M148" s="277"/>
      <c r="N148" s="278"/>
      <c r="O148" s="278"/>
      <c r="P148" s="278"/>
      <c r="Q148" s="278"/>
      <c r="R148" s="278"/>
      <c r="S148" s="278"/>
      <c r="T148" s="279"/>
      <c r="AT148" s="280" t="s">
        <v>246</v>
      </c>
      <c r="AU148" s="280" t="s">
        <v>85</v>
      </c>
      <c r="AV148" s="14" t="s">
        <v>237</v>
      </c>
      <c r="AW148" s="14" t="s">
        <v>41</v>
      </c>
      <c r="AX148" s="14" t="s">
        <v>85</v>
      </c>
      <c r="AY148" s="280" t="s">
        <v>230</v>
      </c>
    </row>
    <row r="149" spans="2:65" s="1" customFormat="1" ht="16.5" customHeight="1">
      <c r="B149" s="47"/>
      <c r="C149" s="236" t="s">
        <v>356</v>
      </c>
      <c r="D149" s="236" t="s">
        <v>233</v>
      </c>
      <c r="E149" s="237" t="s">
        <v>1720</v>
      </c>
      <c r="F149" s="238" t="s">
        <v>1721</v>
      </c>
      <c r="G149" s="239" t="s">
        <v>1594</v>
      </c>
      <c r="H149" s="240">
        <v>1.576</v>
      </c>
      <c r="I149" s="241"/>
      <c r="J149" s="242">
        <f>ROUND(I149*H149,2)</f>
        <v>0</v>
      </c>
      <c r="K149" s="238" t="s">
        <v>34</v>
      </c>
      <c r="L149" s="73"/>
      <c r="M149" s="243" t="s">
        <v>34</v>
      </c>
      <c r="N149" s="244" t="s">
        <v>49</v>
      </c>
      <c r="O149" s="48"/>
      <c r="P149" s="245">
        <f>O149*H149</f>
        <v>0</v>
      </c>
      <c r="Q149" s="245">
        <v>0</v>
      </c>
      <c r="R149" s="245">
        <f>Q149*H149</f>
        <v>0</v>
      </c>
      <c r="S149" s="245">
        <v>0</v>
      </c>
      <c r="T149" s="246">
        <f>S149*H149</f>
        <v>0</v>
      </c>
      <c r="AR149" s="24" t="s">
        <v>237</v>
      </c>
      <c r="AT149" s="24" t="s">
        <v>233</v>
      </c>
      <c r="AU149" s="24" t="s">
        <v>85</v>
      </c>
      <c r="AY149" s="24" t="s">
        <v>230</v>
      </c>
      <c r="BE149" s="247">
        <f>IF(N149="základní",J149,0)</f>
        <v>0</v>
      </c>
      <c r="BF149" s="247">
        <f>IF(N149="snížená",J149,0)</f>
        <v>0</v>
      </c>
      <c r="BG149" s="247">
        <f>IF(N149="zákl. přenesená",J149,0)</f>
        <v>0</v>
      </c>
      <c r="BH149" s="247">
        <f>IF(N149="sníž. přenesená",J149,0)</f>
        <v>0</v>
      </c>
      <c r="BI149" s="247">
        <f>IF(N149="nulová",J149,0)</f>
        <v>0</v>
      </c>
      <c r="BJ149" s="24" t="s">
        <v>85</v>
      </c>
      <c r="BK149" s="247">
        <f>ROUND(I149*H149,2)</f>
        <v>0</v>
      </c>
      <c r="BL149" s="24" t="s">
        <v>237</v>
      </c>
      <c r="BM149" s="24" t="s">
        <v>1722</v>
      </c>
    </row>
    <row r="150" spans="2:51" s="12" customFormat="1" ht="13.5">
      <c r="B150" s="248"/>
      <c r="C150" s="249"/>
      <c r="D150" s="250" t="s">
        <v>246</v>
      </c>
      <c r="E150" s="251" t="s">
        <v>34</v>
      </c>
      <c r="F150" s="252" t="s">
        <v>1723</v>
      </c>
      <c r="G150" s="249"/>
      <c r="H150" s="253">
        <v>1.576</v>
      </c>
      <c r="I150" s="254"/>
      <c r="J150" s="249"/>
      <c r="K150" s="249"/>
      <c r="L150" s="255"/>
      <c r="M150" s="256"/>
      <c r="N150" s="257"/>
      <c r="O150" s="257"/>
      <c r="P150" s="257"/>
      <c r="Q150" s="257"/>
      <c r="R150" s="257"/>
      <c r="S150" s="257"/>
      <c r="T150" s="258"/>
      <c r="AT150" s="259" t="s">
        <v>246</v>
      </c>
      <c r="AU150" s="259" t="s">
        <v>85</v>
      </c>
      <c r="AV150" s="12" t="s">
        <v>91</v>
      </c>
      <c r="AW150" s="12" t="s">
        <v>41</v>
      </c>
      <c r="AX150" s="12" t="s">
        <v>78</v>
      </c>
      <c r="AY150" s="259" t="s">
        <v>230</v>
      </c>
    </row>
    <row r="151" spans="2:51" s="14" customFormat="1" ht="13.5">
      <c r="B151" s="270"/>
      <c r="C151" s="271"/>
      <c r="D151" s="250" t="s">
        <v>246</v>
      </c>
      <c r="E151" s="272" t="s">
        <v>34</v>
      </c>
      <c r="F151" s="273" t="s">
        <v>265</v>
      </c>
      <c r="G151" s="271"/>
      <c r="H151" s="274">
        <v>1.576</v>
      </c>
      <c r="I151" s="275"/>
      <c r="J151" s="271"/>
      <c r="K151" s="271"/>
      <c r="L151" s="276"/>
      <c r="M151" s="277"/>
      <c r="N151" s="278"/>
      <c r="O151" s="278"/>
      <c r="P151" s="278"/>
      <c r="Q151" s="278"/>
      <c r="R151" s="278"/>
      <c r="S151" s="278"/>
      <c r="T151" s="279"/>
      <c r="AT151" s="280" t="s">
        <v>246</v>
      </c>
      <c r="AU151" s="280" t="s">
        <v>85</v>
      </c>
      <c r="AV151" s="14" t="s">
        <v>237</v>
      </c>
      <c r="AW151" s="14" t="s">
        <v>41</v>
      </c>
      <c r="AX151" s="14" t="s">
        <v>85</v>
      </c>
      <c r="AY151" s="280" t="s">
        <v>230</v>
      </c>
    </row>
    <row r="152" spans="2:63" s="11" customFormat="1" ht="37.4" customHeight="1">
      <c r="B152" s="220"/>
      <c r="C152" s="221"/>
      <c r="D152" s="222" t="s">
        <v>77</v>
      </c>
      <c r="E152" s="223" t="s">
        <v>667</v>
      </c>
      <c r="F152" s="223" t="s">
        <v>1724</v>
      </c>
      <c r="G152" s="221"/>
      <c r="H152" s="221"/>
      <c r="I152" s="224"/>
      <c r="J152" s="225">
        <f>BK152</f>
        <v>0</v>
      </c>
      <c r="K152" s="221"/>
      <c r="L152" s="226"/>
      <c r="M152" s="227"/>
      <c r="N152" s="228"/>
      <c r="O152" s="228"/>
      <c r="P152" s="229">
        <f>SUM(P153:P155)</f>
        <v>0</v>
      </c>
      <c r="Q152" s="228"/>
      <c r="R152" s="229">
        <f>SUM(R153:R155)</f>
        <v>0</v>
      </c>
      <c r="S152" s="228"/>
      <c r="T152" s="230">
        <f>SUM(T153:T155)</f>
        <v>0</v>
      </c>
      <c r="AR152" s="231" t="s">
        <v>85</v>
      </c>
      <c r="AT152" s="232" t="s">
        <v>77</v>
      </c>
      <c r="AU152" s="232" t="s">
        <v>78</v>
      </c>
      <c r="AY152" s="231" t="s">
        <v>230</v>
      </c>
      <c r="BK152" s="233">
        <f>SUM(BK153:BK155)</f>
        <v>0</v>
      </c>
    </row>
    <row r="153" spans="2:65" s="1" customFormat="1" ht="16.5" customHeight="1">
      <c r="B153" s="47"/>
      <c r="C153" s="236" t="s">
        <v>361</v>
      </c>
      <c r="D153" s="236" t="s">
        <v>233</v>
      </c>
      <c r="E153" s="237" t="s">
        <v>1725</v>
      </c>
      <c r="F153" s="238" t="s">
        <v>1726</v>
      </c>
      <c r="G153" s="239" t="s">
        <v>258</v>
      </c>
      <c r="H153" s="240">
        <v>17</v>
      </c>
      <c r="I153" s="241"/>
      <c r="J153" s="242">
        <f>ROUND(I153*H153,2)</f>
        <v>0</v>
      </c>
      <c r="K153" s="238" t="s">
        <v>34</v>
      </c>
      <c r="L153" s="73"/>
      <c r="M153" s="243" t="s">
        <v>34</v>
      </c>
      <c r="N153" s="244" t="s">
        <v>49</v>
      </c>
      <c r="O153" s="48"/>
      <c r="P153" s="245">
        <f>O153*H153</f>
        <v>0</v>
      </c>
      <c r="Q153" s="245">
        <v>0</v>
      </c>
      <c r="R153" s="245">
        <f>Q153*H153</f>
        <v>0</v>
      </c>
      <c r="S153" s="245">
        <v>0</v>
      </c>
      <c r="T153" s="246">
        <f>S153*H153</f>
        <v>0</v>
      </c>
      <c r="AR153" s="24" t="s">
        <v>237</v>
      </c>
      <c r="AT153" s="24" t="s">
        <v>233</v>
      </c>
      <c r="AU153" s="24" t="s">
        <v>85</v>
      </c>
      <c r="AY153" s="24" t="s">
        <v>230</v>
      </c>
      <c r="BE153" s="247">
        <f>IF(N153="základní",J153,0)</f>
        <v>0</v>
      </c>
      <c r="BF153" s="247">
        <f>IF(N153="snížená",J153,0)</f>
        <v>0</v>
      </c>
      <c r="BG153" s="247">
        <f>IF(N153="zákl. přenesená",J153,0)</f>
        <v>0</v>
      </c>
      <c r="BH153" s="247">
        <f>IF(N153="sníž. přenesená",J153,0)</f>
        <v>0</v>
      </c>
      <c r="BI153" s="247">
        <f>IF(N153="nulová",J153,0)</f>
        <v>0</v>
      </c>
      <c r="BJ153" s="24" t="s">
        <v>85</v>
      </c>
      <c r="BK153" s="247">
        <f>ROUND(I153*H153,2)</f>
        <v>0</v>
      </c>
      <c r="BL153" s="24" t="s">
        <v>237</v>
      </c>
      <c r="BM153" s="24" t="s">
        <v>1727</v>
      </c>
    </row>
    <row r="154" spans="2:65" s="1" customFormat="1" ht="16.5" customHeight="1">
      <c r="B154" s="47"/>
      <c r="C154" s="236" t="s">
        <v>365</v>
      </c>
      <c r="D154" s="236" t="s">
        <v>233</v>
      </c>
      <c r="E154" s="237" t="s">
        <v>1728</v>
      </c>
      <c r="F154" s="238" t="s">
        <v>1729</v>
      </c>
      <c r="G154" s="239" t="s">
        <v>1594</v>
      </c>
      <c r="H154" s="240">
        <v>112</v>
      </c>
      <c r="I154" s="241"/>
      <c r="J154" s="242">
        <f>ROUND(I154*H154,2)</f>
        <v>0</v>
      </c>
      <c r="K154" s="238" t="s">
        <v>34</v>
      </c>
      <c r="L154" s="73"/>
      <c r="M154" s="243" t="s">
        <v>34</v>
      </c>
      <c r="N154" s="244" t="s">
        <v>49</v>
      </c>
      <c r="O154" s="48"/>
      <c r="P154" s="245">
        <f>O154*H154</f>
        <v>0</v>
      </c>
      <c r="Q154" s="245">
        <v>0</v>
      </c>
      <c r="R154" s="245">
        <f>Q154*H154</f>
        <v>0</v>
      </c>
      <c r="S154" s="245">
        <v>0</v>
      </c>
      <c r="T154" s="246">
        <f>S154*H154</f>
        <v>0</v>
      </c>
      <c r="AR154" s="24" t="s">
        <v>237</v>
      </c>
      <c r="AT154" s="24" t="s">
        <v>233</v>
      </c>
      <c r="AU154" s="24" t="s">
        <v>85</v>
      </c>
      <c r="AY154" s="24" t="s">
        <v>230</v>
      </c>
      <c r="BE154" s="247">
        <f>IF(N154="základní",J154,0)</f>
        <v>0</v>
      </c>
      <c r="BF154" s="247">
        <f>IF(N154="snížená",J154,0)</f>
        <v>0</v>
      </c>
      <c r="BG154" s="247">
        <f>IF(N154="zákl. přenesená",J154,0)</f>
        <v>0</v>
      </c>
      <c r="BH154" s="247">
        <f>IF(N154="sníž. přenesená",J154,0)</f>
        <v>0</v>
      </c>
      <c r="BI154" s="247">
        <f>IF(N154="nulová",J154,0)</f>
        <v>0</v>
      </c>
      <c r="BJ154" s="24" t="s">
        <v>85</v>
      </c>
      <c r="BK154" s="247">
        <f>ROUND(I154*H154,2)</f>
        <v>0</v>
      </c>
      <c r="BL154" s="24" t="s">
        <v>237</v>
      </c>
      <c r="BM154" s="24" t="s">
        <v>1730</v>
      </c>
    </row>
    <row r="155" spans="2:65" s="1" customFormat="1" ht="16.5" customHeight="1">
      <c r="B155" s="47"/>
      <c r="C155" s="236" t="s">
        <v>369</v>
      </c>
      <c r="D155" s="236" t="s">
        <v>233</v>
      </c>
      <c r="E155" s="237" t="s">
        <v>1731</v>
      </c>
      <c r="F155" s="238" t="s">
        <v>1732</v>
      </c>
      <c r="G155" s="239" t="s">
        <v>1594</v>
      </c>
      <c r="H155" s="240">
        <v>25</v>
      </c>
      <c r="I155" s="241"/>
      <c r="J155" s="242">
        <f>ROUND(I155*H155,2)</f>
        <v>0</v>
      </c>
      <c r="K155" s="238" t="s">
        <v>34</v>
      </c>
      <c r="L155" s="73"/>
      <c r="M155" s="243" t="s">
        <v>34</v>
      </c>
      <c r="N155" s="244" t="s">
        <v>49</v>
      </c>
      <c r="O155" s="48"/>
      <c r="P155" s="245">
        <f>O155*H155</f>
        <v>0</v>
      </c>
      <c r="Q155" s="245">
        <v>0</v>
      </c>
      <c r="R155" s="245">
        <f>Q155*H155</f>
        <v>0</v>
      </c>
      <c r="S155" s="245">
        <v>0</v>
      </c>
      <c r="T155" s="246">
        <f>S155*H155</f>
        <v>0</v>
      </c>
      <c r="AR155" s="24" t="s">
        <v>237</v>
      </c>
      <c r="AT155" s="24" t="s">
        <v>233</v>
      </c>
      <c r="AU155" s="24" t="s">
        <v>85</v>
      </c>
      <c r="AY155" s="24" t="s">
        <v>230</v>
      </c>
      <c r="BE155" s="247">
        <f>IF(N155="základní",J155,0)</f>
        <v>0</v>
      </c>
      <c r="BF155" s="247">
        <f>IF(N155="snížená",J155,0)</f>
        <v>0</v>
      </c>
      <c r="BG155" s="247">
        <f>IF(N155="zákl. přenesená",J155,0)</f>
        <v>0</v>
      </c>
      <c r="BH155" s="247">
        <f>IF(N155="sníž. přenesená",J155,0)</f>
        <v>0</v>
      </c>
      <c r="BI155" s="247">
        <f>IF(N155="nulová",J155,0)</f>
        <v>0</v>
      </c>
      <c r="BJ155" s="24" t="s">
        <v>85</v>
      </c>
      <c r="BK155" s="247">
        <f>ROUND(I155*H155,2)</f>
        <v>0</v>
      </c>
      <c r="BL155" s="24" t="s">
        <v>237</v>
      </c>
      <c r="BM155" s="24" t="s">
        <v>1733</v>
      </c>
    </row>
    <row r="156" spans="2:63" s="11" customFormat="1" ht="37.4" customHeight="1">
      <c r="B156" s="220"/>
      <c r="C156" s="221"/>
      <c r="D156" s="222" t="s">
        <v>77</v>
      </c>
      <c r="E156" s="223" t="s">
        <v>675</v>
      </c>
      <c r="F156" s="223" t="s">
        <v>1734</v>
      </c>
      <c r="G156" s="221"/>
      <c r="H156" s="221"/>
      <c r="I156" s="224"/>
      <c r="J156" s="225">
        <f>BK156</f>
        <v>0</v>
      </c>
      <c r="K156" s="221"/>
      <c r="L156" s="226"/>
      <c r="M156" s="227"/>
      <c r="N156" s="228"/>
      <c r="O156" s="228"/>
      <c r="P156" s="229">
        <f>P157</f>
        <v>0</v>
      </c>
      <c r="Q156" s="228"/>
      <c r="R156" s="229">
        <f>R157</f>
        <v>0</v>
      </c>
      <c r="S156" s="228"/>
      <c r="T156" s="230">
        <f>T157</f>
        <v>0</v>
      </c>
      <c r="AR156" s="231" t="s">
        <v>85</v>
      </c>
      <c r="AT156" s="232" t="s">
        <v>77</v>
      </c>
      <c r="AU156" s="232" t="s">
        <v>78</v>
      </c>
      <c r="AY156" s="231" t="s">
        <v>230</v>
      </c>
      <c r="BK156" s="233">
        <f>BK157</f>
        <v>0</v>
      </c>
    </row>
    <row r="157" spans="2:65" s="1" customFormat="1" ht="16.5" customHeight="1">
      <c r="B157" s="47"/>
      <c r="C157" s="236" t="s">
        <v>373</v>
      </c>
      <c r="D157" s="236" t="s">
        <v>233</v>
      </c>
      <c r="E157" s="237" t="s">
        <v>1735</v>
      </c>
      <c r="F157" s="238" t="s">
        <v>1736</v>
      </c>
      <c r="G157" s="239" t="s">
        <v>236</v>
      </c>
      <c r="H157" s="240">
        <v>52.417</v>
      </c>
      <c r="I157" s="241"/>
      <c r="J157" s="242">
        <f>ROUND(I157*H157,2)</f>
        <v>0</v>
      </c>
      <c r="K157" s="238" t="s">
        <v>34</v>
      </c>
      <c r="L157" s="73"/>
      <c r="M157" s="243" t="s">
        <v>34</v>
      </c>
      <c r="N157" s="244" t="s">
        <v>49</v>
      </c>
      <c r="O157" s="48"/>
      <c r="P157" s="245">
        <f>O157*H157</f>
        <v>0</v>
      </c>
      <c r="Q157" s="245">
        <v>0</v>
      </c>
      <c r="R157" s="245">
        <f>Q157*H157</f>
        <v>0</v>
      </c>
      <c r="S157" s="245">
        <v>0</v>
      </c>
      <c r="T157" s="246">
        <f>S157*H157</f>
        <v>0</v>
      </c>
      <c r="AR157" s="24" t="s">
        <v>237</v>
      </c>
      <c r="AT157" s="24" t="s">
        <v>233</v>
      </c>
      <c r="AU157" s="24" t="s">
        <v>85</v>
      </c>
      <c r="AY157" s="24" t="s">
        <v>230</v>
      </c>
      <c r="BE157" s="247">
        <f>IF(N157="základní",J157,0)</f>
        <v>0</v>
      </c>
      <c r="BF157" s="247">
        <f>IF(N157="snížená",J157,0)</f>
        <v>0</v>
      </c>
      <c r="BG157" s="247">
        <f>IF(N157="zákl. přenesená",J157,0)</f>
        <v>0</v>
      </c>
      <c r="BH157" s="247">
        <f>IF(N157="sníž. přenesená",J157,0)</f>
        <v>0</v>
      </c>
      <c r="BI157" s="247">
        <f>IF(N157="nulová",J157,0)</f>
        <v>0</v>
      </c>
      <c r="BJ157" s="24" t="s">
        <v>85</v>
      </c>
      <c r="BK157" s="247">
        <f>ROUND(I157*H157,2)</f>
        <v>0</v>
      </c>
      <c r="BL157" s="24" t="s">
        <v>237</v>
      </c>
      <c r="BM157" s="24" t="s">
        <v>1737</v>
      </c>
    </row>
    <row r="158" spans="2:63" s="11" customFormat="1" ht="37.4" customHeight="1">
      <c r="B158" s="220"/>
      <c r="C158" s="221"/>
      <c r="D158" s="222" t="s">
        <v>77</v>
      </c>
      <c r="E158" s="223" t="s">
        <v>253</v>
      </c>
      <c r="F158" s="223" t="s">
        <v>254</v>
      </c>
      <c r="G158" s="221"/>
      <c r="H158" s="221"/>
      <c r="I158" s="224"/>
      <c r="J158" s="225">
        <f>BK158</f>
        <v>0</v>
      </c>
      <c r="K158" s="221"/>
      <c r="L158" s="226"/>
      <c r="M158" s="227"/>
      <c r="N158" s="228"/>
      <c r="O158" s="228"/>
      <c r="P158" s="229">
        <f>SUM(P159:P160)</f>
        <v>0</v>
      </c>
      <c r="Q158" s="228"/>
      <c r="R158" s="229">
        <f>SUM(R159:R160)</f>
        <v>0</v>
      </c>
      <c r="S158" s="228"/>
      <c r="T158" s="230">
        <f>SUM(T159:T160)</f>
        <v>0</v>
      </c>
      <c r="AR158" s="231" t="s">
        <v>91</v>
      </c>
      <c r="AT158" s="232" t="s">
        <v>77</v>
      </c>
      <c r="AU158" s="232" t="s">
        <v>78</v>
      </c>
      <c r="AY158" s="231" t="s">
        <v>230</v>
      </c>
      <c r="BK158" s="233">
        <f>SUM(BK159:BK160)</f>
        <v>0</v>
      </c>
    </row>
    <row r="159" spans="2:65" s="1" customFormat="1" ht="16.5" customHeight="1">
      <c r="B159" s="47"/>
      <c r="C159" s="236" t="s">
        <v>377</v>
      </c>
      <c r="D159" s="236" t="s">
        <v>233</v>
      </c>
      <c r="E159" s="237" t="s">
        <v>1738</v>
      </c>
      <c r="F159" s="238" t="s">
        <v>1739</v>
      </c>
      <c r="G159" s="239" t="s">
        <v>281</v>
      </c>
      <c r="H159" s="240">
        <v>4</v>
      </c>
      <c r="I159" s="241"/>
      <c r="J159" s="242">
        <f>ROUND(I159*H159,2)</f>
        <v>0</v>
      </c>
      <c r="K159" s="238" t="s">
        <v>34</v>
      </c>
      <c r="L159" s="73"/>
      <c r="M159" s="243" t="s">
        <v>34</v>
      </c>
      <c r="N159" s="244" t="s">
        <v>49</v>
      </c>
      <c r="O159" s="48"/>
      <c r="P159" s="245">
        <f>O159*H159</f>
        <v>0</v>
      </c>
      <c r="Q159" s="245">
        <v>0</v>
      </c>
      <c r="R159" s="245">
        <f>Q159*H159</f>
        <v>0</v>
      </c>
      <c r="S159" s="245">
        <v>0</v>
      </c>
      <c r="T159" s="246">
        <f>S159*H159</f>
        <v>0</v>
      </c>
      <c r="AR159" s="24" t="s">
        <v>259</v>
      </c>
      <c r="AT159" s="24" t="s">
        <v>233</v>
      </c>
      <c r="AU159" s="24" t="s">
        <v>85</v>
      </c>
      <c r="AY159" s="24" t="s">
        <v>230</v>
      </c>
      <c r="BE159" s="247">
        <f>IF(N159="základní",J159,0)</f>
        <v>0</v>
      </c>
      <c r="BF159" s="247">
        <f>IF(N159="snížená",J159,0)</f>
        <v>0</v>
      </c>
      <c r="BG159" s="247">
        <f>IF(N159="zákl. přenesená",J159,0)</f>
        <v>0</v>
      </c>
      <c r="BH159" s="247">
        <f>IF(N159="sníž. přenesená",J159,0)</f>
        <v>0</v>
      </c>
      <c r="BI159" s="247">
        <f>IF(N159="nulová",J159,0)</f>
        <v>0</v>
      </c>
      <c r="BJ159" s="24" t="s">
        <v>85</v>
      </c>
      <c r="BK159" s="247">
        <f>ROUND(I159*H159,2)</f>
        <v>0</v>
      </c>
      <c r="BL159" s="24" t="s">
        <v>259</v>
      </c>
      <c r="BM159" s="24" t="s">
        <v>1740</v>
      </c>
    </row>
    <row r="160" spans="2:65" s="1" customFormat="1" ht="16.5" customHeight="1">
      <c r="B160" s="47"/>
      <c r="C160" s="236" t="s">
        <v>381</v>
      </c>
      <c r="D160" s="236" t="s">
        <v>233</v>
      </c>
      <c r="E160" s="237" t="s">
        <v>1741</v>
      </c>
      <c r="F160" s="238" t="s">
        <v>1742</v>
      </c>
      <c r="G160" s="239" t="s">
        <v>236</v>
      </c>
      <c r="H160" s="240">
        <v>0</v>
      </c>
      <c r="I160" s="241"/>
      <c r="J160" s="242">
        <f>ROUND(I160*H160,2)</f>
        <v>0</v>
      </c>
      <c r="K160" s="238" t="s">
        <v>34</v>
      </c>
      <c r="L160" s="73"/>
      <c r="M160" s="243" t="s">
        <v>34</v>
      </c>
      <c r="N160" s="244" t="s">
        <v>49</v>
      </c>
      <c r="O160" s="48"/>
      <c r="P160" s="245">
        <f>O160*H160</f>
        <v>0</v>
      </c>
      <c r="Q160" s="245">
        <v>0</v>
      </c>
      <c r="R160" s="245">
        <f>Q160*H160</f>
        <v>0</v>
      </c>
      <c r="S160" s="245">
        <v>0</v>
      </c>
      <c r="T160" s="246">
        <f>S160*H160</f>
        <v>0</v>
      </c>
      <c r="AR160" s="24" t="s">
        <v>259</v>
      </c>
      <c r="AT160" s="24" t="s">
        <v>233</v>
      </c>
      <c r="AU160" s="24" t="s">
        <v>85</v>
      </c>
      <c r="AY160" s="24" t="s">
        <v>230</v>
      </c>
      <c r="BE160" s="247">
        <f>IF(N160="základní",J160,0)</f>
        <v>0</v>
      </c>
      <c r="BF160" s="247">
        <f>IF(N160="snížená",J160,0)</f>
        <v>0</v>
      </c>
      <c r="BG160" s="247">
        <f>IF(N160="zákl. přenesená",J160,0)</f>
        <v>0</v>
      </c>
      <c r="BH160" s="247">
        <f>IF(N160="sníž. přenesená",J160,0)</f>
        <v>0</v>
      </c>
      <c r="BI160" s="247">
        <f>IF(N160="nulová",J160,0)</f>
        <v>0</v>
      </c>
      <c r="BJ160" s="24" t="s">
        <v>85</v>
      </c>
      <c r="BK160" s="247">
        <f>ROUND(I160*H160,2)</f>
        <v>0</v>
      </c>
      <c r="BL160" s="24" t="s">
        <v>259</v>
      </c>
      <c r="BM160" s="24" t="s">
        <v>1743</v>
      </c>
    </row>
    <row r="161" spans="2:63" s="11" customFormat="1" ht="37.4" customHeight="1">
      <c r="B161" s="220"/>
      <c r="C161" s="221"/>
      <c r="D161" s="222" t="s">
        <v>77</v>
      </c>
      <c r="E161" s="223" t="s">
        <v>762</v>
      </c>
      <c r="F161" s="223" t="s">
        <v>763</v>
      </c>
      <c r="G161" s="221"/>
      <c r="H161" s="221"/>
      <c r="I161" s="224"/>
      <c r="J161" s="225">
        <f>BK161</f>
        <v>0</v>
      </c>
      <c r="K161" s="221"/>
      <c r="L161" s="226"/>
      <c r="M161" s="227"/>
      <c r="N161" s="228"/>
      <c r="O161" s="228"/>
      <c r="P161" s="229">
        <f>SUM(P162:P189)</f>
        <v>0</v>
      </c>
      <c r="Q161" s="228"/>
      <c r="R161" s="229">
        <f>SUM(R162:R189)</f>
        <v>0</v>
      </c>
      <c r="S161" s="228"/>
      <c r="T161" s="230">
        <f>SUM(T162:T189)</f>
        <v>0</v>
      </c>
      <c r="AR161" s="231" t="s">
        <v>91</v>
      </c>
      <c r="AT161" s="232" t="s">
        <v>77</v>
      </c>
      <c r="AU161" s="232" t="s">
        <v>78</v>
      </c>
      <c r="AY161" s="231" t="s">
        <v>230</v>
      </c>
      <c r="BK161" s="233">
        <f>SUM(BK162:BK189)</f>
        <v>0</v>
      </c>
    </row>
    <row r="162" spans="2:65" s="1" customFormat="1" ht="16.5" customHeight="1">
      <c r="B162" s="47"/>
      <c r="C162" s="236" t="s">
        <v>385</v>
      </c>
      <c r="D162" s="236" t="s">
        <v>233</v>
      </c>
      <c r="E162" s="237" t="s">
        <v>1744</v>
      </c>
      <c r="F162" s="238" t="s">
        <v>1745</v>
      </c>
      <c r="G162" s="239" t="s">
        <v>258</v>
      </c>
      <c r="H162" s="240">
        <v>7.6</v>
      </c>
      <c r="I162" s="241"/>
      <c r="J162" s="242">
        <f>ROUND(I162*H162,2)</f>
        <v>0</v>
      </c>
      <c r="K162" s="238" t="s">
        <v>34</v>
      </c>
      <c r="L162" s="73"/>
      <c r="M162" s="243" t="s">
        <v>34</v>
      </c>
      <c r="N162" s="244" t="s">
        <v>49</v>
      </c>
      <c r="O162" s="48"/>
      <c r="P162" s="245">
        <f>O162*H162</f>
        <v>0</v>
      </c>
      <c r="Q162" s="245">
        <v>0</v>
      </c>
      <c r="R162" s="245">
        <f>Q162*H162</f>
        <v>0</v>
      </c>
      <c r="S162" s="245">
        <v>0</v>
      </c>
      <c r="T162" s="246">
        <f>S162*H162</f>
        <v>0</v>
      </c>
      <c r="AR162" s="24" t="s">
        <v>259</v>
      </c>
      <c r="AT162" s="24" t="s">
        <v>233</v>
      </c>
      <c r="AU162" s="24" t="s">
        <v>85</v>
      </c>
      <c r="AY162" s="24" t="s">
        <v>230</v>
      </c>
      <c r="BE162" s="247">
        <f>IF(N162="základní",J162,0)</f>
        <v>0</v>
      </c>
      <c r="BF162" s="247">
        <f>IF(N162="snížená",J162,0)</f>
        <v>0</v>
      </c>
      <c r="BG162" s="247">
        <f>IF(N162="zákl. přenesená",J162,0)</f>
        <v>0</v>
      </c>
      <c r="BH162" s="247">
        <f>IF(N162="sníž. přenesená",J162,0)</f>
        <v>0</v>
      </c>
      <c r="BI162" s="247">
        <f>IF(N162="nulová",J162,0)</f>
        <v>0</v>
      </c>
      <c r="BJ162" s="24" t="s">
        <v>85</v>
      </c>
      <c r="BK162" s="247">
        <f>ROUND(I162*H162,2)</f>
        <v>0</v>
      </c>
      <c r="BL162" s="24" t="s">
        <v>259</v>
      </c>
      <c r="BM162" s="24" t="s">
        <v>1746</v>
      </c>
    </row>
    <row r="163" spans="2:51" s="12" customFormat="1" ht="13.5">
      <c r="B163" s="248"/>
      <c r="C163" s="249"/>
      <c r="D163" s="250" t="s">
        <v>246</v>
      </c>
      <c r="E163" s="251" t="s">
        <v>34</v>
      </c>
      <c r="F163" s="252" t="s">
        <v>1747</v>
      </c>
      <c r="G163" s="249"/>
      <c r="H163" s="253">
        <v>7.6</v>
      </c>
      <c r="I163" s="254"/>
      <c r="J163" s="249"/>
      <c r="K163" s="249"/>
      <c r="L163" s="255"/>
      <c r="M163" s="256"/>
      <c r="N163" s="257"/>
      <c r="O163" s="257"/>
      <c r="P163" s="257"/>
      <c r="Q163" s="257"/>
      <c r="R163" s="257"/>
      <c r="S163" s="257"/>
      <c r="T163" s="258"/>
      <c r="AT163" s="259" t="s">
        <v>246</v>
      </c>
      <c r="AU163" s="259" t="s">
        <v>85</v>
      </c>
      <c r="AV163" s="12" t="s">
        <v>91</v>
      </c>
      <c r="AW163" s="12" t="s">
        <v>41</v>
      </c>
      <c r="AX163" s="12" t="s">
        <v>78</v>
      </c>
      <c r="AY163" s="259" t="s">
        <v>230</v>
      </c>
    </row>
    <row r="164" spans="2:51" s="14" customFormat="1" ht="13.5">
      <c r="B164" s="270"/>
      <c r="C164" s="271"/>
      <c r="D164" s="250" t="s">
        <v>246</v>
      </c>
      <c r="E164" s="272" t="s">
        <v>34</v>
      </c>
      <c r="F164" s="273" t="s">
        <v>265</v>
      </c>
      <c r="G164" s="271"/>
      <c r="H164" s="274">
        <v>7.6</v>
      </c>
      <c r="I164" s="275"/>
      <c r="J164" s="271"/>
      <c r="K164" s="271"/>
      <c r="L164" s="276"/>
      <c r="M164" s="277"/>
      <c r="N164" s="278"/>
      <c r="O164" s="278"/>
      <c r="P164" s="278"/>
      <c r="Q164" s="278"/>
      <c r="R164" s="278"/>
      <c r="S164" s="278"/>
      <c r="T164" s="279"/>
      <c r="AT164" s="280" t="s">
        <v>246</v>
      </c>
      <c r="AU164" s="280" t="s">
        <v>85</v>
      </c>
      <c r="AV164" s="14" t="s">
        <v>237</v>
      </c>
      <c r="AW164" s="14" t="s">
        <v>41</v>
      </c>
      <c r="AX164" s="14" t="s">
        <v>85</v>
      </c>
      <c r="AY164" s="280" t="s">
        <v>230</v>
      </c>
    </row>
    <row r="165" spans="2:65" s="1" customFormat="1" ht="16.5" customHeight="1">
      <c r="B165" s="47"/>
      <c r="C165" s="236" t="s">
        <v>299</v>
      </c>
      <c r="D165" s="236" t="s">
        <v>233</v>
      </c>
      <c r="E165" s="237" t="s">
        <v>1748</v>
      </c>
      <c r="F165" s="238" t="s">
        <v>1749</v>
      </c>
      <c r="G165" s="239" t="s">
        <v>766</v>
      </c>
      <c r="H165" s="240">
        <v>150</v>
      </c>
      <c r="I165" s="241"/>
      <c r="J165" s="242">
        <f>ROUND(I165*H165,2)</f>
        <v>0</v>
      </c>
      <c r="K165" s="238" t="s">
        <v>34</v>
      </c>
      <c r="L165" s="73"/>
      <c r="M165" s="243" t="s">
        <v>34</v>
      </c>
      <c r="N165" s="244" t="s">
        <v>49</v>
      </c>
      <c r="O165" s="48"/>
      <c r="P165" s="245">
        <f>O165*H165</f>
        <v>0</v>
      </c>
      <c r="Q165" s="245">
        <v>0</v>
      </c>
      <c r="R165" s="245">
        <f>Q165*H165</f>
        <v>0</v>
      </c>
      <c r="S165" s="245">
        <v>0</v>
      </c>
      <c r="T165" s="246">
        <f>S165*H165</f>
        <v>0</v>
      </c>
      <c r="AR165" s="24" t="s">
        <v>259</v>
      </c>
      <c r="AT165" s="24" t="s">
        <v>233</v>
      </c>
      <c r="AU165" s="24" t="s">
        <v>85</v>
      </c>
      <c r="AY165" s="24" t="s">
        <v>230</v>
      </c>
      <c r="BE165" s="247">
        <f>IF(N165="základní",J165,0)</f>
        <v>0</v>
      </c>
      <c r="BF165" s="247">
        <f>IF(N165="snížená",J165,0)</f>
        <v>0</v>
      </c>
      <c r="BG165" s="247">
        <f>IF(N165="zákl. přenesená",J165,0)</f>
        <v>0</v>
      </c>
      <c r="BH165" s="247">
        <f>IF(N165="sníž. přenesená",J165,0)</f>
        <v>0</v>
      </c>
      <c r="BI165" s="247">
        <f>IF(N165="nulová",J165,0)</f>
        <v>0</v>
      </c>
      <c r="BJ165" s="24" t="s">
        <v>85</v>
      </c>
      <c r="BK165" s="247">
        <f>ROUND(I165*H165,2)</f>
        <v>0</v>
      </c>
      <c r="BL165" s="24" t="s">
        <v>259</v>
      </c>
      <c r="BM165" s="24" t="s">
        <v>1750</v>
      </c>
    </row>
    <row r="166" spans="2:65" s="1" customFormat="1" ht="16.5" customHeight="1">
      <c r="B166" s="47"/>
      <c r="C166" s="236" t="s">
        <v>394</v>
      </c>
      <c r="D166" s="236" t="s">
        <v>233</v>
      </c>
      <c r="E166" s="237" t="s">
        <v>1751</v>
      </c>
      <c r="F166" s="238" t="s">
        <v>1752</v>
      </c>
      <c r="G166" s="239" t="s">
        <v>258</v>
      </c>
      <c r="H166" s="240">
        <v>3</v>
      </c>
      <c r="I166" s="241"/>
      <c r="J166" s="242">
        <f>ROUND(I166*H166,2)</f>
        <v>0</v>
      </c>
      <c r="K166" s="238" t="s">
        <v>34</v>
      </c>
      <c r="L166" s="73"/>
      <c r="M166" s="243" t="s">
        <v>34</v>
      </c>
      <c r="N166" s="244" t="s">
        <v>49</v>
      </c>
      <c r="O166" s="48"/>
      <c r="P166" s="245">
        <f>O166*H166</f>
        <v>0</v>
      </c>
      <c r="Q166" s="245">
        <v>0</v>
      </c>
      <c r="R166" s="245">
        <f>Q166*H166</f>
        <v>0</v>
      </c>
      <c r="S166" s="245">
        <v>0</v>
      </c>
      <c r="T166" s="246">
        <f>S166*H166</f>
        <v>0</v>
      </c>
      <c r="AR166" s="24" t="s">
        <v>259</v>
      </c>
      <c r="AT166" s="24" t="s">
        <v>233</v>
      </c>
      <c r="AU166" s="24" t="s">
        <v>85</v>
      </c>
      <c r="AY166" s="24" t="s">
        <v>230</v>
      </c>
      <c r="BE166" s="247">
        <f>IF(N166="základní",J166,0)</f>
        <v>0</v>
      </c>
      <c r="BF166" s="247">
        <f>IF(N166="snížená",J166,0)</f>
        <v>0</v>
      </c>
      <c r="BG166" s="247">
        <f>IF(N166="zákl. přenesená",J166,0)</f>
        <v>0</v>
      </c>
      <c r="BH166" s="247">
        <f>IF(N166="sníž. přenesená",J166,0)</f>
        <v>0</v>
      </c>
      <c r="BI166" s="247">
        <f>IF(N166="nulová",J166,0)</f>
        <v>0</v>
      </c>
      <c r="BJ166" s="24" t="s">
        <v>85</v>
      </c>
      <c r="BK166" s="247">
        <f>ROUND(I166*H166,2)</f>
        <v>0</v>
      </c>
      <c r="BL166" s="24" t="s">
        <v>259</v>
      </c>
      <c r="BM166" s="24" t="s">
        <v>1753</v>
      </c>
    </row>
    <row r="167" spans="2:51" s="12" customFormat="1" ht="13.5">
      <c r="B167" s="248"/>
      <c r="C167" s="249"/>
      <c r="D167" s="250" t="s">
        <v>246</v>
      </c>
      <c r="E167" s="251" t="s">
        <v>34</v>
      </c>
      <c r="F167" s="252" t="s">
        <v>1754</v>
      </c>
      <c r="G167" s="249"/>
      <c r="H167" s="253">
        <v>3</v>
      </c>
      <c r="I167" s="254"/>
      <c r="J167" s="249"/>
      <c r="K167" s="249"/>
      <c r="L167" s="255"/>
      <c r="M167" s="256"/>
      <c r="N167" s="257"/>
      <c r="O167" s="257"/>
      <c r="P167" s="257"/>
      <c r="Q167" s="257"/>
      <c r="R167" s="257"/>
      <c r="S167" s="257"/>
      <c r="T167" s="258"/>
      <c r="AT167" s="259" t="s">
        <v>246</v>
      </c>
      <c r="AU167" s="259" t="s">
        <v>85</v>
      </c>
      <c r="AV167" s="12" t="s">
        <v>91</v>
      </c>
      <c r="AW167" s="12" t="s">
        <v>41</v>
      </c>
      <c r="AX167" s="12" t="s">
        <v>78</v>
      </c>
      <c r="AY167" s="259" t="s">
        <v>230</v>
      </c>
    </row>
    <row r="168" spans="2:51" s="14" customFormat="1" ht="13.5">
      <c r="B168" s="270"/>
      <c r="C168" s="271"/>
      <c r="D168" s="250" t="s">
        <v>246</v>
      </c>
      <c r="E168" s="272" t="s">
        <v>34</v>
      </c>
      <c r="F168" s="273" t="s">
        <v>265</v>
      </c>
      <c r="G168" s="271"/>
      <c r="H168" s="274">
        <v>3</v>
      </c>
      <c r="I168" s="275"/>
      <c r="J168" s="271"/>
      <c r="K168" s="271"/>
      <c r="L168" s="276"/>
      <c r="M168" s="277"/>
      <c r="N168" s="278"/>
      <c r="O168" s="278"/>
      <c r="P168" s="278"/>
      <c r="Q168" s="278"/>
      <c r="R168" s="278"/>
      <c r="S168" s="278"/>
      <c r="T168" s="279"/>
      <c r="AT168" s="280" t="s">
        <v>246</v>
      </c>
      <c r="AU168" s="280" t="s">
        <v>85</v>
      </c>
      <c r="AV168" s="14" t="s">
        <v>237</v>
      </c>
      <c r="AW168" s="14" t="s">
        <v>41</v>
      </c>
      <c r="AX168" s="14" t="s">
        <v>85</v>
      </c>
      <c r="AY168" s="280" t="s">
        <v>230</v>
      </c>
    </row>
    <row r="169" spans="2:65" s="1" customFormat="1" ht="16.5" customHeight="1">
      <c r="B169" s="47"/>
      <c r="C169" s="236" t="s">
        <v>399</v>
      </c>
      <c r="D169" s="236" t="s">
        <v>233</v>
      </c>
      <c r="E169" s="237" t="s">
        <v>1755</v>
      </c>
      <c r="F169" s="238" t="s">
        <v>1756</v>
      </c>
      <c r="G169" s="239" t="s">
        <v>281</v>
      </c>
      <c r="H169" s="240">
        <v>1</v>
      </c>
      <c r="I169" s="241"/>
      <c r="J169" s="242">
        <f>ROUND(I169*H169,2)</f>
        <v>0</v>
      </c>
      <c r="K169" s="238" t="s">
        <v>34</v>
      </c>
      <c r="L169" s="73"/>
      <c r="M169" s="243" t="s">
        <v>34</v>
      </c>
      <c r="N169" s="244" t="s">
        <v>49</v>
      </c>
      <c r="O169" s="48"/>
      <c r="P169" s="245">
        <f>O169*H169</f>
        <v>0</v>
      </c>
      <c r="Q169" s="245">
        <v>0</v>
      </c>
      <c r="R169" s="245">
        <f>Q169*H169</f>
        <v>0</v>
      </c>
      <c r="S169" s="245">
        <v>0</v>
      </c>
      <c r="T169" s="246">
        <f>S169*H169</f>
        <v>0</v>
      </c>
      <c r="AR169" s="24" t="s">
        <v>259</v>
      </c>
      <c r="AT169" s="24" t="s">
        <v>233</v>
      </c>
      <c r="AU169" s="24" t="s">
        <v>85</v>
      </c>
      <c r="AY169" s="24" t="s">
        <v>230</v>
      </c>
      <c r="BE169" s="247">
        <f>IF(N169="základní",J169,0)</f>
        <v>0</v>
      </c>
      <c r="BF169" s="247">
        <f>IF(N169="snížená",J169,0)</f>
        <v>0</v>
      </c>
      <c r="BG169" s="247">
        <f>IF(N169="zákl. přenesená",J169,0)</f>
        <v>0</v>
      </c>
      <c r="BH169" s="247">
        <f>IF(N169="sníž. přenesená",J169,0)</f>
        <v>0</v>
      </c>
      <c r="BI169" s="247">
        <f>IF(N169="nulová",J169,0)</f>
        <v>0</v>
      </c>
      <c r="BJ169" s="24" t="s">
        <v>85</v>
      </c>
      <c r="BK169" s="247">
        <f>ROUND(I169*H169,2)</f>
        <v>0</v>
      </c>
      <c r="BL169" s="24" t="s">
        <v>259</v>
      </c>
      <c r="BM169" s="24" t="s">
        <v>1757</v>
      </c>
    </row>
    <row r="170" spans="2:65" s="1" customFormat="1" ht="16.5" customHeight="1">
      <c r="B170" s="47"/>
      <c r="C170" s="236" t="s">
        <v>264</v>
      </c>
      <c r="D170" s="236" t="s">
        <v>233</v>
      </c>
      <c r="E170" s="237" t="s">
        <v>1758</v>
      </c>
      <c r="F170" s="238" t="s">
        <v>1759</v>
      </c>
      <c r="G170" s="239" t="s">
        <v>281</v>
      </c>
      <c r="H170" s="240">
        <v>1</v>
      </c>
      <c r="I170" s="241"/>
      <c r="J170" s="242">
        <f>ROUND(I170*H170,2)</f>
        <v>0</v>
      </c>
      <c r="K170" s="238" t="s">
        <v>34</v>
      </c>
      <c r="L170" s="73"/>
      <c r="M170" s="243" t="s">
        <v>34</v>
      </c>
      <c r="N170" s="244" t="s">
        <v>49</v>
      </c>
      <c r="O170" s="48"/>
      <c r="P170" s="245">
        <f>O170*H170</f>
        <v>0</v>
      </c>
      <c r="Q170" s="245">
        <v>0</v>
      </c>
      <c r="R170" s="245">
        <f>Q170*H170</f>
        <v>0</v>
      </c>
      <c r="S170" s="245">
        <v>0</v>
      </c>
      <c r="T170" s="246">
        <f>S170*H170</f>
        <v>0</v>
      </c>
      <c r="AR170" s="24" t="s">
        <v>259</v>
      </c>
      <c r="AT170" s="24" t="s">
        <v>233</v>
      </c>
      <c r="AU170" s="24" t="s">
        <v>85</v>
      </c>
      <c r="AY170" s="24" t="s">
        <v>230</v>
      </c>
      <c r="BE170" s="247">
        <f>IF(N170="základní",J170,0)</f>
        <v>0</v>
      </c>
      <c r="BF170" s="247">
        <f>IF(N170="snížená",J170,0)</f>
        <v>0</v>
      </c>
      <c r="BG170" s="247">
        <f>IF(N170="zákl. přenesená",J170,0)</f>
        <v>0</v>
      </c>
      <c r="BH170" s="247">
        <f>IF(N170="sníž. přenesená",J170,0)</f>
        <v>0</v>
      </c>
      <c r="BI170" s="247">
        <f>IF(N170="nulová",J170,0)</f>
        <v>0</v>
      </c>
      <c r="BJ170" s="24" t="s">
        <v>85</v>
      </c>
      <c r="BK170" s="247">
        <f>ROUND(I170*H170,2)</f>
        <v>0</v>
      </c>
      <c r="BL170" s="24" t="s">
        <v>259</v>
      </c>
      <c r="BM170" s="24" t="s">
        <v>1760</v>
      </c>
    </row>
    <row r="171" spans="2:65" s="1" customFormat="1" ht="16.5" customHeight="1">
      <c r="B171" s="47"/>
      <c r="C171" s="236" t="s">
        <v>408</v>
      </c>
      <c r="D171" s="236" t="s">
        <v>233</v>
      </c>
      <c r="E171" s="237" t="s">
        <v>1761</v>
      </c>
      <c r="F171" s="238" t="s">
        <v>1762</v>
      </c>
      <c r="G171" s="239" t="s">
        <v>281</v>
      </c>
      <c r="H171" s="240">
        <v>1</v>
      </c>
      <c r="I171" s="241"/>
      <c r="J171" s="242">
        <f>ROUND(I171*H171,2)</f>
        <v>0</v>
      </c>
      <c r="K171" s="238" t="s">
        <v>34</v>
      </c>
      <c r="L171" s="73"/>
      <c r="M171" s="243" t="s">
        <v>34</v>
      </c>
      <c r="N171" s="244" t="s">
        <v>49</v>
      </c>
      <c r="O171" s="48"/>
      <c r="P171" s="245">
        <f>O171*H171</f>
        <v>0</v>
      </c>
      <c r="Q171" s="245">
        <v>0</v>
      </c>
      <c r="R171" s="245">
        <f>Q171*H171</f>
        <v>0</v>
      </c>
      <c r="S171" s="245">
        <v>0</v>
      </c>
      <c r="T171" s="246">
        <f>S171*H171</f>
        <v>0</v>
      </c>
      <c r="AR171" s="24" t="s">
        <v>259</v>
      </c>
      <c r="AT171" s="24" t="s">
        <v>233</v>
      </c>
      <c r="AU171" s="24" t="s">
        <v>85</v>
      </c>
      <c r="AY171" s="24" t="s">
        <v>230</v>
      </c>
      <c r="BE171" s="247">
        <f>IF(N171="základní",J171,0)</f>
        <v>0</v>
      </c>
      <c r="BF171" s="247">
        <f>IF(N171="snížená",J171,0)</f>
        <v>0</v>
      </c>
      <c r="BG171" s="247">
        <f>IF(N171="zákl. přenesená",J171,0)</f>
        <v>0</v>
      </c>
      <c r="BH171" s="247">
        <f>IF(N171="sníž. přenesená",J171,0)</f>
        <v>0</v>
      </c>
      <c r="BI171" s="247">
        <f>IF(N171="nulová",J171,0)</f>
        <v>0</v>
      </c>
      <c r="BJ171" s="24" t="s">
        <v>85</v>
      </c>
      <c r="BK171" s="247">
        <f>ROUND(I171*H171,2)</f>
        <v>0</v>
      </c>
      <c r="BL171" s="24" t="s">
        <v>259</v>
      </c>
      <c r="BM171" s="24" t="s">
        <v>1763</v>
      </c>
    </row>
    <row r="172" spans="2:65" s="1" customFormat="1" ht="16.5" customHeight="1">
      <c r="B172" s="47"/>
      <c r="C172" s="236" t="s">
        <v>413</v>
      </c>
      <c r="D172" s="236" t="s">
        <v>233</v>
      </c>
      <c r="E172" s="237" t="s">
        <v>1764</v>
      </c>
      <c r="F172" s="238" t="s">
        <v>1765</v>
      </c>
      <c r="G172" s="239" t="s">
        <v>766</v>
      </c>
      <c r="H172" s="240">
        <v>327.7</v>
      </c>
      <c r="I172" s="241"/>
      <c r="J172" s="242">
        <f>ROUND(I172*H172,2)</f>
        <v>0</v>
      </c>
      <c r="K172" s="238" t="s">
        <v>34</v>
      </c>
      <c r="L172" s="73"/>
      <c r="M172" s="243" t="s">
        <v>34</v>
      </c>
      <c r="N172" s="244" t="s">
        <v>49</v>
      </c>
      <c r="O172" s="48"/>
      <c r="P172" s="245">
        <f>O172*H172</f>
        <v>0</v>
      </c>
      <c r="Q172" s="245">
        <v>0</v>
      </c>
      <c r="R172" s="245">
        <f>Q172*H172</f>
        <v>0</v>
      </c>
      <c r="S172" s="245">
        <v>0</v>
      </c>
      <c r="T172" s="246">
        <f>S172*H172</f>
        <v>0</v>
      </c>
      <c r="AR172" s="24" t="s">
        <v>259</v>
      </c>
      <c r="AT172" s="24" t="s">
        <v>233</v>
      </c>
      <c r="AU172" s="24" t="s">
        <v>85</v>
      </c>
      <c r="AY172" s="24" t="s">
        <v>230</v>
      </c>
      <c r="BE172" s="247">
        <f>IF(N172="základní",J172,0)</f>
        <v>0</v>
      </c>
      <c r="BF172" s="247">
        <f>IF(N172="snížená",J172,0)</f>
        <v>0</v>
      </c>
      <c r="BG172" s="247">
        <f>IF(N172="zákl. přenesená",J172,0)</f>
        <v>0</v>
      </c>
      <c r="BH172" s="247">
        <f>IF(N172="sníž. přenesená",J172,0)</f>
        <v>0</v>
      </c>
      <c r="BI172" s="247">
        <f>IF(N172="nulová",J172,0)</f>
        <v>0</v>
      </c>
      <c r="BJ172" s="24" t="s">
        <v>85</v>
      </c>
      <c r="BK172" s="247">
        <f>ROUND(I172*H172,2)</f>
        <v>0</v>
      </c>
      <c r="BL172" s="24" t="s">
        <v>259</v>
      </c>
      <c r="BM172" s="24" t="s">
        <v>1766</v>
      </c>
    </row>
    <row r="173" spans="2:65" s="1" customFormat="1" ht="16.5" customHeight="1">
      <c r="B173" s="47"/>
      <c r="C173" s="236" t="s">
        <v>417</v>
      </c>
      <c r="D173" s="236" t="s">
        <v>233</v>
      </c>
      <c r="E173" s="237" t="s">
        <v>1767</v>
      </c>
      <c r="F173" s="238" t="s">
        <v>1768</v>
      </c>
      <c r="G173" s="239" t="s">
        <v>766</v>
      </c>
      <c r="H173" s="240">
        <v>195</v>
      </c>
      <c r="I173" s="241"/>
      <c r="J173" s="242">
        <f>ROUND(I173*H173,2)</f>
        <v>0</v>
      </c>
      <c r="K173" s="238" t="s">
        <v>34</v>
      </c>
      <c r="L173" s="73"/>
      <c r="M173" s="243" t="s">
        <v>34</v>
      </c>
      <c r="N173" s="244" t="s">
        <v>49</v>
      </c>
      <c r="O173" s="48"/>
      <c r="P173" s="245">
        <f>O173*H173</f>
        <v>0</v>
      </c>
      <c r="Q173" s="245">
        <v>0</v>
      </c>
      <c r="R173" s="245">
        <f>Q173*H173</f>
        <v>0</v>
      </c>
      <c r="S173" s="245">
        <v>0</v>
      </c>
      <c r="T173" s="246">
        <f>S173*H173</f>
        <v>0</v>
      </c>
      <c r="AR173" s="24" t="s">
        <v>259</v>
      </c>
      <c r="AT173" s="24" t="s">
        <v>233</v>
      </c>
      <c r="AU173" s="24" t="s">
        <v>85</v>
      </c>
      <c r="AY173" s="24" t="s">
        <v>230</v>
      </c>
      <c r="BE173" s="247">
        <f>IF(N173="základní",J173,0)</f>
        <v>0</v>
      </c>
      <c r="BF173" s="247">
        <f>IF(N173="snížená",J173,0)</f>
        <v>0</v>
      </c>
      <c r="BG173" s="247">
        <f>IF(N173="zákl. přenesená",J173,0)</f>
        <v>0</v>
      </c>
      <c r="BH173" s="247">
        <f>IF(N173="sníž. přenesená",J173,0)</f>
        <v>0</v>
      </c>
      <c r="BI173" s="247">
        <f>IF(N173="nulová",J173,0)</f>
        <v>0</v>
      </c>
      <c r="BJ173" s="24" t="s">
        <v>85</v>
      </c>
      <c r="BK173" s="247">
        <f>ROUND(I173*H173,2)</f>
        <v>0</v>
      </c>
      <c r="BL173" s="24" t="s">
        <v>259</v>
      </c>
      <c r="BM173" s="24" t="s">
        <v>1769</v>
      </c>
    </row>
    <row r="174" spans="2:65" s="1" customFormat="1" ht="16.5" customHeight="1">
      <c r="B174" s="47"/>
      <c r="C174" s="283" t="s">
        <v>421</v>
      </c>
      <c r="D174" s="283" t="s">
        <v>296</v>
      </c>
      <c r="E174" s="284" t="s">
        <v>1770</v>
      </c>
      <c r="F174" s="285" t="s">
        <v>1771</v>
      </c>
      <c r="G174" s="286" t="s">
        <v>236</v>
      </c>
      <c r="H174" s="287">
        <v>0.135</v>
      </c>
      <c r="I174" s="288"/>
      <c r="J174" s="289">
        <f>ROUND(I174*H174,2)</f>
        <v>0</v>
      </c>
      <c r="K174" s="285" t="s">
        <v>34</v>
      </c>
      <c r="L174" s="290"/>
      <c r="M174" s="291" t="s">
        <v>34</v>
      </c>
      <c r="N174" s="292" t="s">
        <v>49</v>
      </c>
      <c r="O174" s="48"/>
      <c r="P174" s="245">
        <f>O174*H174</f>
        <v>0</v>
      </c>
      <c r="Q174" s="245">
        <v>0</v>
      </c>
      <c r="R174" s="245">
        <f>Q174*H174</f>
        <v>0</v>
      </c>
      <c r="S174" s="245">
        <v>0</v>
      </c>
      <c r="T174" s="246">
        <f>S174*H174</f>
        <v>0</v>
      </c>
      <c r="AR174" s="24" t="s">
        <v>299</v>
      </c>
      <c r="AT174" s="24" t="s">
        <v>296</v>
      </c>
      <c r="AU174" s="24" t="s">
        <v>85</v>
      </c>
      <c r="AY174" s="24" t="s">
        <v>230</v>
      </c>
      <c r="BE174" s="247">
        <f>IF(N174="základní",J174,0)</f>
        <v>0</v>
      </c>
      <c r="BF174" s="247">
        <f>IF(N174="snížená",J174,0)</f>
        <v>0</v>
      </c>
      <c r="BG174" s="247">
        <f>IF(N174="zákl. přenesená",J174,0)</f>
        <v>0</v>
      </c>
      <c r="BH174" s="247">
        <f>IF(N174="sníž. přenesená",J174,0)</f>
        <v>0</v>
      </c>
      <c r="BI174" s="247">
        <f>IF(N174="nulová",J174,0)</f>
        <v>0</v>
      </c>
      <c r="BJ174" s="24" t="s">
        <v>85</v>
      </c>
      <c r="BK174" s="247">
        <f>ROUND(I174*H174,2)</f>
        <v>0</v>
      </c>
      <c r="BL174" s="24" t="s">
        <v>259</v>
      </c>
      <c r="BM174" s="24" t="s">
        <v>1772</v>
      </c>
    </row>
    <row r="175" spans="2:51" s="12" customFormat="1" ht="13.5">
      <c r="B175" s="248"/>
      <c r="C175" s="249"/>
      <c r="D175" s="250" t="s">
        <v>246</v>
      </c>
      <c r="E175" s="251" t="s">
        <v>34</v>
      </c>
      <c r="F175" s="252" t="s">
        <v>1773</v>
      </c>
      <c r="G175" s="249"/>
      <c r="H175" s="253">
        <v>0.135</v>
      </c>
      <c r="I175" s="254"/>
      <c r="J175" s="249"/>
      <c r="K175" s="249"/>
      <c r="L175" s="255"/>
      <c r="M175" s="256"/>
      <c r="N175" s="257"/>
      <c r="O175" s="257"/>
      <c r="P175" s="257"/>
      <c r="Q175" s="257"/>
      <c r="R175" s="257"/>
      <c r="S175" s="257"/>
      <c r="T175" s="258"/>
      <c r="AT175" s="259" t="s">
        <v>246</v>
      </c>
      <c r="AU175" s="259" t="s">
        <v>85</v>
      </c>
      <c r="AV175" s="12" t="s">
        <v>91</v>
      </c>
      <c r="AW175" s="12" t="s">
        <v>41</v>
      </c>
      <c r="AX175" s="12" t="s">
        <v>78</v>
      </c>
      <c r="AY175" s="259" t="s">
        <v>230</v>
      </c>
    </row>
    <row r="176" spans="2:51" s="14" customFormat="1" ht="13.5">
      <c r="B176" s="270"/>
      <c r="C176" s="271"/>
      <c r="D176" s="250" t="s">
        <v>246</v>
      </c>
      <c r="E176" s="272" t="s">
        <v>34</v>
      </c>
      <c r="F176" s="273" t="s">
        <v>265</v>
      </c>
      <c r="G176" s="271"/>
      <c r="H176" s="274">
        <v>0.135</v>
      </c>
      <c r="I176" s="275"/>
      <c r="J176" s="271"/>
      <c r="K176" s="271"/>
      <c r="L176" s="276"/>
      <c r="M176" s="277"/>
      <c r="N176" s="278"/>
      <c r="O176" s="278"/>
      <c r="P176" s="278"/>
      <c r="Q176" s="278"/>
      <c r="R176" s="278"/>
      <c r="S176" s="278"/>
      <c r="T176" s="279"/>
      <c r="AT176" s="280" t="s">
        <v>246</v>
      </c>
      <c r="AU176" s="280" t="s">
        <v>85</v>
      </c>
      <c r="AV176" s="14" t="s">
        <v>237</v>
      </c>
      <c r="AW176" s="14" t="s">
        <v>41</v>
      </c>
      <c r="AX176" s="14" t="s">
        <v>85</v>
      </c>
      <c r="AY176" s="280" t="s">
        <v>230</v>
      </c>
    </row>
    <row r="177" spans="2:65" s="1" customFormat="1" ht="16.5" customHeight="1">
      <c r="B177" s="47"/>
      <c r="C177" s="283" t="s">
        <v>275</v>
      </c>
      <c r="D177" s="283" t="s">
        <v>296</v>
      </c>
      <c r="E177" s="284" t="s">
        <v>1774</v>
      </c>
      <c r="F177" s="285" t="s">
        <v>1775</v>
      </c>
      <c r="G177" s="286" t="s">
        <v>236</v>
      </c>
      <c r="H177" s="287">
        <v>0.219</v>
      </c>
      <c r="I177" s="288"/>
      <c r="J177" s="289">
        <f>ROUND(I177*H177,2)</f>
        <v>0</v>
      </c>
      <c r="K177" s="285" t="s">
        <v>34</v>
      </c>
      <c r="L177" s="290"/>
      <c r="M177" s="291" t="s">
        <v>34</v>
      </c>
      <c r="N177" s="292" t="s">
        <v>49</v>
      </c>
      <c r="O177" s="48"/>
      <c r="P177" s="245">
        <f>O177*H177</f>
        <v>0</v>
      </c>
      <c r="Q177" s="245">
        <v>0</v>
      </c>
      <c r="R177" s="245">
        <f>Q177*H177</f>
        <v>0</v>
      </c>
      <c r="S177" s="245">
        <v>0</v>
      </c>
      <c r="T177" s="246">
        <f>S177*H177</f>
        <v>0</v>
      </c>
      <c r="AR177" s="24" t="s">
        <v>299</v>
      </c>
      <c r="AT177" s="24" t="s">
        <v>296</v>
      </c>
      <c r="AU177" s="24" t="s">
        <v>85</v>
      </c>
      <c r="AY177" s="24" t="s">
        <v>230</v>
      </c>
      <c r="BE177" s="247">
        <f>IF(N177="základní",J177,0)</f>
        <v>0</v>
      </c>
      <c r="BF177" s="247">
        <f>IF(N177="snížená",J177,0)</f>
        <v>0</v>
      </c>
      <c r="BG177" s="247">
        <f>IF(N177="zákl. přenesená",J177,0)</f>
        <v>0</v>
      </c>
      <c r="BH177" s="247">
        <f>IF(N177="sníž. přenesená",J177,0)</f>
        <v>0</v>
      </c>
      <c r="BI177" s="247">
        <f>IF(N177="nulová",J177,0)</f>
        <v>0</v>
      </c>
      <c r="BJ177" s="24" t="s">
        <v>85</v>
      </c>
      <c r="BK177" s="247">
        <f>ROUND(I177*H177,2)</f>
        <v>0</v>
      </c>
      <c r="BL177" s="24" t="s">
        <v>259</v>
      </c>
      <c r="BM177" s="24" t="s">
        <v>1776</v>
      </c>
    </row>
    <row r="178" spans="2:51" s="12" customFormat="1" ht="13.5">
      <c r="B178" s="248"/>
      <c r="C178" s="249"/>
      <c r="D178" s="250" t="s">
        <v>246</v>
      </c>
      <c r="E178" s="251" t="s">
        <v>34</v>
      </c>
      <c r="F178" s="252" t="s">
        <v>1777</v>
      </c>
      <c r="G178" s="249"/>
      <c r="H178" s="253">
        <v>0.219</v>
      </c>
      <c r="I178" s="254"/>
      <c r="J178" s="249"/>
      <c r="K178" s="249"/>
      <c r="L178" s="255"/>
      <c r="M178" s="256"/>
      <c r="N178" s="257"/>
      <c r="O178" s="257"/>
      <c r="P178" s="257"/>
      <c r="Q178" s="257"/>
      <c r="R178" s="257"/>
      <c r="S178" s="257"/>
      <c r="T178" s="258"/>
      <c r="AT178" s="259" t="s">
        <v>246</v>
      </c>
      <c r="AU178" s="259" t="s">
        <v>85</v>
      </c>
      <c r="AV178" s="12" t="s">
        <v>91</v>
      </c>
      <c r="AW178" s="12" t="s">
        <v>41</v>
      </c>
      <c r="AX178" s="12" t="s">
        <v>78</v>
      </c>
      <c r="AY178" s="259" t="s">
        <v>230</v>
      </c>
    </row>
    <row r="179" spans="2:51" s="14" customFormat="1" ht="13.5">
      <c r="B179" s="270"/>
      <c r="C179" s="271"/>
      <c r="D179" s="250" t="s">
        <v>246</v>
      </c>
      <c r="E179" s="272" t="s">
        <v>34</v>
      </c>
      <c r="F179" s="273" t="s">
        <v>265</v>
      </c>
      <c r="G179" s="271"/>
      <c r="H179" s="274">
        <v>0.219</v>
      </c>
      <c r="I179" s="275"/>
      <c r="J179" s="271"/>
      <c r="K179" s="271"/>
      <c r="L179" s="276"/>
      <c r="M179" s="277"/>
      <c r="N179" s="278"/>
      <c r="O179" s="278"/>
      <c r="P179" s="278"/>
      <c r="Q179" s="278"/>
      <c r="R179" s="278"/>
      <c r="S179" s="278"/>
      <c r="T179" s="279"/>
      <c r="AT179" s="280" t="s">
        <v>246</v>
      </c>
      <c r="AU179" s="280" t="s">
        <v>85</v>
      </c>
      <c r="AV179" s="14" t="s">
        <v>237</v>
      </c>
      <c r="AW179" s="14" t="s">
        <v>41</v>
      </c>
      <c r="AX179" s="14" t="s">
        <v>85</v>
      </c>
      <c r="AY179" s="280" t="s">
        <v>230</v>
      </c>
    </row>
    <row r="180" spans="2:65" s="1" customFormat="1" ht="16.5" customHeight="1">
      <c r="B180" s="47"/>
      <c r="C180" s="283" t="s">
        <v>427</v>
      </c>
      <c r="D180" s="283" t="s">
        <v>296</v>
      </c>
      <c r="E180" s="284" t="s">
        <v>1778</v>
      </c>
      <c r="F180" s="285" t="s">
        <v>1779</v>
      </c>
      <c r="G180" s="286" t="s">
        <v>766</v>
      </c>
      <c r="H180" s="287">
        <v>162</v>
      </c>
      <c r="I180" s="288"/>
      <c r="J180" s="289">
        <f>ROUND(I180*H180,2)</f>
        <v>0</v>
      </c>
      <c r="K180" s="285" t="s">
        <v>34</v>
      </c>
      <c r="L180" s="290"/>
      <c r="M180" s="291" t="s">
        <v>34</v>
      </c>
      <c r="N180" s="292" t="s">
        <v>49</v>
      </c>
      <c r="O180" s="48"/>
      <c r="P180" s="245">
        <f>O180*H180</f>
        <v>0</v>
      </c>
      <c r="Q180" s="245">
        <v>0</v>
      </c>
      <c r="R180" s="245">
        <f>Q180*H180</f>
        <v>0</v>
      </c>
      <c r="S180" s="245">
        <v>0</v>
      </c>
      <c r="T180" s="246">
        <f>S180*H180</f>
        <v>0</v>
      </c>
      <c r="AR180" s="24" t="s">
        <v>299</v>
      </c>
      <c r="AT180" s="24" t="s">
        <v>296</v>
      </c>
      <c r="AU180" s="24" t="s">
        <v>85</v>
      </c>
      <c r="AY180" s="24" t="s">
        <v>230</v>
      </c>
      <c r="BE180" s="247">
        <f>IF(N180="základní",J180,0)</f>
        <v>0</v>
      </c>
      <c r="BF180" s="247">
        <f>IF(N180="snížená",J180,0)</f>
        <v>0</v>
      </c>
      <c r="BG180" s="247">
        <f>IF(N180="zákl. přenesená",J180,0)</f>
        <v>0</v>
      </c>
      <c r="BH180" s="247">
        <f>IF(N180="sníž. přenesená",J180,0)</f>
        <v>0</v>
      </c>
      <c r="BI180" s="247">
        <f>IF(N180="nulová",J180,0)</f>
        <v>0</v>
      </c>
      <c r="BJ180" s="24" t="s">
        <v>85</v>
      </c>
      <c r="BK180" s="247">
        <f>ROUND(I180*H180,2)</f>
        <v>0</v>
      </c>
      <c r="BL180" s="24" t="s">
        <v>259</v>
      </c>
      <c r="BM180" s="24" t="s">
        <v>1780</v>
      </c>
    </row>
    <row r="181" spans="2:51" s="12" customFormat="1" ht="13.5">
      <c r="B181" s="248"/>
      <c r="C181" s="249"/>
      <c r="D181" s="250" t="s">
        <v>246</v>
      </c>
      <c r="E181" s="251" t="s">
        <v>34</v>
      </c>
      <c r="F181" s="252" t="s">
        <v>1781</v>
      </c>
      <c r="G181" s="249"/>
      <c r="H181" s="253">
        <v>162</v>
      </c>
      <c r="I181" s="254"/>
      <c r="J181" s="249"/>
      <c r="K181" s="249"/>
      <c r="L181" s="255"/>
      <c r="M181" s="256"/>
      <c r="N181" s="257"/>
      <c r="O181" s="257"/>
      <c r="P181" s="257"/>
      <c r="Q181" s="257"/>
      <c r="R181" s="257"/>
      <c r="S181" s="257"/>
      <c r="T181" s="258"/>
      <c r="AT181" s="259" t="s">
        <v>246</v>
      </c>
      <c r="AU181" s="259" t="s">
        <v>85</v>
      </c>
      <c r="AV181" s="12" t="s">
        <v>91</v>
      </c>
      <c r="AW181" s="12" t="s">
        <v>41</v>
      </c>
      <c r="AX181" s="12" t="s">
        <v>78</v>
      </c>
      <c r="AY181" s="259" t="s">
        <v>230</v>
      </c>
    </row>
    <row r="182" spans="2:51" s="14" customFormat="1" ht="13.5">
      <c r="B182" s="270"/>
      <c r="C182" s="271"/>
      <c r="D182" s="250" t="s">
        <v>246</v>
      </c>
      <c r="E182" s="272" t="s">
        <v>34</v>
      </c>
      <c r="F182" s="273" t="s">
        <v>265</v>
      </c>
      <c r="G182" s="271"/>
      <c r="H182" s="274">
        <v>162</v>
      </c>
      <c r="I182" s="275"/>
      <c r="J182" s="271"/>
      <c r="K182" s="271"/>
      <c r="L182" s="276"/>
      <c r="M182" s="277"/>
      <c r="N182" s="278"/>
      <c r="O182" s="278"/>
      <c r="P182" s="278"/>
      <c r="Q182" s="278"/>
      <c r="R182" s="278"/>
      <c r="S182" s="278"/>
      <c r="T182" s="279"/>
      <c r="AT182" s="280" t="s">
        <v>246</v>
      </c>
      <c r="AU182" s="280" t="s">
        <v>85</v>
      </c>
      <c r="AV182" s="14" t="s">
        <v>237</v>
      </c>
      <c r="AW182" s="14" t="s">
        <v>41</v>
      </c>
      <c r="AX182" s="14" t="s">
        <v>85</v>
      </c>
      <c r="AY182" s="280" t="s">
        <v>230</v>
      </c>
    </row>
    <row r="183" spans="2:65" s="1" customFormat="1" ht="16.5" customHeight="1">
      <c r="B183" s="47"/>
      <c r="C183" s="283" t="s">
        <v>432</v>
      </c>
      <c r="D183" s="283" t="s">
        <v>296</v>
      </c>
      <c r="E183" s="284" t="s">
        <v>1782</v>
      </c>
      <c r="F183" s="285" t="s">
        <v>1783</v>
      </c>
      <c r="G183" s="286" t="s">
        <v>281</v>
      </c>
      <c r="H183" s="287">
        <v>1</v>
      </c>
      <c r="I183" s="288"/>
      <c r="J183" s="289">
        <f>ROUND(I183*H183,2)</f>
        <v>0</v>
      </c>
      <c r="K183" s="285" t="s">
        <v>34</v>
      </c>
      <c r="L183" s="290"/>
      <c r="M183" s="291" t="s">
        <v>34</v>
      </c>
      <c r="N183" s="292" t="s">
        <v>49</v>
      </c>
      <c r="O183" s="48"/>
      <c r="P183" s="245">
        <f>O183*H183</f>
        <v>0</v>
      </c>
      <c r="Q183" s="245">
        <v>0</v>
      </c>
      <c r="R183" s="245">
        <f>Q183*H183</f>
        <v>0</v>
      </c>
      <c r="S183" s="245">
        <v>0</v>
      </c>
      <c r="T183" s="246">
        <f>S183*H183</f>
        <v>0</v>
      </c>
      <c r="AR183" s="24" t="s">
        <v>299</v>
      </c>
      <c r="AT183" s="24" t="s">
        <v>296</v>
      </c>
      <c r="AU183" s="24" t="s">
        <v>85</v>
      </c>
      <c r="AY183" s="24" t="s">
        <v>230</v>
      </c>
      <c r="BE183" s="247">
        <f>IF(N183="základní",J183,0)</f>
        <v>0</v>
      </c>
      <c r="BF183" s="247">
        <f>IF(N183="snížená",J183,0)</f>
        <v>0</v>
      </c>
      <c r="BG183" s="247">
        <f>IF(N183="zákl. přenesená",J183,0)</f>
        <v>0</v>
      </c>
      <c r="BH183" s="247">
        <f>IF(N183="sníž. přenesená",J183,0)</f>
        <v>0</v>
      </c>
      <c r="BI183" s="247">
        <f>IF(N183="nulová",J183,0)</f>
        <v>0</v>
      </c>
      <c r="BJ183" s="24" t="s">
        <v>85</v>
      </c>
      <c r="BK183" s="247">
        <f>ROUND(I183*H183,2)</f>
        <v>0</v>
      </c>
      <c r="BL183" s="24" t="s">
        <v>259</v>
      </c>
      <c r="BM183" s="24" t="s">
        <v>1784</v>
      </c>
    </row>
    <row r="184" spans="2:65" s="1" customFormat="1" ht="16.5" customHeight="1">
      <c r="B184" s="47"/>
      <c r="C184" s="283" t="s">
        <v>436</v>
      </c>
      <c r="D184" s="283" t="s">
        <v>296</v>
      </c>
      <c r="E184" s="284" t="s">
        <v>1785</v>
      </c>
      <c r="F184" s="285" t="s">
        <v>1786</v>
      </c>
      <c r="G184" s="286" t="s">
        <v>281</v>
      </c>
      <c r="H184" s="287">
        <v>1</v>
      </c>
      <c r="I184" s="288"/>
      <c r="J184" s="289">
        <f>ROUND(I184*H184,2)</f>
        <v>0</v>
      </c>
      <c r="K184" s="285" t="s">
        <v>34</v>
      </c>
      <c r="L184" s="290"/>
      <c r="M184" s="291" t="s">
        <v>34</v>
      </c>
      <c r="N184" s="292" t="s">
        <v>49</v>
      </c>
      <c r="O184" s="48"/>
      <c r="P184" s="245">
        <f>O184*H184</f>
        <v>0</v>
      </c>
      <c r="Q184" s="245">
        <v>0</v>
      </c>
      <c r="R184" s="245">
        <f>Q184*H184</f>
        <v>0</v>
      </c>
      <c r="S184" s="245">
        <v>0</v>
      </c>
      <c r="T184" s="246">
        <f>S184*H184</f>
        <v>0</v>
      </c>
      <c r="AR184" s="24" t="s">
        <v>299</v>
      </c>
      <c r="AT184" s="24" t="s">
        <v>296</v>
      </c>
      <c r="AU184" s="24" t="s">
        <v>85</v>
      </c>
      <c r="AY184" s="24" t="s">
        <v>230</v>
      </c>
      <c r="BE184" s="247">
        <f>IF(N184="základní",J184,0)</f>
        <v>0</v>
      </c>
      <c r="BF184" s="247">
        <f>IF(N184="snížená",J184,0)</f>
        <v>0</v>
      </c>
      <c r="BG184" s="247">
        <f>IF(N184="zákl. přenesená",J184,0)</f>
        <v>0</v>
      </c>
      <c r="BH184" s="247">
        <f>IF(N184="sníž. přenesená",J184,0)</f>
        <v>0</v>
      </c>
      <c r="BI184" s="247">
        <f>IF(N184="nulová",J184,0)</f>
        <v>0</v>
      </c>
      <c r="BJ184" s="24" t="s">
        <v>85</v>
      </c>
      <c r="BK184" s="247">
        <f>ROUND(I184*H184,2)</f>
        <v>0</v>
      </c>
      <c r="BL184" s="24" t="s">
        <v>259</v>
      </c>
      <c r="BM184" s="24" t="s">
        <v>1787</v>
      </c>
    </row>
    <row r="185" spans="2:65" s="1" customFormat="1" ht="16.5" customHeight="1">
      <c r="B185" s="47"/>
      <c r="C185" s="283" t="s">
        <v>440</v>
      </c>
      <c r="D185" s="283" t="s">
        <v>296</v>
      </c>
      <c r="E185" s="284" t="s">
        <v>1788</v>
      </c>
      <c r="F185" s="285" t="s">
        <v>1789</v>
      </c>
      <c r="G185" s="286" t="s">
        <v>281</v>
      </c>
      <c r="H185" s="287">
        <v>1</v>
      </c>
      <c r="I185" s="288"/>
      <c r="J185" s="289">
        <f>ROUND(I185*H185,2)</f>
        <v>0</v>
      </c>
      <c r="K185" s="285" t="s">
        <v>34</v>
      </c>
      <c r="L185" s="290"/>
      <c r="M185" s="291" t="s">
        <v>34</v>
      </c>
      <c r="N185" s="292" t="s">
        <v>49</v>
      </c>
      <c r="O185" s="48"/>
      <c r="P185" s="245">
        <f>O185*H185</f>
        <v>0</v>
      </c>
      <c r="Q185" s="245">
        <v>0</v>
      </c>
      <c r="R185" s="245">
        <f>Q185*H185</f>
        <v>0</v>
      </c>
      <c r="S185" s="245">
        <v>0</v>
      </c>
      <c r="T185" s="246">
        <f>S185*H185</f>
        <v>0</v>
      </c>
      <c r="AR185" s="24" t="s">
        <v>299</v>
      </c>
      <c r="AT185" s="24" t="s">
        <v>296</v>
      </c>
      <c r="AU185" s="24" t="s">
        <v>85</v>
      </c>
      <c r="AY185" s="24" t="s">
        <v>230</v>
      </c>
      <c r="BE185" s="247">
        <f>IF(N185="základní",J185,0)</f>
        <v>0</v>
      </c>
      <c r="BF185" s="247">
        <f>IF(N185="snížená",J185,0)</f>
        <v>0</v>
      </c>
      <c r="BG185" s="247">
        <f>IF(N185="zákl. přenesená",J185,0)</f>
        <v>0</v>
      </c>
      <c r="BH185" s="247">
        <f>IF(N185="sníž. přenesená",J185,0)</f>
        <v>0</v>
      </c>
      <c r="BI185" s="247">
        <f>IF(N185="nulová",J185,0)</f>
        <v>0</v>
      </c>
      <c r="BJ185" s="24" t="s">
        <v>85</v>
      </c>
      <c r="BK185" s="247">
        <f>ROUND(I185*H185,2)</f>
        <v>0</v>
      </c>
      <c r="BL185" s="24" t="s">
        <v>259</v>
      </c>
      <c r="BM185" s="24" t="s">
        <v>1790</v>
      </c>
    </row>
    <row r="186" spans="2:65" s="1" customFormat="1" ht="16.5" customHeight="1">
      <c r="B186" s="47"/>
      <c r="C186" s="283" t="s">
        <v>446</v>
      </c>
      <c r="D186" s="283" t="s">
        <v>296</v>
      </c>
      <c r="E186" s="284" t="s">
        <v>1791</v>
      </c>
      <c r="F186" s="285" t="s">
        <v>1792</v>
      </c>
      <c r="G186" s="286" t="s">
        <v>258</v>
      </c>
      <c r="H186" s="287">
        <v>10.6</v>
      </c>
      <c r="I186" s="288"/>
      <c r="J186" s="289">
        <f>ROUND(I186*H186,2)</f>
        <v>0</v>
      </c>
      <c r="K186" s="285" t="s">
        <v>34</v>
      </c>
      <c r="L186" s="290"/>
      <c r="M186" s="291" t="s">
        <v>34</v>
      </c>
      <c r="N186" s="292" t="s">
        <v>49</v>
      </c>
      <c r="O186" s="48"/>
      <c r="P186" s="245">
        <f>O186*H186</f>
        <v>0</v>
      </c>
      <c r="Q186" s="245">
        <v>0</v>
      </c>
      <c r="R186" s="245">
        <f>Q186*H186</f>
        <v>0</v>
      </c>
      <c r="S186" s="245">
        <v>0</v>
      </c>
      <c r="T186" s="246">
        <f>S186*H186</f>
        <v>0</v>
      </c>
      <c r="AR186" s="24" t="s">
        <v>299</v>
      </c>
      <c r="AT186" s="24" t="s">
        <v>296</v>
      </c>
      <c r="AU186" s="24" t="s">
        <v>85</v>
      </c>
      <c r="AY186" s="24" t="s">
        <v>230</v>
      </c>
      <c r="BE186" s="247">
        <f>IF(N186="základní",J186,0)</f>
        <v>0</v>
      </c>
      <c r="BF186" s="247">
        <f>IF(N186="snížená",J186,0)</f>
        <v>0</v>
      </c>
      <c r="BG186" s="247">
        <f>IF(N186="zákl. přenesená",J186,0)</f>
        <v>0</v>
      </c>
      <c r="BH186" s="247">
        <f>IF(N186="sníž. přenesená",J186,0)</f>
        <v>0</v>
      </c>
      <c r="BI186" s="247">
        <f>IF(N186="nulová",J186,0)</f>
        <v>0</v>
      </c>
      <c r="BJ186" s="24" t="s">
        <v>85</v>
      </c>
      <c r="BK186" s="247">
        <f>ROUND(I186*H186,2)</f>
        <v>0</v>
      </c>
      <c r="BL186" s="24" t="s">
        <v>259</v>
      </c>
      <c r="BM186" s="24" t="s">
        <v>1793</v>
      </c>
    </row>
    <row r="187" spans="2:51" s="12" customFormat="1" ht="13.5">
      <c r="B187" s="248"/>
      <c r="C187" s="249"/>
      <c r="D187" s="250" t="s">
        <v>246</v>
      </c>
      <c r="E187" s="251" t="s">
        <v>34</v>
      </c>
      <c r="F187" s="252" t="s">
        <v>1794</v>
      </c>
      <c r="G187" s="249"/>
      <c r="H187" s="253">
        <v>10.6</v>
      </c>
      <c r="I187" s="254"/>
      <c r="J187" s="249"/>
      <c r="K187" s="249"/>
      <c r="L187" s="255"/>
      <c r="M187" s="256"/>
      <c r="N187" s="257"/>
      <c r="O187" s="257"/>
      <c r="P187" s="257"/>
      <c r="Q187" s="257"/>
      <c r="R187" s="257"/>
      <c r="S187" s="257"/>
      <c r="T187" s="258"/>
      <c r="AT187" s="259" t="s">
        <v>246</v>
      </c>
      <c r="AU187" s="259" t="s">
        <v>85</v>
      </c>
      <c r="AV187" s="12" t="s">
        <v>91</v>
      </c>
      <c r="AW187" s="12" t="s">
        <v>41</v>
      </c>
      <c r="AX187" s="12" t="s">
        <v>78</v>
      </c>
      <c r="AY187" s="259" t="s">
        <v>230</v>
      </c>
    </row>
    <row r="188" spans="2:51" s="14" customFormat="1" ht="13.5">
      <c r="B188" s="270"/>
      <c r="C188" s="271"/>
      <c r="D188" s="250" t="s">
        <v>246</v>
      </c>
      <c r="E188" s="272" t="s">
        <v>34</v>
      </c>
      <c r="F188" s="273" t="s">
        <v>265</v>
      </c>
      <c r="G188" s="271"/>
      <c r="H188" s="274">
        <v>10.6</v>
      </c>
      <c r="I188" s="275"/>
      <c r="J188" s="271"/>
      <c r="K188" s="271"/>
      <c r="L188" s="276"/>
      <c r="M188" s="277"/>
      <c r="N188" s="278"/>
      <c r="O188" s="278"/>
      <c r="P188" s="278"/>
      <c r="Q188" s="278"/>
      <c r="R188" s="278"/>
      <c r="S188" s="278"/>
      <c r="T188" s="279"/>
      <c r="AT188" s="280" t="s">
        <v>246</v>
      </c>
      <c r="AU188" s="280" t="s">
        <v>85</v>
      </c>
      <c r="AV188" s="14" t="s">
        <v>237</v>
      </c>
      <c r="AW188" s="14" t="s">
        <v>41</v>
      </c>
      <c r="AX188" s="14" t="s">
        <v>85</v>
      </c>
      <c r="AY188" s="280" t="s">
        <v>230</v>
      </c>
    </row>
    <row r="189" spans="2:65" s="1" customFormat="1" ht="16.5" customHeight="1">
      <c r="B189" s="47"/>
      <c r="C189" s="236" t="s">
        <v>452</v>
      </c>
      <c r="D189" s="236" t="s">
        <v>233</v>
      </c>
      <c r="E189" s="237" t="s">
        <v>1795</v>
      </c>
      <c r="F189" s="238" t="s">
        <v>1796</v>
      </c>
      <c r="G189" s="239" t="s">
        <v>236</v>
      </c>
      <c r="H189" s="240">
        <v>1.068</v>
      </c>
      <c r="I189" s="241"/>
      <c r="J189" s="242">
        <f>ROUND(I189*H189,2)</f>
        <v>0</v>
      </c>
      <c r="K189" s="238" t="s">
        <v>34</v>
      </c>
      <c r="L189" s="73"/>
      <c r="M189" s="243" t="s">
        <v>34</v>
      </c>
      <c r="N189" s="244" t="s">
        <v>49</v>
      </c>
      <c r="O189" s="48"/>
      <c r="P189" s="245">
        <f>O189*H189</f>
        <v>0</v>
      </c>
      <c r="Q189" s="245">
        <v>0</v>
      </c>
      <c r="R189" s="245">
        <f>Q189*H189</f>
        <v>0</v>
      </c>
      <c r="S189" s="245">
        <v>0</v>
      </c>
      <c r="T189" s="246">
        <f>S189*H189</f>
        <v>0</v>
      </c>
      <c r="AR189" s="24" t="s">
        <v>259</v>
      </c>
      <c r="AT189" s="24" t="s">
        <v>233</v>
      </c>
      <c r="AU189" s="24" t="s">
        <v>85</v>
      </c>
      <c r="AY189" s="24" t="s">
        <v>230</v>
      </c>
      <c r="BE189" s="247">
        <f>IF(N189="základní",J189,0)</f>
        <v>0</v>
      </c>
      <c r="BF189" s="247">
        <f>IF(N189="snížená",J189,0)</f>
        <v>0</v>
      </c>
      <c r="BG189" s="247">
        <f>IF(N189="zákl. přenesená",J189,0)</f>
        <v>0</v>
      </c>
      <c r="BH189" s="247">
        <f>IF(N189="sníž. přenesená",J189,0)</f>
        <v>0</v>
      </c>
      <c r="BI189" s="247">
        <f>IF(N189="nulová",J189,0)</f>
        <v>0</v>
      </c>
      <c r="BJ189" s="24" t="s">
        <v>85</v>
      </c>
      <c r="BK189" s="247">
        <f>ROUND(I189*H189,2)</f>
        <v>0</v>
      </c>
      <c r="BL189" s="24" t="s">
        <v>259</v>
      </c>
      <c r="BM189" s="24" t="s">
        <v>1797</v>
      </c>
    </row>
    <row r="190" spans="2:63" s="11" customFormat="1" ht="37.4" customHeight="1">
      <c r="B190" s="220"/>
      <c r="C190" s="221"/>
      <c r="D190" s="222" t="s">
        <v>77</v>
      </c>
      <c r="E190" s="223" t="s">
        <v>1798</v>
      </c>
      <c r="F190" s="223" t="s">
        <v>1799</v>
      </c>
      <c r="G190" s="221"/>
      <c r="H190" s="221"/>
      <c r="I190" s="224"/>
      <c r="J190" s="225">
        <f>BK190</f>
        <v>0</v>
      </c>
      <c r="K190" s="221"/>
      <c r="L190" s="226"/>
      <c r="M190" s="227"/>
      <c r="N190" s="228"/>
      <c r="O190" s="228"/>
      <c r="P190" s="229">
        <f>SUM(P191:P192)</f>
        <v>0</v>
      </c>
      <c r="Q190" s="228"/>
      <c r="R190" s="229">
        <f>SUM(R191:R192)</f>
        <v>0</v>
      </c>
      <c r="S190" s="228"/>
      <c r="T190" s="230">
        <f>SUM(T191:T192)</f>
        <v>0</v>
      </c>
      <c r="AR190" s="231" t="s">
        <v>91</v>
      </c>
      <c r="AT190" s="232" t="s">
        <v>77</v>
      </c>
      <c r="AU190" s="232" t="s">
        <v>78</v>
      </c>
      <c r="AY190" s="231" t="s">
        <v>230</v>
      </c>
      <c r="BK190" s="233">
        <f>SUM(BK191:BK192)</f>
        <v>0</v>
      </c>
    </row>
    <row r="191" spans="2:65" s="1" customFormat="1" ht="16.5" customHeight="1">
      <c r="B191" s="47"/>
      <c r="C191" s="236" t="s">
        <v>459</v>
      </c>
      <c r="D191" s="236" t="s">
        <v>233</v>
      </c>
      <c r="E191" s="237" t="s">
        <v>1800</v>
      </c>
      <c r="F191" s="238" t="s">
        <v>1801</v>
      </c>
      <c r="G191" s="239" t="s">
        <v>1594</v>
      </c>
      <c r="H191" s="240">
        <v>75</v>
      </c>
      <c r="I191" s="241"/>
      <c r="J191" s="242">
        <f>ROUND(I191*H191,2)</f>
        <v>0</v>
      </c>
      <c r="K191" s="238" t="s">
        <v>34</v>
      </c>
      <c r="L191" s="73"/>
      <c r="M191" s="243" t="s">
        <v>34</v>
      </c>
      <c r="N191" s="244" t="s">
        <v>49</v>
      </c>
      <c r="O191" s="48"/>
      <c r="P191" s="245">
        <f>O191*H191</f>
        <v>0</v>
      </c>
      <c r="Q191" s="245">
        <v>0</v>
      </c>
      <c r="R191" s="245">
        <f>Q191*H191</f>
        <v>0</v>
      </c>
      <c r="S191" s="245">
        <v>0</v>
      </c>
      <c r="T191" s="246">
        <f>S191*H191</f>
        <v>0</v>
      </c>
      <c r="AR191" s="24" t="s">
        <v>259</v>
      </c>
      <c r="AT191" s="24" t="s">
        <v>233</v>
      </c>
      <c r="AU191" s="24" t="s">
        <v>85</v>
      </c>
      <c r="AY191" s="24" t="s">
        <v>230</v>
      </c>
      <c r="BE191" s="247">
        <f>IF(N191="základní",J191,0)</f>
        <v>0</v>
      </c>
      <c r="BF191" s="247">
        <f>IF(N191="snížená",J191,0)</f>
        <v>0</v>
      </c>
      <c r="BG191" s="247">
        <f>IF(N191="zákl. přenesená",J191,0)</f>
        <v>0</v>
      </c>
      <c r="BH191" s="247">
        <f>IF(N191="sníž. přenesená",J191,0)</f>
        <v>0</v>
      </c>
      <c r="BI191" s="247">
        <f>IF(N191="nulová",J191,0)</f>
        <v>0</v>
      </c>
      <c r="BJ191" s="24" t="s">
        <v>85</v>
      </c>
      <c r="BK191" s="247">
        <f>ROUND(I191*H191,2)</f>
        <v>0</v>
      </c>
      <c r="BL191" s="24" t="s">
        <v>259</v>
      </c>
      <c r="BM191" s="24" t="s">
        <v>1802</v>
      </c>
    </row>
    <row r="192" spans="2:65" s="1" customFormat="1" ht="16.5" customHeight="1">
      <c r="B192" s="47"/>
      <c r="C192" s="236" t="s">
        <v>463</v>
      </c>
      <c r="D192" s="236" t="s">
        <v>233</v>
      </c>
      <c r="E192" s="237" t="s">
        <v>1803</v>
      </c>
      <c r="F192" s="238" t="s">
        <v>1804</v>
      </c>
      <c r="G192" s="239" t="s">
        <v>1594</v>
      </c>
      <c r="H192" s="240">
        <v>75</v>
      </c>
      <c r="I192" s="241"/>
      <c r="J192" s="242">
        <f>ROUND(I192*H192,2)</f>
        <v>0</v>
      </c>
      <c r="K192" s="238" t="s">
        <v>34</v>
      </c>
      <c r="L192" s="73"/>
      <c r="M192" s="243" t="s">
        <v>34</v>
      </c>
      <c r="N192" s="244" t="s">
        <v>49</v>
      </c>
      <c r="O192" s="48"/>
      <c r="P192" s="245">
        <f>O192*H192</f>
        <v>0</v>
      </c>
      <c r="Q192" s="245">
        <v>0</v>
      </c>
      <c r="R192" s="245">
        <f>Q192*H192</f>
        <v>0</v>
      </c>
      <c r="S192" s="245">
        <v>0</v>
      </c>
      <c r="T192" s="246">
        <f>S192*H192</f>
        <v>0</v>
      </c>
      <c r="AR192" s="24" t="s">
        <v>259</v>
      </c>
      <c r="AT192" s="24" t="s">
        <v>233</v>
      </c>
      <c r="AU192" s="24" t="s">
        <v>85</v>
      </c>
      <c r="AY192" s="24" t="s">
        <v>230</v>
      </c>
      <c r="BE192" s="247">
        <f>IF(N192="základní",J192,0)</f>
        <v>0</v>
      </c>
      <c r="BF192" s="247">
        <f>IF(N192="snížená",J192,0)</f>
        <v>0</v>
      </c>
      <c r="BG192" s="247">
        <f>IF(N192="zákl. přenesená",J192,0)</f>
        <v>0</v>
      </c>
      <c r="BH192" s="247">
        <f>IF(N192="sníž. přenesená",J192,0)</f>
        <v>0</v>
      </c>
      <c r="BI192" s="247">
        <f>IF(N192="nulová",J192,0)</f>
        <v>0</v>
      </c>
      <c r="BJ192" s="24" t="s">
        <v>85</v>
      </c>
      <c r="BK192" s="247">
        <f>ROUND(I192*H192,2)</f>
        <v>0</v>
      </c>
      <c r="BL192" s="24" t="s">
        <v>259</v>
      </c>
      <c r="BM192" s="24" t="s">
        <v>1805</v>
      </c>
    </row>
    <row r="193" spans="2:63" s="11" customFormat="1" ht="37.4" customHeight="1">
      <c r="B193" s="220"/>
      <c r="C193" s="221"/>
      <c r="D193" s="222" t="s">
        <v>77</v>
      </c>
      <c r="E193" s="223" t="s">
        <v>1806</v>
      </c>
      <c r="F193" s="223" t="s">
        <v>1807</v>
      </c>
      <c r="G193" s="221"/>
      <c r="H193" s="221"/>
      <c r="I193" s="224"/>
      <c r="J193" s="225">
        <f>BK193</f>
        <v>0</v>
      </c>
      <c r="K193" s="221"/>
      <c r="L193" s="226"/>
      <c r="M193" s="227"/>
      <c r="N193" s="228"/>
      <c r="O193" s="228"/>
      <c r="P193" s="229">
        <f>SUM(P194:P196)</f>
        <v>0</v>
      </c>
      <c r="Q193" s="228"/>
      <c r="R193" s="229">
        <f>SUM(R194:R196)</f>
        <v>0</v>
      </c>
      <c r="S193" s="228"/>
      <c r="T193" s="230">
        <f>SUM(T194:T196)</f>
        <v>0</v>
      </c>
      <c r="AR193" s="231" t="s">
        <v>91</v>
      </c>
      <c r="AT193" s="232" t="s">
        <v>77</v>
      </c>
      <c r="AU193" s="232" t="s">
        <v>78</v>
      </c>
      <c r="AY193" s="231" t="s">
        <v>230</v>
      </c>
      <c r="BK193" s="233">
        <f>SUM(BK194:BK196)</f>
        <v>0</v>
      </c>
    </row>
    <row r="194" spans="2:65" s="1" customFormat="1" ht="16.5" customHeight="1">
      <c r="B194" s="47"/>
      <c r="C194" s="236" t="s">
        <v>468</v>
      </c>
      <c r="D194" s="236" t="s">
        <v>233</v>
      </c>
      <c r="E194" s="237" t="s">
        <v>1808</v>
      </c>
      <c r="F194" s="238" t="s">
        <v>1809</v>
      </c>
      <c r="G194" s="239" t="s">
        <v>1594</v>
      </c>
      <c r="H194" s="240">
        <v>147</v>
      </c>
      <c r="I194" s="241"/>
      <c r="J194" s="242">
        <f>ROUND(I194*H194,2)</f>
        <v>0</v>
      </c>
      <c r="K194" s="238" t="s">
        <v>34</v>
      </c>
      <c r="L194" s="73"/>
      <c r="M194" s="243" t="s">
        <v>34</v>
      </c>
      <c r="N194" s="244" t="s">
        <v>49</v>
      </c>
      <c r="O194" s="48"/>
      <c r="P194" s="245">
        <f>O194*H194</f>
        <v>0</v>
      </c>
      <c r="Q194" s="245">
        <v>0</v>
      </c>
      <c r="R194" s="245">
        <f>Q194*H194</f>
        <v>0</v>
      </c>
      <c r="S194" s="245">
        <v>0</v>
      </c>
      <c r="T194" s="246">
        <f>S194*H194</f>
        <v>0</v>
      </c>
      <c r="AR194" s="24" t="s">
        <v>259</v>
      </c>
      <c r="AT194" s="24" t="s">
        <v>233</v>
      </c>
      <c r="AU194" s="24" t="s">
        <v>85</v>
      </c>
      <c r="AY194" s="24" t="s">
        <v>230</v>
      </c>
      <c r="BE194" s="247">
        <f>IF(N194="základní",J194,0)</f>
        <v>0</v>
      </c>
      <c r="BF194" s="247">
        <f>IF(N194="snížená",J194,0)</f>
        <v>0</v>
      </c>
      <c r="BG194" s="247">
        <f>IF(N194="zákl. přenesená",J194,0)</f>
        <v>0</v>
      </c>
      <c r="BH194" s="247">
        <f>IF(N194="sníž. přenesená",J194,0)</f>
        <v>0</v>
      </c>
      <c r="BI194" s="247">
        <f>IF(N194="nulová",J194,0)</f>
        <v>0</v>
      </c>
      <c r="BJ194" s="24" t="s">
        <v>85</v>
      </c>
      <c r="BK194" s="247">
        <f>ROUND(I194*H194,2)</f>
        <v>0</v>
      </c>
      <c r="BL194" s="24" t="s">
        <v>259</v>
      </c>
      <c r="BM194" s="24" t="s">
        <v>1810</v>
      </c>
    </row>
    <row r="195" spans="2:65" s="1" customFormat="1" ht="16.5" customHeight="1">
      <c r="B195" s="47"/>
      <c r="C195" s="236" t="s">
        <v>473</v>
      </c>
      <c r="D195" s="236" t="s">
        <v>233</v>
      </c>
      <c r="E195" s="237" t="s">
        <v>1811</v>
      </c>
      <c r="F195" s="238" t="s">
        <v>1812</v>
      </c>
      <c r="G195" s="239" t="s">
        <v>1594</v>
      </c>
      <c r="H195" s="240">
        <v>112</v>
      </c>
      <c r="I195" s="241"/>
      <c r="J195" s="242">
        <f>ROUND(I195*H195,2)</f>
        <v>0</v>
      </c>
      <c r="K195" s="238" t="s">
        <v>34</v>
      </c>
      <c r="L195" s="73"/>
      <c r="M195" s="243" t="s">
        <v>34</v>
      </c>
      <c r="N195" s="244" t="s">
        <v>49</v>
      </c>
      <c r="O195" s="48"/>
      <c r="P195" s="245">
        <f>O195*H195</f>
        <v>0</v>
      </c>
      <c r="Q195" s="245">
        <v>0</v>
      </c>
      <c r="R195" s="245">
        <f>Q195*H195</f>
        <v>0</v>
      </c>
      <c r="S195" s="245">
        <v>0</v>
      </c>
      <c r="T195" s="246">
        <f>S195*H195</f>
        <v>0</v>
      </c>
      <c r="AR195" s="24" t="s">
        <v>259</v>
      </c>
      <c r="AT195" s="24" t="s">
        <v>233</v>
      </c>
      <c r="AU195" s="24" t="s">
        <v>85</v>
      </c>
      <c r="AY195" s="24" t="s">
        <v>230</v>
      </c>
      <c r="BE195" s="247">
        <f>IF(N195="základní",J195,0)</f>
        <v>0</v>
      </c>
      <c r="BF195" s="247">
        <f>IF(N195="snížená",J195,0)</f>
        <v>0</v>
      </c>
      <c r="BG195" s="247">
        <f>IF(N195="zákl. přenesená",J195,0)</f>
        <v>0</v>
      </c>
      <c r="BH195" s="247">
        <f>IF(N195="sníž. přenesená",J195,0)</f>
        <v>0</v>
      </c>
      <c r="BI195" s="247">
        <f>IF(N195="nulová",J195,0)</f>
        <v>0</v>
      </c>
      <c r="BJ195" s="24" t="s">
        <v>85</v>
      </c>
      <c r="BK195" s="247">
        <f>ROUND(I195*H195,2)</f>
        <v>0</v>
      </c>
      <c r="BL195" s="24" t="s">
        <v>259</v>
      </c>
      <c r="BM195" s="24" t="s">
        <v>1813</v>
      </c>
    </row>
    <row r="196" spans="2:65" s="1" customFormat="1" ht="16.5" customHeight="1">
      <c r="B196" s="47"/>
      <c r="C196" s="236" t="s">
        <v>478</v>
      </c>
      <c r="D196" s="236" t="s">
        <v>233</v>
      </c>
      <c r="E196" s="237" t="s">
        <v>1814</v>
      </c>
      <c r="F196" s="238" t="s">
        <v>1815</v>
      </c>
      <c r="G196" s="239" t="s">
        <v>1594</v>
      </c>
      <c r="H196" s="240">
        <v>147</v>
      </c>
      <c r="I196" s="241"/>
      <c r="J196" s="242">
        <f>ROUND(I196*H196,2)</f>
        <v>0</v>
      </c>
      <c r="K196" s="238" t="s">
        <v>34</v>
      </c>
      <c r="L196" s="73"/>
      <c r="M196" s="243" t="s">
        <v>34</v>
      </c>
      <c r="N196" s="244" t="s">
        <v>49</v>
      </c>
      <c r="O196" s="48"/>
      <c r="P196" s="245">
        <f>O196*H196</f>
        <v>0</v>
      </c>
      <c r="Q196" s="245">
        <v>0</v>
      </c>
      <c r="R196" s="245">
        <f>Q196*H196</f>
        <v>0</v>
      </c>
      <c r="S196" s="245">
        <v>0</v>
      </c>
      <c r="T196" s="246">
        <f>S196*H196</f>
        <v>0</v>
      </c>
      <c r="AR196" s="24" t="s">
        <v>259</v>
      </c>
      <c r="AT196" s="24" t="s">
        <v>233</v>
      </c>
      <c r="AU196" s="24" t="s">
        <v>85</v>
      </c>
      <c r="AY196" s="24" t="s">
        <v>230</v>
      </c>
      <c r="BE196" s="247">
        <f>IF(N196="základní",J196,0)</f>
        <v>0</v>
      </c>
      <c r="BF196" s="247">
        <f>IF(N196="snížená",J196,0)</f>
        <v>0</v>
      </c>
      <c r="BG196" s="247">
        <f>IF(N196="zákl. přenesená",J196,0)</f>
        <v>0</v>
      </c>
      <c r="BH196" s="247">
        <f>IF(N196="sníž. přenesená",J196,0)</f>
        <v>0</v>
      </c>
      <c r="BI196" s="247">
        <f>IF(N196="nulová",J196,0)</f>
        <v>0</v>
      </c>
      <c r="BJ196" s="24" t="s">
        <v>85</v>
      </c>
      <c r="BK196" s="247">
        <f>ROUND(I196*H196,2)</f>
        <v>0</v>
      </c>
      <c r="BL196" s="24" t="s">
        <v>259</v>
      </c>
      <c r="BM196" s="24" t="s">
        <v>1816</v>
      </c>
    </row>
    <row r="197" spans="2:63" s="11" customFormat="1" ht="37.4" customHeight="1">
      <c r="B197" s="220"/>
      <c r="C197" s="221"/>
      <c r="D197" s="222" t="s">
        <v>77</v>
      </c>
      <c r="E197" s="223" t="s">
        <v>1817</v>
      </c>
      <c r="F197" s="223" t="s">
        <v>1818</v>
      </c>
      <c r="G197" s="221"/>
      <c r="H197" s="221"/>
      <c r="I197" s="224"/>
      <c r="J197" s="225">
        <f>BK197</f>
        <v>0</v>
      </c>
      <c r="K197" s="221"/>
      <c r="L197" s="226"/>
      <c r="M197" s="227"/>
      <c r="N197" s="228"/>
      <c r="O197" s="228"/>
      <c r="P197" s="229">
        <f>SUM(P198:P203)</f>
        <v>0</v>
      </c>
      <c r="Q197" s="228"/>
      <c r="R197" s="229">
        <f>SUM(R198:R203)</f>
        <v>0</v>
      </c>
      <c r="S197" s="228"/>
      <c r="T197" s="230">
        <f>SUM(T198:T203)</f>
        <v>0</v>
      </c>
      <c r="AR197" s="231" t="s">
        <v>85</v>
      </c>
      <c r="AT197" s="232" t="s">
        <v>77</v>
      </c>
      <c r="AU197" s="232" t="s">
        <v>78</v>
      </c>
      <c r="AY197" s="231" t="s">
        <v>230</v>
      </c>
      <c r="BK197" s="233">
        <f>SUM(BK198:BK203)</f>
        <v>0</v>
      </c>
    </row>
    <row r="198" spans="2:65" s="1" customFormat="1" ht="16.5" customHeight="1">
      <c r="B198" s="47"/>
      <c r="C198" s="236" t="s">
        <v>482</v>
      </c>
      <c r="D198" s="236" t="s">
        <v>233</v>
      </c>
      <c r="E198" s="237" t="s">
        <v>1819</v>
      </c>
      <c r="F198" s="238" t="s">
        <v>1820</v>
      </c>
      <c r="G198" s="239" t="s">
        <v>236</v>
      </c>
      <c r="H198" s="240">
        <v>41.056</v>
      </c>
      <c r="I198" s="241"/>
      <c r="J198" s="242">
        <f>ROUND(I198*H198,2)</f>
        <v>0</v>
      </c>
      <c r="K198" s="238" t="s">
        <v>34</v>
      </c>
      <c r="L198" s="73"/>
      <c r="M198" s="243" t="s">
        <v>34</v>
      </c>
      <c r="N198" s="244" t="s">
        <v>49</v>
      </c>
      <c r="O198" s="48"/>
      <c r="P198" s="245">
        <f>O198*H198</f>
        <v>0</v>
      </c>
      <c r="Q198" s="245">
        <v>0</v>
      </c>
      <c r="R198" s="245">
        <f>Q198*H198</f>
        <v>0</v>
      </c>
      <c r="S198" s="245">
        <v>0</v>
      </c>
      <c r="T198" s="246">
        <f>S198*H198</f>
        <v>0</v>
      </c>
      <c r="AR198" s="24" t="s">
        <v>237</v>
      </c>
      <c r="AT198" s="24" t="s">
        <v>233</v>
      </c>
      <c r="AU198" s="24" t="s">
        <v>85</v>
      </c>
      <c r="AY198" s="24" t="s">
        <v>230</v>
      </c>
      <c r="BE198" s="247">
        <f>IF(N198="základní",J198,0)</f>
        <v>0</v>
      </c>
      <c r="BF198" s="247">
        <f>IF(N198="snížená",J198,0)</f>
        <v>0</v>
      </c>
      <c r="BG198" s="247">
        <f>IF(N198="zákl. přenesená",J198,0)</f>
        <v>0</v>
      </c>
      <c r="BH198" s="247">
        <f>IF(N198="sníž. přenesená",J198,0)</f>
        <v>0</v>
      </c>
      <c r="BI198" s="247">
        <f>IF(N198="nulová",J198,0)</f>
        <v>0</v>
      </c>
      <c r="BJ198" s="24" t="s">
        <v>85</v>
      </c>
      <c r="BK198" s="247">
        <f>ROUND(I198*H198,2)</f>
        <v>0</v>
      </c>
      <c r="BL198" s="24" t="s">
        <v>237</v>
      </c>
      <c r="BM198" s="24" t="s">
        <v>1821</v>
      </c>
    </row>
    <row r="199" spans="2:65" s="1" customFormat="1" ht="16.5" customHeight="1">
      <c r="B199" s="47"/>
      <c r="C199" s="236" t="s">
        <v>486</v>
      </c>
      <c r="D199" s="236" t="s">
        <v>233</v>
      </c>
      <c r="E199" s="237" t="s">
        <v>1822</v>
      </c>
      <c r="F199" s="238" t="s">
        <v>1823</v>
      </c>
      <c r="G199" s="239" t="s">
        <v>236</v>
      </c>
      <c r="H199" s="240">
        <v>41.056</v>
      </c>
      <c r="I199" s="241"/>
      <c r="J199" s="242">
        <f>ROUND(I199*H199,2)</f>
        <v>0</v>
      </c>
      <c r="K199" s="238" t="s">
        <v>34</v>
      </c>
      <c r="L199" s="73"/>
      <c r="M199" s="243" t="s">
        <v>34</v>
      </c>
      <c r="N199" s="244" t="s">
        <v>49</v>
      </c>
      <c r="O199" s="48"/>
      <c r="P199" s="245">
        <f>O199*H199</f>
        <v>0</v>
      </c>
      <c r="Q199" s="245">
        <v>0</v>
      </c>
      <c r="R199" s="245">
        <f>Q199*H199</f>
        <v>0</v>
      </c>
      <c r="S199" s="245">
        <v>0</v>
      </c>
      <c r="T199" s="246">
        <f>S199*H199</f>
        <v>0</v>
      </c>
      <c r="AR199" s="24" t="s">
        <v>237</v>
      </c>
      <c r="AT199" s="24" t="s">
        <v>233</v>
      </c>
      <c r="AU199" s="24" t="s">
        <v>85</v>
      </c>
      <c r="AY199" s="24" t="s">
        <v>230</v>
      </c>
      <c r="BE199" s="247">
        <f>IF(N199="základní",J199,0)</f>
        <v>0</v>
      </c>
      <c r="BF199" s="247">
        <f>IF(N199="snížená",J199,0)</f>
        <v>0</v>
      </c>
      <c r="BG199" s="247">
        <f>IF(N199="zákl. přenesená",J199,0)</f>
        <v>0</v>
      </c>
      <c r="BH199" s="247">
        <f>IF(N199="sníž. přenesená",J199,0)</f>
        <v>0</v>
      </c>
      <c r="BI199" s="247">
        <f>IF(N199="nulová",J199,0)</f>
        <v>0</v>
      </c>
      <c r="BJ199" s="24" t="s">
        <v>85</v>
      </c>
      <c r="BK199" s="247">
        <f>ROUND(I199*H199,2)</f>
        <v>0</v>
      </c>
      <c r="BL199" s="24" t="s">
        <v>237</v>
      </c>
      <c r="BM199" s="24" t="s">
        <v>1824</v>
      </c>
    </row>
    <row r="200" spans="2:65" s="1" customFormat="1" ht="16.5" customHeight="1">
      <c r="B200" s="47"/>
      <c r="C200" s="236" t="s">
        <v>490</v>
      </c>
      <c r="D200" s="236" t="s">
        <v>233</v>
      </c>
      <c r="E200" s="237" t="s">
        <v>1825</v>
      </c>
      <c r="F200" s="238" t="s">
        <v>1826</v>
      </c>
      <c r="G200" s="239" t="s">
        <v>236</v>
      </c>
      <c r="H200" s="240">
        <v>1190.624</v>
      </c>
      <c r="I200" s="241"/>
      <c r="J200" s="242">
        <f>ROUND(I200*H200,2)</f>
        <v>0</v>
      </c>
      <c r="K200" s="238" t="s">
        <v>34</v>
      </c>
      <c r="L200" s="73"/>
      <c r="M200" s="243" t="s">
        <v>34</v>
      </c>
      <c r="N200" s="244" t="s">
        <v>49</v>
      </c>
      <c r="O200" s="48"/>
      <c r="P200" s="245">
        <f>O200*H200</f>
        <v>0</v>
      </c>
      <c r="Q200" s="245">
        <v>0</v>
      </c>
      <c r="R200" s="245">
        <f>Q200*H200</f>
        <v>0</v>
      </c>
      <c r="S200" s="245">
        <v>0</v>
      </c>
      <c r="T200" s="246">
        <f>S200*H200</f>
        <v>0</v>
      </c>
      <c r="AR200" s="24" t="s">
        <v>237</v>
      </c>
      <c r="AT200" s="24" t="s">
        <v>233</v>
      </c>
      <c r="AU200" s="24" t="s">
        <v>85</v>
      </c>
      <c r="AY200" s="24" t="s">
        <v>230</v>
      </c>
      <c r="BE200" s="247">
        <f>IF(N200="základní",J200,0)</f>
        <v>0</v>
      </c>
      <c r="BF200" s="247">
        <f>IF(N200="snížená",J200,0)</f>
        <v>0</v>
      </c>
      <c r="BG200" s="247">
        <f>IF(N200="zákl. přenesená",J200,0)</f>
        <v>0</v>
      </c>
      <c r="BH200" s="247">
        <f>IF(N200="sníž. přenesená",J200,0)</f>
        <v>0</v>
      </c>
      <c r="BI200" s="247">
        <f>IF(N200="nulová",J200,0)</f>
        <v>0</v>
      </c>
      <c r="BJ200" s="24" t="s">
        <v>85</v>
      </c>
      <c r="BK200" s="247">
        <f>ROUND(I200*H200,2)</f>
        <v>0</v>
      </c>
      <c r="BL200" s="24" t="s">
        <v>237</v>
      </c>
      <c r="BM200" s="24" t="s">
        <v>1827</v>
      </c>
    </row>
    <row r="201" spans="2:65" s="1" customFormat="1" ht="16.5" customHeight="1">
      <c r="B201" s="47"/>
      <c r="C201" s="236" t="s">
        <v>494</v>
      </c>
      <c r="D201" s="236" t="s">
        <v>233</v>
      </c>
      <c r="E201" s="237" t="s">
        <v>1828</v>
      </c>
      <c r="F201" s="238" t="s">
        <v>1829</v>
      </c>
      <c r="G201" s="239" t="s">
        <v>236</v>
      </c>
      <c r="H201" s="240">
        <v>41.056</v>
      </c>
      <c r="I201" s="241"/>
      <c r="J201" s="242">
        <f>ROUND(I201*H201,2)</f>
        <v>0</v>
      </c>
      <c r="K201" s="238" t="s">
        <v>34</v>
      </c>
      <c r="L201" s="73"/>
      <c r="M201" s="243" t="s">
        <v>34</v>
      </c>
      <c r="N201" s="244" t="s">
        <v>49</v>
      </c>
      <c r="O201" s="48"/>
      <c r="P201" s="245">
        <f>O201*H201</f>
        <v>0</v>
      </c>
      <c r="Q201" s="245">
        <v>0</v>
      </c>
      <c r="R201" s="245">
        <f>Q201*H201</f>
        <v>0</v>
      </c>
      <c r="S201" s="245">
        <v>0</v>
      </c>
      <c r="T201" s="246">
        <f>S201*H201</f>
        <v>0</v>
      </c>
      <c r="AR201" s="24" t="s">
        <v>237</v>
      </c>
      <c r="AT201" s="24" t="s">
        <v>233</v>
      </c>
      <c r="AU201" s="24" t="s">
        <v>85</v>
      </c>
      <c r="AY201" s="24" t="s">
        <v>230</v>
      </c>
      <c r="BE201" s="247">
        <f>IF(N201="základní",J201,0)</f>
        <v>0</v>
      </c>
      <c r="BF201" s="247">
        <f>IF(N201="snížená",J201,0)</f>
        <v>0</v>
      </c>
      <c r="BG201" s="247">
        <f>IF(N201="zákl. přenesená",J201,0)</f>
        <v>0</v>
      </c>
      <c r="BH201" s="247">
        <f>IF(N201="sníž. přenesená",J201,0)</f>
        <v>0</v>
      </c>
      <c r="BI201" s="247">
        <f>IF(N201="nulová",J201,0)</f>
        <v>0</v>
      </c>
      <c r="BJ201" s="24" t="s">
        <v>85</v>
      </c>
      <c r="BK201" s="247">
        <f>ROUND(I201*H201,2)</f>
        <v>0</v>
      </c>
      <c r="BL201" s="24" t="s">
        <v>237</v>
      </c>
      <c r="BM201" s="24" t="s">
        <v>1830</v>
      </c>
    </row>
    <row r="202" spans="2:65" s="1" customFormat="1" ht="16.5" customHeight="1">
      <c r="B202" s="47"/>
      <c r="C202" s="236" t="s">
        <v>499</v>
      </c>
      <c r="D202" s="236" t="s">
        <v>233</v>
      </c>
      <c r="E202" s="237" t="s">
        <v>1831</v>
      </c>
      <c r="F202" s="238" t="s">
        <v>1832</v>
      </c>
      <c r="G202" s="239" t="s">
        <v>236</v>
      </c>
      <c r="H202" s="240">
        <v>328.448</v>
      </c>
      <c r="I202" s="241"/>
      <c r="J202" s="242">
        <f>ROUND(I202*H202,2)</f>
        <v>0</v>
      </c>
      <c r="K202" s="238" t="s">
        <v>34</v>
      </c>
      <c r="L202" s="73"/>
      <c r="M202" s="243" t="s">
        <v>34</v>
      </c>
      <c r="N202" s="244" t="s">
        <v>49</v>
      </c>
      <c r="O202" s="48"/>
      <c r="P202" s="245">
        <f>O202*H202</f>
        <v>0</v>
      </c>
      <c r="Q202" s="245">
        <v>0</v>
      </c>
      <c r="R202" s="245">
        <f>Q202*H202</f>
        <v>0</v>
      </c>
      <c r="S202" s="245">
        <v>0</v>
      </c>
      <c r="T202" s="246">
        <f>S202*H202</f>
        <v>0</v>
      </c>
      <c r="AR202" s="24" t="s">
        <v>237</v>
      </c>
      <c r="AT202" s="24" t="s">
        <v>233</v>
      </c>
      <c r="AU202" s="24" t="s">
        <v>85</v>
      </c>
      <c r="AY202" s="24" t="s">
        <v>230</v>
      </c>
      <c r="BE202" s="247">
        <f>IF(N202="základní",J202,0)</f>
        <v>0</v>
      </c>
      <c r="BF202" s="247">
        <f>IF(N202="snížená",J202,0)</f>
        <v>0</v>
      </c>
      <c r="BG202" s="247">
        <f>IF(N202="zákl. přenesená",J202,0)</f>
        <v>0</v>
      </c>
      <c r="BH202" s="247">
        <f>IF(N202="sníž. přenesená",J202,0)</f>
        <v>0</v>
      </c>
      <c r="BI202" s="247">
        <f>IF(N202="nulová",J202,0)</f>
        <v>0</v>
      </c>
      <c r="BJ202" s="24" t="s">
        <v>85</v>
      </c>
      <c r="BK202" s="247">
        <f>ROUND(I202*H202,2)</f>
        <v>0</v>
      </c>
      <c r="BL202" s="24" t="s">
        <v>237</v>
      </c>
      <c r="BM202" s="24" t="s">
        <v>1833</v>
      </c>
    </row>
    <row r="203" spans="2:65" s="1" customFormat="1" ht="16.5" customHeight="1">
      <c r="B203" s="47"/>
      <c r="C203" s="236" t="s">
        <v>504</v>
      </c>
      <c r="D203" s="236" t="s">
        <v>233</v>
      </c>
      <c r="E203" s="237" t="s">
        <v>1834</v>
      </c>
      <c r="F203" s="238" t="s">
        <v>1835</v>
      </c>
      <c r="G203" s="239" t="s">
        <v>236</v>
      </c>
      <c r="H203" s="240">
        <v>41.056</v>
      </c>
      <c r="I203" s="241"/>
      <c r="J203" s="242">
        <f>ROUND(I203*H203,2)</f>
        <v>0</v>
      </c>
      <c r="K203" s="238" t="s">
        <v>34</v>
      </c>
      <c r="L203" s="73"/>
      <c r="M203" s="243" t="s">
        <v>34</v>
      </c>
      <c r="N203" s="294" t="s">
        <v>49</v>
      </c>
      <c r="O203" s="295"/>
      <c r="P203" s="296">
        <f>O203*H203</f>
        <v>0</v>
      </c>
      <c r="Q203" s="296">
        <v>0</v>
      </c>
      <c r="R203" s="296">
        <f>Q203*H203</f>
        <v>0</v>
      </c>
      <c r="S203" s="296">
        <v>0</v>
      </c>
      <c r="T203" s="297">
        <f>S203*H203</f>
        <v>0</v>
      </c>
      <c r="AR203" s="24" t="s">
        <v>237</v>
      </c>
      <c r="AT203" s="24" t="s">
        <v>233</v>
      </c>
      <c r="AU203" s="24" t="s">
        <v>85</v>
      </c>
      <c r="AY203" s="24" t="s">
        <v>230</v>
      </c>
      <c r="BE203" s="247">
        <f>IF(N203="základní",J203,0)</f>
        <v>0</v>
      </c>
      <c r="BF203" s="247">
        <f>IF(N203="snížená",J203,0)</f>
        <v>0</v>
      </c>
      <c r="BG203" s="247">
        <f>IF(N203="zákl. přenesená",J203,0)</f>
        <v>0</v>
      </c>
      <c r="BH203" s="247">
        <f>IF(N203="sníž. přenesená",J203,0)</f>
        <v>0</v>
      </c>
      <c r="BI203" s="247">
        <f>IF(N203="nulová",J203,0)</f>
        <v>0</v>
      </c>
      <c r="BJ203" s="24" t="s">
        <v>85</v>
      </c>
      <c r="BK203" s="247">
        <f>ROUND(I203*H203,2)</f>
        <v>0</v>
      </c>
      <c r="BL203" s="24" t="s">
        <v>237</v>
      </c>
      <c r="BM203" s="24" t="s">
        <v>1836</v>
      </c>
    </row>
    <row r="204" spans="2:12" s="1" customFormat="1" ht="6.95" customHeight="1">
      <c r="B204" s="68"/>
      <c r="C204" s="69"/>
      <c r="D204" s="69"/>
      <c r="E204" s="69"/>
      <c r="F204" s="69"/>
      <c r="G204" s="69"/>
      <c r="H204" s="69"/>
      <c r="I204" s="179"/>
      <c r="J204" s="69"/>
      <c r="K204" s="69"/>
      <c r="L204" s="73"/>
    </row>
  </sheetData>
  <sheetProtection password="CC35" sheet="1" objects="1" scenarios="1" formatColumns="0" formatRows="0" autoFilter="0"/>
  <autoFilter ref="C96:K203"/>
  <mergeCells count="13">
    <mergeCell ref="E7:H7"/>
    <mergeCell ref="E9:H9"/>
    <mergeCell ref="E11:H11"/>
    <mergeCell ref="E26:H26"/>
    <mergeCell ref="E47:H47"/>
    <mergeCell ref="E49:H49"/>
    <mergeCell ref="E51:H51"/>
    <mergeCell ref="J55:J56"/>
    <mergeCell ref="E85:H85"/>
    <mergeCell ref="E87:H87"/>
    <mergeCell ref="E89:H89"/>
    <mergeCell ref="G1:H1"/>
    <mergeCell ref="L2:V2"/>
  </mergeCells>
  <hyperlinks>
    <hyperlink ref="F1:G1" location="C2" display="1) Krycí list soupisu"/>
    <hyperlink ref="G1:H1" location="C58" display="2) Rekapitulace"/>
    <hyperlink ref="J1" location="C9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9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50"/>
      <c r="C1" s="150"/>
      <c r="D1" s="151" t="s">
        <v>1</v>
      </c>
      <c r="E1" s="150"/>
      <c r="F1" s="152" t="s">
        <v>184</v>
      </c>
      <c r="G1" s="152" t="s">
        <v>185</v>
      </c>
      <c r="H1" s="152"/>
      <c r="I1" s="153"/>
      <c r="J1" s="152" t="s">
        <v>186</v>
      </c>
      <c r="K1" s="151" t="s">
        <v>187</v>
      </c>
      <c r="L1" s="152" t="s">
        <v>188</v>
      </c>
      <c r="M1" s="152"/>
      <c r="N1" s="152"/>
      <c r="O1" s="152"/>
      <c r="P1" s="152"/>
      <c r="Q1" s="152"/>
      <c r="R1" s="152"/>
      <c r="S1" s="152"/>
      <c r="T1" s="15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115</v>
      </c>
    </row>
    <row r="3" spans="2:46" ht="6.95" customHeight="1">
      <c r="B3" s="25"/>
      <c r="C3" s="26"/>
      <c r="D3" s="26"/>
      <c r="E3" s="26"/>
      <c r="F3" s="26"/>
      <c r="G3" s="26"/>
      <c r="H3" s="26"/>
      <c r="I3" s="154"/>
      <c r="J3" s="26"/>
      <c r="K3" s="27"/>
      <c r="AT3" s="24" t="s">
        <v>91</v>
      </c>
    </row>
    <row r="4" spans="2:46" ht="36.95" customHeight="1">
      <c r="B4" s="28"/>
      <c r="C4" s="29"/>
      <c r="D4" s="30" t="s">
        <v>189</v>
      </c>
      <c r="E4" s="29"/>
      <c r="F4" s="29"/>
      <c r="G4" s="29"/>
      <c r="H4" s="29"/>
      <c r="I4" s="155"/>
      <c r="J4" s="29"/>
      <c r="K4" s="31"/>
      <c r="M4" s="32" t="s">
        <v>12</v>
      </c>
      <c r="AT4" s="24" t="s">
        <v>6</v>
      </c>
    </row>
    <row r="5" spans="2:11" ht="6.95" customHeight="1">
      <c r="B5" s="28"/>
      <c r="C5" s="29"/>
      <c r="D5" s="29"/>
      <c r="E5" s="29"/>
      <c r="F5" s="29"/>
      <c r="G5" s="29"/>
      <c r="H5" s="29"/>
      <c r="I5" s="155"/>
      <c r="J5" s="29"/>
      <c r="K5" s="31"/>
    </row>
    <row r="6" spans="2:11" ht="13.5">
      <c r="B6" s="28"/>
      <c r="C6" s="29"/>
      <c r="D6" s="40" t="s">
        <v>18</v>
      </c>
      <c r="E6" s="29"/>
      <c r="F6" s="29"/>
      <c r="G6" s="29"/>
      <c r="H6" s="29"/>
      <c r="I6" s="155"/>
      <c r="J6" s="29"/>
      <c r="K6" s="31"/>
    </row>
    <row r="7" spans="2:11" ht="16.5" customHeight="1">
      <c r="B7" s="28"/>
      <c r="C7" s="29"/>
      <c r="D7" s="29"/>
      <c r="E7" s="156" t="str">
        <f>'Rekapitulace stavby'!K6</f>
        <v>REKONSTRUKCE PLYNOVÉ KOTELNY JAROV I.- OBJEKTY A-E</v>
      </c>
      <c r="F7" s="40"/>
      <c r="G7" s="40"/>
      <c r="H7" s="40"/>
      <c r="I7" s="155"/>
      <c r="J7" s="29"/>
      <c r="K7" s="31"/>
    </row>
    <row r="8" spans="2:11" ht="13.5">
      <c r="B8" s="28"/>
      <c r="C8" s="29"/>
      <c r="D8" s="40" t="s">
        <v>190</v>
      </c>
      <c r="E8" s="29"/>
      <c r="F8" s="29"/>
      <c r="G8" s="29"/>
      <c r="H8" s="29"/>
      <c r="I8" s="155"/>
      <c r="J8" s="29"/>
      <c r="K8" s="31"/>
    </row>
    <row r="9" spans="2:11" s="1" customFormat="1" ht="16.5" customHeight="1">
      <c r="B9" s="47"/>
      <c r="C9" s="48"/>
      <c r="D9" s="48"/>
      <c r="E9" s="156" t="s">
        <v>1837</v>
      </c>
      <c r="F9" s="48"/>
      <c r="G9" s="48"/>
      <c r="H9" s="48"/>
      <c r="I9" s="157"/>
      <c r="J9" s="48"/>
      <c r="K9" s="52"/>
    </row>
    <row r="10" spans="2:11" s="1" customFormat="1" ht="13.5">
      <c r="B10" s="47"/>
      <c r="C10" s="48"/>
      <c r="D10" s="40" t="s">
        <v>192</v>
      </c>
      <c r="E10" s="48"/>
      <c r="F10" s="48"/>
      <c r="G10" s="48"/>
      <c r="H10" s="48"/>
      <c r="I10" s="157"/>
      <c r="J10" s="48"/>
      <c r="K10" s="52"/>
    </row>
    <row r="11" spans="2:11" s="1" customFormat="1" ht="36.95" customHeight="1">
      <c r="B11" s="47"/>
      <c r="C11" s="48"/>
      <c r="D11" s="48"/>
      <c r="E11" s="158" t="s">
        <v>1838</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0" t="s">
        <v>20</v>
      </c>
      <c r="E13" s="48"/>
      <c r="F13" s="35" t="s">
        <v>34</v>
      </c>
      <c r="G13" s="48"/>
      <c r="H13" s="48"/>
      <c r="I13" s="159" t="s">
        <v>22</v>
      </c>
      <c r="J13" s="35" t="s">
        <v>34</v>
      </c>
      <c r="K13" s="52"/>
    </row>
    <row r="14" spans="2:11" s="1" customFormat="1" ht="14.4" customHeight="1">
      <c r="B14" s="47"/>
      <c r="C14" s="48"/>
      <c r="D14" s="40" t="s">
        <v>24</v>
      </c>
      <c r="E14" s="48"/>
      <c r="F14" s="35" t="s">
        <v>25</v>
      </c>
      <c r="G14" s="48"/>
      <c r="H14" s="48"/>
      <c r="I14" s="159" t="s">
        <v>26</v>
      </c>
      <c r="J14" s="160" t="str">
        <f>'Rekapitulace stavby'!AN8</f>
        <v>24. 9. 2018</v>
      </c>
      <c r="K14" s="52"/>
    </row>
    <row r="15" spans="2:11" s="1" customFormat="1" ht="10.8" customHeight="1">
      <c r="B15" s="47"/>
      <c r="C15" s="48"/>
      <c r="D15" s="48"/>
      <c r="E15" s="48"/>
      <c r="F15" s="48"/>
      <c r="G15" s="48"/>
      <c r="H15" s="48"/>
      <c r="I15" s="157"/>
      <c r="J15" s="48"/>
      <c r="K15" s="52"/>
    </row>
    <row r="16" spans="2:11" s="1" customFormat="1" ht="14.4" customHeight="1">
      <c r="B16" s="47"/>
      <c r="C16" s="48"/>
      <c r="D16" s="40" t="s">
        <v>32</v>
      </c>
      <c r="E16" s="48"/>
      <c r="F16" s="48"/>
      <c r="G16" s="48"/>
      <c r="H16" s="48"/>
      <c r="I16" s="159" t="s">
        <v>33</v>
      </c>
      <c r="J16" s="35" t="s">
        <v>34</v>
      </c>
      <c r="K16" s="52"/>
    </row>
    <row r="17" spans="2:11" s="1" customFormat="1" ht="18" customHeight="1">
      <c r="B17" s="47"/>
      <c r="C17" s="48"/>
      <c r="D17" s="48"/>
      <c r="E17" s="35" t="s">
        <v>35</v>
      </c>
      <c r="F17" s="48"/>
      <c r="G17" s="48"/>
      <c r="H17" s="48"/>
      <c r="I17" s="159" t="s">
        <v>36</v>
      </c>
      <c r="J17" s="35" t="s">
        <v>34</v>
      </c>
      <c r="K17" s="52"/>
    </row>
    <row r="18" spans="2:11" s="1" customFormat="1" ht="6.95" customHeight="1">
      <c r="B18" s="47"/>
      <c r="C18" s="48"/>
      <c r="D18" s="48"/>
      <c r="E18" s="48"/>
      <c r="F18" s="48"/>
      <c r="G18" s="48"/>
      <c r="H18" s="48"/>
      <c r="I18" s="157"/>
      <c r="J18" s="48"/>
      <c r="K18" s="52"/>
    </row>
    <row r="19" spans="2:11" s="1" customFormat="1" ht="14.4" customHeight="1">
      <c r="B19" s="47"/>
      <c r="C19" s="48"/>
      <c r="D19" s="40" t="s">
        <v>37</v>
      </c>
      <c r="E19" s="48"/>
      <c r="F19" s="48"/>
      <c r="G19" s="48"/>
      <c r="H19" s="48"/>
      <c r="I19" s="159" t="s">
        <v>33</v>
      </c>
      <c r="J19" s="35" t="str">
        <f>IF('Rekapitulace stavby'!AN13="Vyplň údaj","",IF('Rekapitulace stavby'!AN13="","",'Rekapitulace stavby'!AN13))</f>
        <v/>
      </c>
      <c r="K19" s="52"/>
    </row>
    <row r="20" spans="2:11" s="1" customFormat="1" ht="18" customHeight="1">
      <c r="B20" s="47"/>
      <c r="C20" s="48"/>
      <c r="D20" s="48"/>
      <c r="E20" s="35" t="str">
        <f>IF('Rekapitulace stavby'!E14="Vyplň údaj","",IF('Rekapitulace stavby'!E14="","",'Rekapitulace stavby'!E14))</f>
        <v/>
      </c>
      <c r="F20" s="48"/>
      <c r="G20" s="48"/>
      <c r="H20" s="48"/>
      <c r="I20" s="159" t="s">
        <v>36</v>
      </c>
      <c r="J20" s="35"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0" t="s">
        <v>39</v>
      </c>
      <c r="E22" s="48"/>
      <c r="F22" s="48"/>
      <c r="G22" s="48"/>
      <c r="H22" s="48"/>
      <c r="I22" s="159" t="s">
        <v>33</v>
      </c>
      <c r="J22" s="35" t="s">
        <v>34</v>
      </c>
      <c r="K22" s="52"/>
    </row>
    <row r="23" spans="2:11" s="1" customFormat="1" ht="18" customHeight="1">
      <c r="B23" s="47"/>
      <c r="C23" s="48"/>
      <c r="D23" s="48"/>
      <c r="E23" s="35" t="s">
        <v>40</v>
      </c>
      <c r="F23" s="48"/>
      <c r="G23" s="48"/>
      <c r="H23" s="48"/>
      <c r="I23" s="159" t="s">
        <v>36</v>
      </c>
      <c r="J23" s="35" t="s">
        <v>34</v>
      </c>
      <c r="K23" s="52"/>
    </row>
    <row r="24" spans="2:11" s="1" customFormat="1" ht="6.95" customHeight="1">
      <c r="B24" s="47"/>
      <c r="C24" s="48"/>
      <c r="D24" s="48"/>
      <c r="E24" s="48"/>
      <c r="F24" s="48"/>
      <c r="G24" s="48"/>
      <c r="H24" s="48"/>
      <c r="I24" s="157"/>
      <c r="J24" s="48"/>
      <c r="K24" s="52"/>
    </row>
    <row r="25" spans="2:11" s="1" customFormat="1" ht="14.4" customHeight="1">
      <c r="B25" s="47"/>
      <c r="C25" s="48"/>
      <c r="D25" s="40" t="s">
        <v>42</v>
      </c>
      <c r="E25" s="48"/>
      <c r="F25" s="48"/>
      <c r="G25" s="48"/>
      <c r="H25" s="48"/>
      <c r="I25" s="157"/>
      <c r="J25" s="48"/>
      <c r="K25" s="52"/>
    </row>
    <row r="26" spans="2:11" s="7" customFormat="1" ht="71.25" customHeight="1">
      <c r="B26" s="161"/>
      <c r="C26" s="162"/>
      <c r="D26" s="162"/>
      <c r="E26" s="45" t="s">
        <v>43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44</v>
      </c>
      <c r="E29" s="48"/>
      <c r="F29" s="48"/>
      <c r="G29" s="48"/>
      <c r="H29" s="48"/>
      <c r="I29" s="157"/>
      <c r="J29" s="168">
        <f>ROUND(J95,2)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46</v>
      </c>
      <c r="G31" s="48"/>
      <c r="H31" s="48"/>
      <c r="I31" s="169" t="s">
        <v>45</v>
      </c>
      <c r="J31" s="53" t="s">
        <v>47</v>
      </c>
      <c r="K31" s="52"/>
    </row>
    <row r="32" spans="2:11" s="1" customFormat="1" ht="14.4" customHeight="1">
      <c r="B32" s="47"/>
      <c r="C32" s="48"/>
      <c r="D32" s="56" t="s">
        <v>48</v>
      </c>
      <c r="E32" s="56" t="s">
        <v>49</v>
      </c>
      <c r="F32" s="170">
        <f>ROUND(SUM(BE95:BE193),2)</f>
        <v>0</v>
      </c>
      <c r="G32" s="48"/>
      <c r="H32" s="48"/>
      <c r="I32" s="171">
        <v>0.21</v>
      </c>
      <c r="J32" s="170">
        <f>ROUND(ROUND((SUM(BE95:BE193)),2)*I32,2)</f>
        <v>0</v>
      </c>
      <c r="K32" s="52"/>
    </row>
    <row r="33" spans="2:11" s="1" customFormat="1" ht="14.4" customHeight="1">
      <c r="B33" s="47"/>
      <c r="C33" s="48"/>
      <c r="D33" s="48"/>
      <c r="E33" s="56" t="s">
        <v>50</v>
      </c>
      <c r="F33" s="170">
        <f>ROUND(SUM(BF95:BF193),2)</f>
        <v>0</v>
      </c>
      <c r="G33" s="48"/>
      <c r="H33" s="48"/>
      <c r="I33" s="171">
        <v>0.15</v>
      </c>
      <c r="J33" s="170">
        <f>ROUND(ROUND((SUM(BF95:BF193)),2)*I33,2)</f>
        <v>0</v>
      </c>
      <c r="K33" s="52"/>
    </row>
    <row r="34" spans="2:11" s="1" customFormat="1" ht="14.4" customHeight="1" hidden="1">
      <c r="B34" s="47"/>
      <c r="C34" s="48"/>
      <c r="D34" s="48"/>
      <c r="E34" s="56" t="s">
        <v>51</v>
      </c>
      <c r="F34" s="170">
        <f>ROUND(SUM(BG95:BG193),2)</f>
        <v>0</v>
      </c>
      <c r="G34" s="48"/>
      <c r="H34" s="48"/>
      <c r="I34" s="171">
        <v>0.21</v>
      </c>
      <c r="J34" s="170">
        <v>0</v>
      </c>
      <c r="K34" s="52"/>
    </row>
    <row r="35" spans="2:11" s="1" customFormat="1" ht="14.4" customHeight="1" hidden="1">
      <c r="B35" s="47"/>
      <c r="C35" s="48"/>
      <c r="D35" s="48"/>
      <c r="E35" s="56" t="s">
        <v>52</v>
      </c>
      <c r="F35" s="170">
        <f>ROUND(SUM(BH95:BH193),2)</f>
        <v>0</v>
      </c>
      <c r="G35" s="48"/>
      <c r="H35" s="48"/>
      <c r="I35" s="171">
        <v>0.15</v>
      </c>
      <c r="J35" s="170">
        <v>0</v>
      </c>
      <c r="K35" s="52"/>
    </row>
    <row r="36" spans="2:11" s="1" customFormat="1" ht="14.4" customHeight="1" hidden="1">
      <c r="B36" s="47"/>
      <c r="C36" s="48"/>
      <c r="D36" s="48"/>
      <c r="E36" s="56" t="s">
        <v>53</v>
      </c>
      <c r="F36" s="170">
        <f>ROUND(SUM(BI95:BI193),2)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54</v>
      </c>
      <c r="E38" s="99"/>
      <c r="F38" s="99"/>
      <c r="G38" s="174" t="s">
        <v>55</v>
      </c>
      <c r="H38" s="175" t="s">
        <v>56</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0" t="s">
        <v>194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0" t="s">
        <v>18</v>
      </c>
      <c r="D46" s="48"/>
      <c r="E46" s="48"/>
      <c r="F46" s="48"/>
      <c r="G46" s="48"/>
      <c r="H46" s="48"/>
      <c r="I46" s="157"/>
      <c r="J46" s="48"/>
      <c r="K46" s="52"/>
    </row>
    <row r="47" spans="2:11" s="1" customFormat="1" ht="16.5" customHeight="1">
      <c r="B47" s="47"/>
      <c r="C47" s="48"/>
      <c r="D47" s="48"/>
      <c r="E47" s="156" t="str">
        <f>E7</f>
        <v>REKONSTRUKCE PLYNOVÉ KOTELNY JAROV I.- OBJEKTY A-E</v>
      </c>
      <c r="F47" s="40"/>
      <c r="G47" s="40"/>
      <c r="H47" s="40"/>
      <c r="I47" s="157"/>
      <c r="J47" s="48"/>
      <c r="K47" s="52"/>
    </row>
    <row r="48" spans="2:11" ht="13.5">
      <c r="B48" s="28"/>
      <c r="C48" s="40" t="s">
        <v>190</v>
      </c>
      <c r="D48" s="29"/>
      <c r="E48" s="29"/>
      <c r="F48" s="29"/>
      <c r="G48" s="29"/>
      <c r="H48" s="29"/>
      <c r="I48" s="155"/>
      <c r="J48" s="29"/>
      <c r="K48" s="31"/>
    </row>
    <row r="49" spans="2:11" s="1" customFormat="1" ht="16.5" customHeight="1">
      <c r="B49" s="47"/>
      <c r="C49" s="48"/>
      <c r="D49" s="48"/>
      <c r="E49" s="156" t="s">
        <v>1837</v>
      </c>
      <c r="F49" s="48"/>
      <c r="G49" s="48"/>
      <c r="H49" s="48"/>
      <c r="I49" s="157"/>
      <c r="J49" s="48"/>
      <c r="K49" s="52"/>
    </row>
    <row r="50" spans="2:11" s="1" customFormat="1" ht="14.4" customHeight="1">
      <c r="B50" s="47"/>
      <c r="C50" s="40" t="s">
        <v>192</v>
      </c>
      <c r="D50" s="48"/>
      <c r="E50" s="48"/>
      <c r="F50" s="48"/>
      <c r="G50" s="48"/>
      <c r="H50" s="48"/>
      <c r="I50" s="157"/>
      <c r="J50" s="48"/>
      <c r="K50" s="52"/>
    </row>
    <row r="51" spans="2:11" s="1" customFormat="1" ht="17.25" customHeight="1">
      <c r="B51" s="47"/>
      <c r="C51" s="48"/>
      <c r="D51" s="48"/>
      <c r="E51" s="158" t="str">
        <f>E11</f>
        <v>A1 - OBJEKT A - PŘEDÁVACÍ STANICE VYTÁPĚNÍ</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0" t="s">
        <v>24</v>
      </c>
      <c r="D53" s="48"/>
      <c r="E53" s="48"/>
      <c r="F53" s="35" t="str">
        <f>F14</f>
        <v xml:space="preserve"> 130 00 Praha 3</v>
      </c>
      <c r="G53" s="48"/>
      <c r="H53" s="48"/>
      <c r="I53" s="159" t="s">
        <v>26</v>
      </c>
      <c r="J53" s="160" t="str">
        <f>IF(J14="","",J14)</f>
        <v>24. 9. 2018</v>
      </c>
      <c r="K53" s="52"/>
    </row>
    <row r="54" spans="2:11" s="1" customFormat="1" ht="6.95" customHeight="1">
      <c r="B54" s="47"/>
      <c r="C54" s="48"/>
      <c r="D54" s="48"/>
      <c r="E54" s="48"/>
      <c r="F54" s="48"/>
      <c r="G54" s="48"/>
      <c r="H54" s="48"/>
      <c r="I54" s="157"/>
      <c r="J54" s="48"/>
      <c r="K54" s="52"/>
    </row>
    <row r="55" spans="2:11" s="1" customFormat="1" ht="13.5">
      <c r="B55" s="47"/>
      <c r="C55" s="40" t="s">
        <v>32</v>
      </c>
      <c r="D55" s="48"/>
      <c r="E55" s="48"/>
      <c r="F55" s="35" t="str">
        <f>E17</f>
        <v>VYSOKÁ ŠKOLA EKONOMICKÁ V PRAZE</v>
      </c>
      <c r="G55" s="48"/>
      <c r="H55" s="48"/>
      <c r="I55" s="159" t="s">
        <v>39</v>
      </c>
      <c r="J55" s="45" t="str">
        <f>E23</f>
        <v>ING.VÁCLAV PILÁT</v>
      </c>
      <c r="K55" s="52"/>
    </row>
    <row r="56" spans="2:11" s="1" customFormat="1" ht="14.4" customHeight="1">
      <c r="B56" s="47"/>
      <c r="C56" s="40" t="s">
        <v>37</v>
      </c>
      <c r="D56" s="48"/>
      <c r="E56" s="48"/>
      <c r="F56" s="35"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195</v>
      </c>
      <c r="D58" s="172"/>
      <c r="E58" s="172"/>
      <c r="F58" s="172"/>
      <c r="G58" s="172"/>
      <c r="H58" s="172"/>
      <c r="I58" s="186"/>
      <c r="J58" s="187" t="s">
        <v>196</v>
      </c>
      <c r="K58" s="188"/>
    </row>
    <row r="59" spans="2:11" s="1" customFormat="1" ht="10.3" customHeight="1">
      <c r="B59" s="47"/>
      <c r="C59" s="48"/>
      <c r="D59" s="48"/>
      <c r="E59" s="48"/>
      <c r="F59" s="48"/>
      <c r="G59" s="48"/>
      <c r="H59" s="48"/>
      <c r="I59" s="157"/>
      <c r="J59" s="48"/>
      <c r="K59" s="52"/>
    </row>
    <row r="60" spans="2:47" s="1" customFormat="1" ht="29.25" customHeight="1">
      <c r="B60" s="47"/>
      <c r="C60" s="189" t="s">
        <v>197</v>
      </c>
      <c r="D60" s="48"/>
      <c r="E60" s="48"/>
      <c r="F60" s="48"/>
      <c r="G60" s="48"/>
      <c r="H60" s="48"/>
      <c r="I60" s="157"/>
      <c r="J60" s="168">
        <f>J95</f>
        <v>0</v>
      </c>
      <c r="K60" s="52"/>
      <c r="AU60" s="24" t="s">
        <v>198</v>
      </c>
    </row>
    <row r="61" spans="2:11" s="8" customFormat="1" ht="24.95" customHeight="1">
      <c r="B61" s="190"/>
      <c r="C61" s="191"/>
      <c r="D61" s="192" t="s">
        <v>199</v>
      </c>
      <c r="E61" s="193"/>
      <c r="F61" s="193"/>
      <c r="G61" s="193"/>
      <c r="H61" s="193"/>
      <c r="I61" s="194"/>
      <c r="J61" s="195">
        <f>J96</f>
        <v>0</v>
      </c>
      <c r="K61" s="196"/>
    </row>
    <row r="62" spans="2:11" s="9" customFormat="1" ht="19.9" customHeight="1">
      <c r="B62" s="197"/>
      <c r="C62" s="198"/>
      <c r="D62" s="199" t="s">
        <v>200</v>
      </c>
      <c r="E62" s="200"/>
      <c r="F62" s="200"/>
      <c r="G62" s="200"/>
      <c r="H62" s="200"/>
      <c r="I62" s="201"/>
      <c r="J62" s="202">
        <f>J97</f>
        <v>0</v>
      </c>
      <c r="K62" s="203"/>
    </row>
    <row r="63" spans="2:11" s="8" customFormat="1" ht="24.95" customHeight="1">
      <c r="B63" s="190"/>
      <c r="C63" s="191"/>
      <c r="D63" s="192" t="s">
        <v>201</v>
      </c>
      <c r="E63" s="193"/>
      <c r="F63" s="193"/>
      <c r="G63" s="193"/>
      <c r="H63" s="193"/>
      <c r="I63" s="194"/>
      <c r="J63" s="195">
        <f>J104</f>
        <v>0</v>
      </c>
      <c r="K63" s="196"/>
    </row>
    <row r="64" spans="2:11" s="9" customFormat="1" ht="19.9" customHeight="1">
      <c r="B64" s="197"/>
      <c r="C64" s="198"/>
      <c r="D64" s="199" t="s">
        <v>202</v>
      </c>
      <c r="E64" s="200"/>
      <c r="F64" s="200"/>
      <c r="G64" s="200"/>
      <c r="H64" s="200"/>
      <c r="I64" s="201"/>
      <c r="J64" s="202">
        <f>J105</f>
        <v>0</v>
      </c>
      <c r="K64" s="203"/>
    </row>
    <row r="65" spans="2:11" s="9" customFormat="1" ht="19.9" customHeight="1">
      <c r="B65" s="197"/>
      <c r="C65" s="198"/>
      <c r="D65" s="199" t="s">
        <v>204</v>
      </c>
      <c r="E65" s="200"/>
      <c r="F65" s="200"/>
      <c r="G65" s="200"/>
      <c r="H65" s="200"/>
      <c r="I65" s="201"/>
      <c r="J65" s="202">
        <f>J112</f>
        <v>0</v>
      </c>
      <c r="K65" s="203"/>
    </row>
    <row r="66" spans="2:11" s="9" customFormat="1" ht="19.9" customHeight="1">
      <c r="B66" s="197"/>
      <c r="C66" s="198"/>
      <c r="D66" s="199" t="s">
        <v>205</v>
      </c>
      <c r="E66" s="200"/>
      <c r="F66" s="200"/>
      <c r="G66" s="200"/>
      <c r="H66" s="200"/>
      <c r="I66" s="201"/>
      <c r="J66" s="202">
        <f>J123</f>
        <v>0</v>
      </c>
      <c r="K66" s="203"/>
    </row>
    <row r="67" spans="2:11" s="9" customFormat="1" ht="19.9" customHeight="1">
      <c r="B67" s="197"/>
      <c r="C67" s="198"/>
      <c r="D67" s="199" t="s">
        <v>206</v>
      </c>
      <c r="E67" s="200"/>
      <c r="F67" s="200"/>
      <c r="G67" s="200"/>
      <c r="H67" s="200"/>
      <c r="I67" s="201"/>
      <c r="J67" s="202">
        <f>J136</f>
        <v>0</v>
      </c>
      <c r="K67" s="203"/>
    </row>
    <row r="68" spans="2:11" s="9" customFormat="1" ht="19.9" customHeight="1">
      <c r="B68" s="197"/>
      <c r="C68" s="198"/>
      <c r="D68" s="199" t="s">
        <v>207</v>
      </c>
      <c r="E68" s="200"/>
      <c r="F68" s="200"/>
      <c r="G68" s="200"/>
      <c r="H68" s="200"/>
      <c r="I68" s="201"/>
      <c r="J68" s="202">
        <f>J169</f>
        <v>0</v>
      </c>
      <c r="K68" s="203"/>
    </row>
    <row r="69" spans="2:11" s="8" customFormat="1" ht="24.95" customHeight="1">
      <c r="B69" s="190"/>
      <c r="C69" s="191"/>
      <c r="D69" s="192" t="s">
        <v>209</v>
      </c>
      <c r="E69" s="193"/>
      <c r="F69" s="193"/>
      <c r="G69" s="193"/>
      <c r="H69" s="193"/>
      <c r="I69" s="194"/>
      <c r="J69" s="195">
        <f>J185</f>
        <v>0</v>
      </c>
      <c r="K69" s="196"/>
    </row>
    <row r="70" spans="2:11" s="9" customFormat="1" ht="19.9" customHeight="1">
      <c r="B70" s="197"/>
      <c r="C70" s="198"/>
      <c r="D70" s="199" t="s">
        <v>210</v>
      </c>
      <c r="E70" s="200"/>
      <c r="F70" s="200"/>
      <c r="G70" s="200"/>
      <c r="H70" s="200"/>
      <c r="I70" s="201"/>
      <c r="J70" s="202">
        <f>J186</f>
        <v>0</v>
      </c>
      <c r="K70" s="203"/>
    </row>
    <row r="71" spans="2:11" s="9" customFormat="1" ht="19.9" customHeight="1">
      <c r="B71" s="197"/>
      <c r="C71" s="198"/>
      <c r="D71" s="199" t="s">
        <v>211</v>
      </c>
      <c r="E71" s="200"/>
      <c r="F71" s="200"/>
      <c r="G71" s="200"/>
      <c r="H71" s="200"/>
      <c r="I71" s="201"/>
      <c r="J71" s="202">
        <f>J188</f>
        <v>0</v>
      </c>
      <c r="K71" s="203"/>
    </row>
    <row r="72" spans="2:11" s="9" customFormat="1" ht="19.9" customHeight="1">
      <c r="B72" s="197"/>
      <c r="C72" s="198"/>
      <c r="D72" s="199" t="s">
        <v>212</v>
      </c>
      <c r="E72" s="200"/>
      <c r="F72" s="200"/>
      <c r="G72" s="200"/>
      <c r="H72" s="200"/>
      <c r="I72" s="201"/>
      <c r="J72" s="202">
        <f>J190</f>
        <v>0</v>
      </c>
      <c r="K72" s="203"/>
    </row>
    <row r="73" spans="2:11" s="9" customFormat="1" ht="19.9" customHeight="1">
      <c r="B73" s="197"/>
      <c r="C73" s="198"/>
      <c r="D73" s="199" t="s">
        <v>213</v>
      </c>
      <c r="E73" s="200"/>
      <c r="F73" s="200"/>
      <c r="G73" s="200"/>
      <c r="H73" s="200"/>
      <c r="I73" s="201"/>
      <c r="J73" s="202">
        <f>J192</f>
        <v>0</v>
      </c>
      <c r="K73" s="203"/>
    </row>
    <row r="74" spans="2:11" s="1" customFormat="1" ht="21.8" customHeight="1">
      <c r="B74" s="47"/>
      <c r="C74" s="48"/>
      <c r="D74" s="48"/>
      <c r="E74" s="48"/>
      <c r="F74" s="48"/>
      <c r="G74" s="48"/>
      <c r="H74" s="48"/>
      <c r="I74" s="157"/>
      <c r="J74" s="48"/>
      <c r="K74" s="52"/>
    </row>
    <row r="75" spans="2:11" s="1" customFormat="1" ht="6.95" customHeight="1">
      <c r="B75" s="68"/>
      <c r="C75" s="69"/>
      <c r="D75" s="69"/>
      <c r="E75" s="69"/>
      <c r="F75" s="69"/>
      <c r="G75" s="69"/>
      <c r="H75" s="69"/>
      <c r="I75" s="179"/>
      <c r="J75" s="69"/>
      <c r="K75" s="70"/>
    </row>
    <row r="79" spans="2:12" s="1" customFormat="1" ht="6.95" customHeight="1">
      <c r="B79" s="71"/>
      <c r="C79" s="72"/>
      <c r="D79" s="72"/>
      <c r="E79" s="72"/>
      <c r="F79" s="72"/>
      <c r="G79" s="72"/>
      <c r="H79" s="72"/>
      <c r="I79" s="182"/>
      <c r="J79" s="72"/>
      <c r="K79" s="72"/>
      <c r="L79" s="73"/>
    </row>
    <row r="80" spans="2:12" s="1" customFormat="1" ht="36.95" customHeight="1">
      <c r="B80" s="47"/>
      <c r="C80" s="74" t="s">
        <v>214</v>
      </c>
      <c r="D80" s="75"/>
      <c r="E80" s="75"/>
      <c r="F80" s="75"/>
      <c r="G80" s="75"/>
      <c r="H80" s="75"/>
      <c r="I80" s="204"/>
      <c r="J80" s="75"/>
      <c r="K80" s="75"/>
      <c r="L80" s="73"/>
    </row>
    <row r="81" spans="2:12" s="1" customFormat="1" ht="6.95" customHeight="1">
      <c r="B81" s="47"/>
      <c r="C81" s="75"/>
      <c r="D81" s="75"/>
      <c r="E81" s="75"/>
      <c r="F81" s="75"/>
      <c r="G81" s="75"/>
      <c r="H81" s="75"/>
      <c r="I81" s="204"/>
      <c r="J81" s="75"/>
      <c r="K81" s="75"/>
      <c r="L81" s="73"/>
    </row>
    <row r="82" spans="2:12" s="1" customFormat="1" ht="14.4" customHeight="1">
      <c r="B82" s="47"/>
      <c r="C82" s="77" t="s">
        <v>18</v>
      </c>
      <c r="D82" s="75"/>
      <c r="E82" s="75"/>
      <c r="F82" s="75"/>
      <c r="G82" s="75"/>
      <c r="H82" s="75"/>
      <c r="I82" s="204"/>
      <c r="J82" s="75"/>
      <c r="K82" s="75"/>
      <c r="L82" s="73"/>
    </row>
    <row r="83" spans="2:12" s="1" customFormat="1" ht="16.5" customHeight="1">
      <c r="B83" s="47"/>
      <c r="C83" s="75"/>
      <c r="D83" s="75"/>
      <c r="E83" s="205" t="str">
        <f>E7</f>
        <v>REKONSTRUKCE PLYNOVÉ KOTELNY JAROV I.- OBJEKTY A-E</v>
      </c>
      <c r="F83" s="77"/>
      <c r="G83" s="77"/>
      <c r="H83" s="77"/>
      <c r="I83" s="204"/>
      <c r="J83" s="75"/>
      <c r="K83" s="75"/>
      <c r="L83" s="73"/>
    </row>
    <row r="84" spans="2:12" ht="13.5">
      <c r="B84" s="28"/>
      <c r="C84" s="77" t="s">
        <v>190</v>
      </c>
      <c r="D84" s="206"/>
      <c r="E84" s="206"/>
      <c r="F84" s="206"/>
      <c r="G84" s="206"/>
      <c r="H84" s="206"/>
      <c r="I84" s="149"/>
      <c r="J84" s="206"/>
      <c r="K84" s="206"/>
      <c r="L84" s="207"/>
    </row>
    <row r="85" spans="2:12" s="1" customFormat="1" ht="16.5" customHeight="1">
      <c r="B85" s="47"/>
      <c r="C85" s="75"/>
      <c r="D85" s="75"/>
      <c r="E85" s="205" t="s">
        <v>1837</v>
      </c>
      <c r="F85" s="75"/>
      <c r="G85" s="75"/>
      <c r="H85" s="75"/>
      <c r="I85" s="204"/>
      <c r="J85" s="75"/>
      <c r="K85" s="75"/>
      <c r="L85" s="73"/>
    </row>
    <row r="86" spans="2:12" s="1" customFormat="1" ht="14.4" customHeight="1">
      <c r="B86" s="47"/>
      <c r="C86" s="77" t="s">
        <v>192</v>
      </c>
      <c r="D86" s="75"/>
      <c r="E86" s="75"/>
      <c r="F86" s="75"/>
      <c r="G86" s="75"/>
      <c r="H86" s="75"/>
      <c r="I86" s="204"/>
      <c r="J86" s="75"/>
      <c r="K86" s="75"/>
      <c r="L86" s="73"/>
    </row>
    <row r="87" spans="2:12" s="1" customFormat="1" ht="17.25" customHeight="1">
      <c r="B87" s="47"/>
      <c r="C87" s="75"/>
      <c r="D87" s="75"/>
      <c r="E87" s="83" t="str">
        <f>E11</f>
        <v>A1 - OBJEKT A - PŘEDÁVACÍ STANICE VYTÁPĚNÍ</v>
      </c>
      <c r="F87" s="75"/>
      <c r="G87" s="75"/>
      <c r="H87" s="75"/>
      <c r="I87" s="204"/>
      <c r="J87" s="75"/>
      <c r="K87" s="75"/>
      <c r="L87" s="73"/>
    </row>
    <row r="88" spans="2:12" s="1" customFormat="1" ht="6.95" customHeight="1">
      <c r="B88" s="47"/>
      <c r="C88" s="75"/>
      <c r="D88" s="75"/>
      <c r="E88" s="75"/>
      <c r="F88" s="75"/>
      <c r="G88" s="75"/>
      <c r="H88" s="75"/>
      <c r="I88" s="204"/>
      <c r="J88" s="75"/>
      <c r="K88" s="75"/>
      <c r="L88" s="73"/>
    </row>
    <row r="89" spans="2:12" s="1" customFormat="1" ht="18" customHeight="1">
      <c r="B89" s="47"/>
      <c r="C89" s="77" t="s">
        <v>24</v>
      </c>
      <c r="D89" s="75"/>
      <c r="E89" s="75"/>
      <c r="F89" s="208" t="str">
        <f>F14</f>
        <v xml:space="preserve"> 130 00 Praha 3</v>
      </c>
      <c r="G89" s="75"/>
      <c r="H89" s="75"/>
      <c r="I89" s="209" t="s">
        <v>26</v>
      </c>
      <c r="J89" s="86" t="str">
        <f>IF(J14="","",J14)</f>
        <v>24. 9. 2018</v>
      </c>
      <c r="K89" s="75"/>
      <c r="L89" s="73"/>
    </row>
    <row r="90" spans="2:12" s="1" customFormat="1" ht="6.95" customHeight="1">
      <c r="B90" s="47"/>
      <c r="C90" s="75"/>
      <c r="D90" s="75"/>
      <c r="E90" s="75"/>
      <c r="F90" s="75"/>
      <c r="G90" s="75"/>
      <c r="H90" s="75"/>
      <c r="I90" s="204"/>
      <c r="J90" s="75"/>
      <c r="K90" s="75"/>
      <c r="L90" s="73"/>
    </row>
    <row r="91" spans="2:12" s="1" customFormat="1" ht="13.5">
      <c r="B91" s="47"/>
      <c r="C91" s="77" t="s">
        <v>32</v>
      </c>
      <c r="D91" s="75"/>
      <c r="E91" s="75"/>
      <c r="F91" s="208" t="str">
        <f>E17</f>
        <v>VYSOKÁ ŠKOLA EKONOMICKÁ V PRAZE</v>
      </c>
      <c r="G91" s="75"/>
      <c r="H91" s="75"/>
      <c r="I91" s="209" t="s">
        <v>39</v>
      </c>
      <c r="J91" s="208" t="str">
        <f>E23</f>
        <v>ING.VÁCLAV PILÁT</v>
      </c>
      <c r="K91" s="75"/>
      <c r="L91" s="73"/>
    </row>
    <row r="92" spans="2:12" s="1" customFormat="1" ht="14.4" customHeight="1">
      <c r="B92" s="47"/>
      <c r="C92" s="77" t="s">
        <v>37</v>
      </c>
      <c r="D92" s="75"/>
      <c r="E92" s="75"/>
      <c r="F92" s="208" t="str">
        <f>IF(E20="","",E20)</f>
        <v/>
      </c>
      <c r="G92" s="75"/>
      <c r="H92" s="75"/>
      <c r="I92" s="204"/>
      <c r="J92" s="75"/>
      <c r="K92" s="75"/>
      <c r="L92" s="73"/>
    </row>
    <row r="93" spans="2:12" s="1" customFormat="1" ht="10.3" customHeight="1">
      <c r="B93" s="47"/>
      <c r="C93" s="75"/>
      <c r="D93" s="75"/>
      <c r="E93" s="75"/>
      <c r="F93" s="75"/>
      <c r="G93" s="75"/>
      <c r="H93" s="75"/>
      <c r="I93" s="204"/>
      <c r="J93" s="75"/>
      <c r="K93" s="75"/>
      <c r="L93" s="73"/>
    </row>
    <row r="94" spans="2:20" s="10" customFormat="1" ht="29.25" customHeight="1">
      <c r="B94" s="210"/>
      <c r="C94" s="211" t="s">
        <v>215</v>
      </c>
      <c r="D94" s="212" t="s">
        <v>63</v>
      </c>
      <c r="E94" s="212" t="s">
        <v>59</v>
      </c>
      <c r="F94" s="212" t="s">
        <v>216</v>
      </c>
      <c r="G94" s="212" t="s">
        <v>217</v>
      </c>
      <c r="H94" s="212" t="s">
        <v>218</v>
      </c>
      <c r="I94" s="213" t="s">
        <v>219</v>
      </c>
      <c r="J94" s="212" t="s">
        <v>196</v>
      </c>
      <c r="K94" s="214" t="s">
        <v>220</v>
      </c>
      <c r="L94" s="215"/>
      <c r="M94" s="103" t="s">
        <v>221</v>
      </c>
      <c r="N94" s="104" t="s">
        <v>48</v>
      </c>
      <c r="O94" s="104" t="s">
        <v>222</v>
      </c>
      <c r="P94" s="104" t="s">
        <v>223</v>
      </c>
      <c r="Q94" s="104" t="s">
        <v>224</v>
      </c>
      <c r="R94" s="104" t="s">
        <v>225</v>
      </c>
      <c r="S94" s="104" t="s">
        <v>226</v>
      </c>
      <c r="T94" s="105" t="s">
        <v>227</v>
      </c>
    </row>
    <row r="95" spans="2:63" s="1" customFormat="1" ht="29.25" customHeight="1">
      <c r="B95" s="47"/>
      <c r="C95" s="109" t="s">
        <v>197</v>
      </c>
      <c r="D95" s="75"/>
      <c r="E95" s="75"/>
      <c r="F95" s="75"/>
      <c r="G95" s="75"/>
      <c r="H95" s="75"/>
      <c r="I95" s="204"/>
      <c r="J95" s="216">
        <f>BK95</f>
        <v>0</v>
      </c>
      <c r="K95" s="75"/>
      <c r="L95" s="73"/>
      <c r="M95" s="106"/>
      <c r="N95" s="107"/>
      <c r="O95" s="107"/>
      <c r="P95" s="217">
        <f>P96+P104+P185</f>
        <v>0</v>
      </c>
      <c r="Q95" s="107"/>
      <c r="R95" s="217">
        <f>R96+R104+R185</f>
        <v>1.13158</v>
      </c>
      <c r="S95" s="107"/>
      <c r="T95" s="218">
        <f>T96+T104+T185</f>
        <v>0.97853</v>
      </c>
      <c r="AT95" s="24" t="s">
        <v>77</v>
      </c>
      <c r="AU95" s="24" t="s">
        <v>198</v>
      </c>
      <c r="BK95" s="219">
        <f>BK96+BK104+BK185</f>
        <v>0</v>
      </c>
    </row>
    <row r="96" spans="2:63" s="11" customFormat="1" ht="37.4" customHeight="1">
      <c r="B96" s="220"/>
      <c r="C96" s="221"/>
      <c r="D96" s="222" t="s">
        <v>77</v>
      </c>
      <c r="E96" s="223" t="s">
        <v>228</v>
      </c>
      <c r="F96" s="223" t="s">
        <v>229</v>
      </c>
      <c r="G96" s="221"/>
      <c r="H96" s="221"/>
      <c r="I96" s="224"/>
      <c r="J96" s="225">
        <f>BK96</f>
        <v>0</v>
      </c>
      <c r="K96" s="221"/>
      <c r="L96" s="226"/>
      <c r="M96" s="227"/>
      <c r="N96" s="228"/>
      <c r="O96" s="228"/>
      <c r="P96" s="229">
        <f>P97</f>
        <v>0</v>
      </c>
      <c r="Q96" s="228"/>
      <c r="R96" s="229">
        <f>R97</f>
        <v>0</v>
      </c>
      <c r="S96" s="228"/>
      <c r="T96" s="230">
        <f>T97</f>
        <v>0</v>
      </c>
      <c r="AR96" s="231" t="s">
        <v>85</v>
      </c>
      <c r="AT96" s="232" t="s">
        <v>77</v>
      </c>
      <c r="AU96" s="232" t="s">
        <v>78</v>
      </c>
      <c r="AY96" s="231" t="s">
        <v>230</v>
      </c>
      <c r="BK96" s="233">
        <f>BK97</f>
        <v>0</v>
      </c>
    </row>
    <row r="97" spans="2:63" s="11" customFormat="1" ht="19.9" customHeight="1">
      <c r="B97" s="220"/>
      <c r="C97" s="221"/>
      <c r="D97" s="222" t="s">
        <v>77</v>
      </c>
      <c r="E97" s="234" t="s">
        <v>231</v>
      </c>
      <c r="F97" s="234" t="s">
        <v>232</v>
      </c>
      <c r="G97" s="221"/>
      <c r="H97" s="221"/>
      <c r="I97" s="224"/>
      <c r="J97" s="235">
        <f>BK97</f>
        <v>0</v>
      </c>
      <c r="K97" s="221"/>
      <c r="L97" s="226"/>
      <c r="M97" s="227"/>
      <c r="N97" s="228"/>
      <c r="O97" s="228"/>
      <c r="P97" s="229">
        <f>SUM(P98:P103)</f>
        <v>0</v>
      </c>
      <c r="Q97" s="228"/>
      <c r="R97" s="229">
        <f>SUM(R98:R103)</f>
        <v>0</v>
      </c>
      <c r="S97" s="228"/>
      <c r="T97" s="230">
        <f>SUM(T98:T103)</f>
        <v>0</v>
      </c>
      <c r="AR97" s="231" t="s">
        <v>85</v>
      </c>
      <c r="AT97" s="232" t="s">
        <v>77</v>
      </c>
      <c r="AU97" s="232" t="s">
        <v>85</v>
      </c>
      <c r="AY97" s="231" t="s">
        <v>230</v>
      </c>
      <c r="BK97" s="233">
        <f>SUM(BK98:BK103)</f>
        <v>0</v>
      </c>
    </row>
    <row r="98" spans="2:65" s="1" customFormat="1" ht="25.5" customHeight="1">
      <c r="B98" s="47"/>
      <c r="C98" s="236" t="s">
        <v>85</v>
      </c>
      <c r="D98" s="236" t="s">
        <v>233</v>
      </c>
      <c r="E98" s="237" t="s">
        <v>234</v>
      </c>
      <c r="F98" s="238" t="s">
        <v>235</v>
      </c>
      <c r="G98" s="239" t="s">
        <v>236</v>
      </c>
      <c r="H98" s="240">
        <v>0.979</v>
      </c>
      <c r="I98" s="241"/>
      <c r="J98" s="242">
        <f>ROUND(I98*H98,2)</f>
        <v>0</v>
      </c>
      <c r="K98" s="238" t="s">
        <v>34</v>
      </c>
      <c r="L98" s="73"/>
      <c r="M98" s="243" t="s">
        <v>34</v>
      </c>
      <c r="N98" s="244" t="s">
        <v>49</v>
      </c>
      <c r="O98" s="48"/>
      <c r="P98" s="245">
        <f>O98*H98</f>
        <v>0</v>
      </c>
      <c r="Q98" s="245">
        <v>0</v>
      </c>
      <c r="R98" s="245">
        <f>Q98*H98</f>
        <v>0</v>
      </c>
      <c r="S98" s="245">
        <v>0</v>
      </c>
      <c r="T98" s="246">
        <f>S98*H98</f>
        <v>0</v>
      </c>
      <c r="AR98" s="24" t="s">
        <v>237</v>
      </c>
      <c r="AT98" s="24" t="s">
        <v>233</v>
      </c>
      <c r="AU98" s="24" t="s">
        <v>91</v>
      </c>
      <c r="AY98" s="24" t="s">
        <v>230</v>
      </c>
      <c r="BE98" s="247">
        <f>IF(N98="základní",J98,0)</f>
        <v>0</v>
      </c>
      <c r="BF98" s="247">
        <f>IF(N98="snížená",J98,0)</f>
        <v>0</v>
      </c>
      <c r="BG98" s="247">
        <f>IF(N98="zákl. přenesená",J98,0)</f>
        <v>0</v>
      </c>
      <c r="BH98" s="247">
        <f>IF(N98="sníž. přenesená",J98,0)</f>
        <v>0</v>
      </c>
      <c r="BI98" s="247">
        <f>IF(N98="nulová",J98,0)</f>
        <v>0</v>
      </c>
      <c r="BJ98" s="24" t="s">
        <v>85</v>
      </c>
      <c r="BK98" s="247">
        <f>ROUND(I98*H98,2)</f>
        <v>0</v>
      </c>
      <c r="BL98" s="24" t="s">
        <v>237</v>
      </c>
      <c r="BM98" s="24" t="s">
        <v>1839</v>
      </c>
    </row>
    <row r="99" spans="2:65" s="1" customFormat="1" ht="25.5" customHeight="1">
      <c r="B99" s="47"/>
      <c r="C99" s="236" t="s">
        <v>91</v>
      </c>
      <c r="D99" s="236" t="s">
        <v>233</v>
      </c>
      <c r="E99" s="237" t="s">
        <v>239</v>
      </c>
      <c r="F99" s="238" t="s">
        <v>240</v>
      </c>
      <c r="G99" s="239" t="s">
        <v>236</v>
      </c>
      <c r="H99" s="240">
        <v>0.979</v>
      </c>
      <c r="I99" s="241"/>
      <c r="J99" s="242">
        <f>ROUND(I99*H99,2)</f>
        <v>0</v>
      </c>
      <c r="K99" s="238" t="s">
        <v>34</v>
      </c>
      <c r="L99" s="73"/>
      <c r="M99" s="243" t="s">
        <v>34</v>
      </c>
      <c r="N99" s="244" t="s">
        <v>49</v>
      </c>
      <c r="O99" s="48"/>
      <c r="P99" s="245">
        <f>O99*H99</f>
        <v>0</v>
      </c>
      <c r="Q99" s="245">
        <v>0</v>
      </c>
      <c r="R99" s="245">
        <f>Q99*H99</f>
        <v>0</v>
      </c>
      <c r="S99" s="245">
        <v>0</v>
      </c>
      <c r="T99" s="246">
        <f>S99*H99</f>
        <v>0</v>
      </c>
      <c r="AR99" s="24" t="s">
        <v>237</v>
      </c>
      <c r="AT99" s="24" t="s">
        <v>233</v>
      </c>
      <c r="AU99" s="24" t="s">
        <v>91</v>
      </c>
      <c r="AY99" s="24" t="s">
        <v>230</v>
      </c>
      <c r="BE99" s="247">
        <f>IF(N99="základní",J99,0)</f>
        <v>0</v>
      </c>
      <c r="BF99" s="247">
        <f>IF(N99="snížená",J99,0)</f>
        <v>0</v>
      </c>
      <c r="BG99" s="247">
        <f>IF(N99="zákl. přenesená",J99,0)</f>
        <v>0</v>
      </c>
      <c r="BH99" s="247">
        <f>IF(N99="sníž. přenesená",J99,0)</f>
        <v>0</v>
      </c>
      <c r="BI99" s="247">
        <f>IF(N99="nulová",J99,0)</f>
        <v>0</v>
      </c>
      <c r="BJ99" s="24" t="s">
        <v>85</v>
      </c>
      <c r="BK99" s="247">
        <f>ROUND(I99*H99,2)</f>
        <v>0</v>
      </c>
      <c r="BL99" s="24" t="s">
        <v>237</v>
      </c>
      <c r="BM99" s="24" t="s">
        <v>1840</v>
      </c>
    </row>
    <row r="100" spans="2:65" s="1" customFormat="1" ht="25.5" customHeight="1">
      <c r="B100" s="47"/>
      <c r="C100" s="236" t="s">
        <v>242</v>
      </c>
      <c r="D100" s="236" t="s">
        <v>233</v>
      </c>
      <c r="E100" s="237" t="s">
        <v>243</v>
      </c>
      <c r="F100" s="238" t="s">
        <v>244</v>
      </c>
      <c r="G100" s="239" t="s">
        <v>236</v>
      </c>
      <c r="H100" s="240">
        <v>24.475</v>
      </c>
      <c r="I100" s="241"/>
      <c r="J100" s="242">
        <f>ROUND(I100*H100,2)</f>
        <v>0</v>
      </c>
      <c r="K100" s="238" t="s">
        <v>34</v>
      </c>
      <c r="L100" s="73"/>
      <c r="M100" s="243" t="s">
        <v>34</v>
      </c>
      <c r="N100" s="244" t="s">
        <v>49</v>
      </c>
      <c r="O100" s="48"/>
      <c r="P100" s="245">
        <f>O100*H100</f>
        <v>0</v>
      </c>
      <c r="Q100" s="245">
        <v>0</v>
      </c>
      <c r="R100" s="245">
        <f>Q100*H100</f>
        <v>0</v>
      </c>
      <c r="S100" s="245">
        <v>0</v>
      </c>
      <c r="T100" s="246">
        <f>S100*H100</f>
        <v>0</v>
      </c>
      <c r="AR100" s="24" t="s">
        <v>237</v>
      </c>
      <c r="AT100" s="24" t="s">
        <v>233</v>
      </c>
      <c r="AU100" s="24" t="s">
        <v>91</v>
      </c>
      <c r="AY100" s="24" t="s">
        <v>230</v>
      </c>
      <c r="BE100" s="247">
        <f>IF(N100="základní",J100,0)</f>
        <v>0</v>
      </c>
      <c r="BF100" s="247">
        <f>IF(N100="snížená",J100,0)</f>
        <v>0</v>
      </c>
      <c r="BG100" s="247">
        <f>IF(N100="zákl. přenesená",J100,0)</f>
        <v>0</v>
      </c>
      <c r="BH100" s="247">
        <f>IF(N100="sníž. přenesená",J100,0)</f>
        <v>0</v>
      </c>
      <c r="BI100" s="247">
        <f>IF(N100="nulová",J100,0)</f>
        <v>0</v>
      </c>
      <c r="BJ100" s="24" t="s">
        <v>85</v>
      </c>
      <c r="BK100" s="247">
        <f>ROUND(I100*H100,2)</f>
        <v>0</v>
      </c>
      <c r="BL100" s="24" t="s">
        <v>237</v>
      </c>
      <c r="BM100" s="24" t="s">
        <v>1841</v>
      </c>
    </row>
    <row r="101" spans="2:51" s="12" customFormat="1" ht="13.5">
      <c r="B101" s="248"/>
      <c r="C101" s="249"/>
      <c r="D101" s="250" t="s">
        <v>246</v>
      </c>
      <c r="E101" s="251" t="s">
        <v>34</v>
      </c>
      <c r="F101" s="252" t="s">
        <v>1842</v>
      </c>
      <c r="G101" s="249"/>
      <c r="H101" s="253">
        <v>24.475</v>
      </c>
      <c r="I101" s="254"/>
      <c r="J101" s="249"/>
      <c r="K101" s="249"/>
      <c r="L101" s="255"/>
      <c r="M101" s="256"/>
      <c r="N101" s="257"/>
      <c r="O101" s="257"/>
      <c r="P101" s="257"/>
      <c r="Q101" s="257"/>
      <c r="R101" s="257"/>
      <c r="S101" s="257"/>
      <c r="T101" s="258"/>
      <c r="AT101" s="259" t="s">
        <v>246</v>
      </c>
      <c r="AU101" s="259" t="s">
        <v>91</v>
      </c>
      <c r="AV101" s="12" t="s">
        <v>91</v>
      </c>
      <c r="AW101" s="12" t="s">
        <v>41</v>
      </c>
      <c r="AX101" s="12" t="s">
        <v>78</v>
      </c>
      <c r="AY101" s="259" t="s">
        <v>230</v>
      </c>
    </row>
    <row r="102" spans="2:51" s="14" customFormat="1" ht="13.5">
      <c r="B102" s="270"/>
      <c r="C102" s="271"/>
      <c r="D102" s="250" t="s">
        <v>246</v>
      </c>
      <c r="E102" s="272" t="s">
        <v>34</v>
      </c>
      <c r="F102" s="273" t="s">
        <v>265</v>
      </c>
      <c r="G102" s="271"/>
      <c r="H102" s="274">
        <v>24.475</v>
      </c>
      <c r="I102" s="275"/>
      <c r="J102" s="271"/>
      <c r="K102" s="271"/>
      <c r="L102" s="276"/>
      <c r="M102" s="277"/>
      <c r="N102" s="278"/>
      <c r="O102" s="278"/>
      <c r="P102" s="278"/>
      <c r="Q102" s="278"/>
      <c r="R102" s="278"/>
      <c r="S102" s="278"/>
      <c r="T102" s="279"/>
      <c r="AT102" s="280" t="s">
        <v>246</v>
      </c>
      <c r="AU102" s="280" t="s">
        <v>91</v>
      </c>
      <c r="AV102" s="14" t="s">
        <v>237</v>
      </c>
      <c r="AW102" s="14" t="s">
        <v>41</v>
      </c>
      <c r="AX102" s="14" t="s">
        <v>85</v>
      </c>
      <c r="AY102" s="280" t="s">
        <v>230</v>
      </c>
    </row>
    <row r="103" spans="2:65" s="1" customFormat="1" ht="25.5" customHeight="1">
      <c r="B103" s="47"/>
      <c r="C103" s="236" t="s">
        <v>237</v>
      </c>
      <c r="D103" s="236" t="s">
        <v>233</v>
      </c>
      <c r="E103" s="237" t="s">
        <v>248</v>
      </c>
      <c r="F103" s="238" t="s">
        <v>249</v>
      </c>
      <c r="G103" s="239" t="s">
        <v>236</v>
      </c>
      <c r="H103" s="240">
        <v>0.979</v>
      </c>
      <c r="I103" s="241"/>
      <c r="J103" s="242">
        <f>ROUND(I103*H103,2)</f>
        <v>0</v>
      </c>
      <c r="K103" s="238" t="s">
        <v>34</v>
      </c>
      <c r="L103" s="73"/>
      <c r="M103" s="243" t="s">
        <v>34</v>
      </c>
      <c r="N103" s="244" t="s">
        <v>49</v>
      </c>
      <c r="O103" s="48"/>
      <c r="P103" s="245">
        <f>O103*H103</f>
        <v>0</v>
      </c>
      <c r="Q103" s="245">
        <v>0</v>
      </c>
      <c r="R103" s="245">
        <f>Q103*H103</f>
        <v>0</v>
      </c>
      <c r="S103" s="245">
        <v>0</v>
      </c>
      <c r="T103" s="246">
        <f>S103*H103</f>
        <v>0</v>
      </c>
      <c r="AR103" s="24" t="s">
        <v>237</v>
      </c>
      <c r="AT103" s="24" t="s">
        <v>233</v>
      </c>
      <c r="AU103" s="24" t="s">
        <v>91</v>
      </c>
      <c r="AY103" s="24" t="s">
        <v>230</v>
      </c>
      <c r="BE103" s="247">
        <f>IF(N103="základní",J103,0)</f>
        <v>0</v>
      </c>
      <c r="BF103" s="247">
        <f>IF(N103="snížená",J103,0)</f>
        <v>0</v>
      </c>
      <c r="BG103" s="247">
        <f>IF(N103="zákl. přenesená",J103,0)</f>
        <v>0</v>
      </c>
      <c r="BH103" s="247">
        <f>IF(N103="sníž. přenesená",J103,0)</f>
        <v>0</v>
      </c>
      <c r="BI103" s="247">
        <f>IF(N103="nulová",J103,0)</f>
        <v>0</v>
      </c>
      <c r="BJ103" s="24" t="s">
        <v>85</v>
      </c>
      <c r="BK103" s="247">
        <f>ROUND(I103*H103,2)</f>
        <v>0</v>
      </c>
      <c r="BL103" s="24" t="s">
        <v>237</v>
      </c>
      <c r="BM103" s="24" t="s">
        <v>1843</v>
      </c>
    </row>
    <row r="104" spans="2:63" s="11" customFormat="1" ht="37.4" customHeight="1">
      <c r="B104" s="220"/>
      <c r="C104" s="221"/>
      <c r="D104" s="222" t="s">
        <v>77</v>
      </c>
      <c r="E104" s="223" t="s">
        <v>251</v>
      </c>
      <c r="F104" s="223" t="s">
        <v>252</v>
      </c>
      <c r="G104" s="221"/>
      <c r="H104" s="221"/>
      <c r="I104" s="224"/>
      <c r="J104" s="225">
        <f>BK104</f>
        <v>0</v>
      </c>
      <c r="K104" s="221"/>
      <c r="L104" s="226"/>
      <c r="M104" s="227"/>
      <c r="N104" s="228"/>
      <c r="O104" s="228"/>
      <c r="P104" s="229">
        <f>P105+P112+P123+P136+P169</f>
        <v>0</v>
      </c>
      <c r="Q104" s="228"/>
      <c r="R104" s="229">
        <f>R105+R112+R123+R136+R169</f>
        <v>1.13158</v>
      </c>
      <c r="S104" s="228"/>
      <c r="T104" s="230">
        <f>T105+T112+T123+T136+T169</f>
        <v>0.97853</v>
      </c>
      <c r="AR104" s="231" t="s">
        <v>91</v>
      </c>
      <c r="AT104" s="232" t="s">
        <v>77</v>
      </c>
      <c r="AU104" s="232" t="s">
        <v>78</v>
      </c>
      <c r="AY104" s="231" t="s">
        <v>230</v>
      </c>
      <c r="BK104" s="233">
        <f>BK105+BK112+BK123+BK136+BK169</f>
        <v>0</v>
      </c>
    </row>
    <row r="105" spans="2:63" s="11" customFormat="1" ht="19.9" customHeight="1">
      <c r="B105" s="220"/>
      <c r="C105" s="221"/>
      <c r="D105" s="222" t="s">
        <v>77</v>
      </c>
      <c r="E105" s="234" t="s">
        <v>253</v>
      </c>
      <c r="F105" s="234" t="s">
        <v>254</v>
      </c>
      <c r="G105" s="221"/>
      <c r="H105" s="221"/>
      <c r="I105" s="224"/>
      <c r="J105" s="235">
        <f>BK105</f>
        <v>0</v>
      </c>
      <c r="K105" s="221"/>
      <c r="L105" s="226"/>
      <c r="M105" s="227"/>
      <c r="N105" s="228"/>
      <c r="O105" s="228"/>
      <c r="P105" s="229">
        <f>SUM(P106:P111)</f>
        <v>0</v>
      </c>
      <c r="Q105" s="228"/>
      <c r="R105" s="229">
        <f>SUM(R106:R111)</f>
        <v>0.021419999999999998</v>
      </c>
      <c r="S105" s="228"/>
      <c r="T105" s="230">
        <f>SUM(T106:T111)</f>
        <v>0.285</v>
      </c>
      <c r="AR105" s="231" t="s">
        <v>91</v>
      </c>
      <c r="AT105" s="232" t="s">
        <v>77</v>
      </c>
      <c r="AU105" s="232" t="s">
        <v>85</v>
      </c>
      <c r="AY105" s="231" t="s">
        <v>230</v>
      </c>
      <c r="BK105" s="233">
        <f>SUM(BK106:BK111)</f>
        <v>0</v>
      </c>
    </row>
    <row r="106" spans="2:65" s="1" customFormat="1" ht="25.5" customHeight="1">
      <c r="B106" s="47"/>
      <c r="C106" s="236" t="s">
        <v>255</v>
      </c>
      <c r="D106" s="236" t="s">
        <v>233</v>
      </c>
      <c r="E106" s="237" t="s">
        <v>267</v>
      </c>
      <c r="F106" s="238" t="s">
        <v>268</v>
      </c>
      <c r="G106" s="239" t="s">
        <v>258</v>
      </c>
      <c r="H106" s="240">
        <v>30</v>
      </c>
      <c r="I106" s="241"/>
      <c r="J106" s="242">
        <f>ROUND(I106*H106,2)</f>
        <v>0</v>
      </c>
      <c r="K106" s="238" t="s">
        <v>34</v>
      </c>
      <c r="L106" s="73"/>
      <c r="M106" s="243" t="s">
        <v>34</v>
      </c>
      <c r="N106" s="244" t="s">
        <v>49</v>
      </c>
      <c r="O106" s="48"/>
      <c r="P106" s="245">
        <f>O106*H106</f>
        <v>0</v>
      </c>
      <c r="Q106" s="245">
        <v>0</v>
      </c>
      <c r="R106" s="245">
        <f>Q106*H106</f>
        <v>0</v>
      </c>
      <c r="S106" s="245">
        <v>0.0095</v>
      </c>
      <c r="T106" s="246">
        <f>S106*H106</f>
        <v>0.285</v>
      </c>
      <c r="AR106" s="24" t="s">
        <v>259</v>
      </c>
      <c r="AT106" s="24" t="s">
        <v>233</v>
      </c>
      <c r="AU106" s="24" t="s">
        <v>91</v>
      </c>
      <c r="AY106" s="24" t="s">
        <v>230</v>
      </c>
      <c r="BE106" s="247">
        <f>IF(N106="základní",J106,0)</f>
        <v>0</v>
      </c>
      <c r="BF106" s="247">
        <f>IF(N106="snížená",J106,0)</f>
        <v>0</v>
      </c>
      <c r="BG106" s="247">
        <f>IF(N106="zákl. přenesená",J106,0)</f>
        <v>0</v>
      </c>
      <c r="BH106" s="247">
        <f>IF(N106="sníž. přenesená",J106,0)</f>
        <v>0</v>
      </c>
      <c r="BI106" s="247">
        <f>IF(N106="nulová",J106,0)</f>
        <v>0</v>
      </c>
      <c r="BJ106" s="24" t="s">
        <v>85</v>
      </c>
      <c r="BK106" s="247">
        <f>ROUND(I106*H106,2)</f>
        <v>0</v>
      </c>
      <c r="BL106" s="24" t="s">
        <v>259</v>
      </c>
      <c r="BM106" s="24" t="s">
        <v>1844</v>
      </c>
    </row>
    <row r="107" spans="2:65" s="1" customFormat="1" ht="25.5" customHeight="1">
      <c r="B107" s="47"/>
      <c r="C107" s="236" t="s">
        <v>266</v>
      </c>
      <c r="D107" s="236" t="s">
        <v>233</v>
      </c>
      <c r="E107" s="237" t="s">
        <v>1845</v>
      </c>
      <c r="F107" s="238" t="s">
        <v>1846</v>
      </c>
      <c r="G107" s="239" t="s">
        <v>281</v>
      </c>
      <c r="H107" s="240">
        <v>1</v>
      </c>
      <c r="I107" s="241"/>
      <c r="J107" s="242">
        <f>ROUND(I107*H107,2)</f>
        <v>0</v>
      </c>
      <c r="K107" s="238" t="s">
        <v>34</v>
      </c>
      <c r="L107" s="73"/>
      <c r="M107" s="243" t="s">
        <v>34</v>
      </c>
      <c r="N107" s="244" t="s">
        <v>49</v>
      </c>
      <c r="O107" s="48"/>
      <c r="P107" s="245">
        <f>O107*H107</f>
        <v>0</v>
      </c>
      <c r="Q107" s="245">
        <v>0.00153</v>
      </c>
      <c r="R107" s="245">
        <f>Q107*H107</f>
        <v>0.00153</v>
      </c>
      <c r="S107" s="245">
        <v>0</v>
      </c>
      <c r="T107" s="246">
        <f>S107*H107</f>
        <v>0</v>
      </c>
      <c r="AR107" s="24" t="s">
        <v>259</v>
      </c>
      <c r="AT107" s="24" t="s">
        <v>233</v>
      </c>
      <c r="AU107" s="24" t="s">
        <v>91</v>
      </c>
      <c r="AY107" s="24" t="s">
        <v>230</v>
      </c>
      <c r="BE107" s="247">
        <f>IF(N107="základní",J107,0)</f>
        <v>0</v>
      </c>
      <c r="BF107" s="247">
        <f>IF(N107="snížená",J107,0)</f>
        <v>0</v>
      </c>
      <c r="BG107" s="247">
        <f>IF(N107="zákl. přenesená",J107,0)</f>
        <v>0</v>
      </c>
      <c r="BH107" s="247">
        <f>IF(N107="sníž. přenesená",J107,0)</f>
        <v>0</v>
      </c>
      <c r="BI107" s="247">
        <f>IF(N107="nulová",J107,0)</f>
        <v>0</v>
      </c>
      <c r="BJ107" s="24" t="s">
        <v>85</v>
      </c>
      <c r="BK107" s="247">
        <f>ROUND(I107*H107,2)</f>
        <v>0</v>
      </c>
      <c r="BL107" s="24" t="s">
        <v>259</v>
      </c>
      <c r="BM107" s="24" t="s">
        <v>1847</v>
      </c>
    </row>
    <row r="108" spans="2:65" s="1" customFormat="1" ht="25.5" customHeight="1">
      <c r="B108" s="47"/>
      <c r="C108" s="236" t="s">
        <v>278</v>
      </c>
      <c r="D108" s="236" t="s">
        <v>233</v>
      </c>
      <c r="E108" s="237" t="s">
        <v>1848</v>
      </c>
      <c r="F108" s="238" t="s">
        <v>1849</v>
      </c>
      <c r="G108" s="239" t="s">
        <v>281</v>
      </c>
      <c r="H108" s="240">
        <v>4</v>
      </c>
      <c r="I108" s="241"/>
      <c r="J108" s="242">
        <f>ROUND(I108*H108,2)</f>
        <v>0</v>
      </c>
      <c r="K108" s="238" t="s">
        <v>34</v>
      </c>
      <c r="L108" s="73"/>
      <c r="M108" s="243" t="s">
        <v>34</v>
      </c>
      <c r="N108" s="244" t="s">
        <v>49</v>
      </c>
      <c r="O108" s="48"/>
      <c r="P108" s="245">
        <f>O108*H108</f>
        <v>0</v>
      </c>
      <c r="Q108" s="245">
        <v>0.00153</v>
      </c>
      <c r="R108" s="245">
        <f>Q108*H108</f>
        <v>0.00612</v>
      </c>
      <c r="S108" s="245">
        <v>0</v>
      </c>
      <c r="T108" s="246">
        <f>S108*H108</f>
        <v>0</v>
      </c>
      <c r="AR108" s="24" t="s">
        <v>259</v>
      </c>
      <c r="AT108" s="24" t="s">
        <v>233</v>
      </c>
      <c r="AU108" s="24" t="s">
        <v>91</v>
      </c>
      <c r="AY108" s="24" t="s">
        <v>230</v>
      </c>
      <c r="BE108" s="247">
        <f>IF(N108="základní",J108,0)</f>
        <v>0</v>
      </c>
      <c r="BF108" s="247">
        <f>IF(N108="snížená",J108,0)</f>
        <v>0</v>
      </c>
      <c r="BG108" s="247">
        <f>IF(N108="zákl. přenesená",J108,0)</f>
        <v>0</v>
      </c>
      <c r="BH108" s="247">
        <f>IF(N108="sníž. přenesená",J108,0)</f>
        <v>0</v>
      </c>
      <c r="BI108" s="247">
        <f>IF(N108="nulová",J108,0)</f>
        <v>0</v>
      </c>
      <c r="BJ108" s="24" t="s">
        <v>85</v>
      </c>
      <c r="BK108" s="247">
        <f>ROUND(I108*H108,2)</f>
        <v>0</v>
      </c>
      <c r="BL108" s="24" t="s">
        <v>259</v>
      </c>
      <c r="BM108" s="24" t="s">
        <v>1850</v>
      </c>
    </row>
    <row r="109" spans="2:65" s="1" customFormat="1" ht="25.5" customHeight="1">
      <c r="B109" s="47"/>
      <c r="C109" s="236" t="s">
        <v>285</v>
      </c>
      <c r="D109" s="236" t="s">
        <v>233</v>
      </c>
      <c r="E109" s="237" t="s">
        <v>1851</v>
      </c>
      <c r="F109" s="238" t="s">
        <v>1852</v>
      </c>
      <c r="G109" s="239" t="s">
        <v>281</v>
      </c>
      <c r="H109" s="240">
        <v>2</v>
      </c>
      <c r="I109" s="241"/>
      <c r="J109" s="242">
        <f>ROUND(I109*H109,2)</f>
        <v>0</v>
      </c>
      <c r="K109" s="238" t="s">
        <v>34</v>
      </c>
      <c r="L109" s="73"/>
      <c r="M109" s="243" t="s">
        <v>34</v>
      </c>
      <c r="N109" s="244" t="s">
        <v>49</v>
      </c>
      <c r="O109" s="48"/>
      <c r="P109" s="245">
        <f>O109*H109</f>
        <v>0</v>
      </c>
      <c r="Q109" s="245">
        <v>0.00153</v>
      </c>
      <c r="R109" s="245">
        <f>Q109*H109</f>
        <v>0.00306</v>
      </c>
      <c r="S109" s="245">
        <v>0</v>
      </c>
      <c r="T109" s="246">
        <f>S109*H109</f>
        <v>0</v>
      </c>
      <c r="AR109" s="24" t="s">
        <v>259</v>
      </c>
      <c r="AT109" s="24" t="s">
        <v>233</v>
      </c>
      <c r="AU109" s="24" t="s">
        <v>91</v>
      </c>
      <c r="AY109" s="24" t="s">
        <v>230</v>
      </c>
      <c r="BE109" s="247">
        <f>IF(N109="základní",J109,0)</f>
        <v>0</v>
      </c>
      <c r="BF109" s="247">
        <f>IF(N109="snížená",J109,0)</f>
        <v>0</v>
      </c>
      <c r="BG109" s="247">
        <f>IF(N109="zákl. přenesená",J109,0)</f>
        <v>0</v>
      </c>
      <c r="BH109" s="247">
        <f>IF(N109="sníž. přenesená",J109,0)</f>
        <v>0</v>
      </c>
      <c r="BI109" s="247">
        <f>IF(N109="nulová",J109,0)</f>
        <v>0</v>
      </c>
      <c r="BJ109" s="24" t="s">
        <v>85</v>
      </c>
      <c r="BK109" s="247">
        <f>ROUND(I109*H109,2)</f>
        <v>0</v>
      </c>
      <c r="BL109" s="24" t="s">
        <v>259</v>
      </c>
      <c r="BM109" s="24" t="s">
        <v>1853</v>
      </c>
    </row>
    <row r="110" spans="2:65" s="1" customFormat="1" ht="25.5" customHeight="1">
      <c r="B110" s="47"/>
      <c r="C110" s="236" t="s">
        <v>289</v>
      </c>
      <c r="D110" s="236" t="s">
        <v>233</v>
      </c>
      <c r="E110" s="237" t="s">
        <v>1854</v>
      </c>
      <c r="F110" s="238" t="s">
        <v>1855</v>
      </c>
      <c r="G110" s="239" t="s">
        <v>281</v>
      </c>
      <c r="H110" s="240">
        <v>7</v>
      </c>
      <c r="I110" s="241"/>
      <c r="J110" s="242">
        <f>ROUND(I110*H110,2)</f>
        <v>0</v>
      </c>
      <c r="K110" s="238" t="s">
        <v>34</v>
      </c>
      <c r="L110" s="73"/>
      <c r="M110" s="243" t="s">
        <v>34</v>
      </c>
      <c r="N110" s="244" t="s">
        <v>49</v>
      </c>
      <c r="O110" s="48"/>
      <c r="P110" s="245">
        <f>O110*H110</f>
        <v>0</v>
      </c>
      <c r="Q110" s="245">
        <v>0.00153</v>
      </c>
      <c r="R110" s="245">
        <f>Q110*H110</f>
        <v>0.010709999999999999</v>
      </c>
      <c r="S110" s="245">
        <v>0</v>
      </c>
      <c r="T110" s="246">
        <f>S110*H110</f>
        <v>0</v>
      </c>
      <c r="AR110" s="24" t="s">
        <v>259</v>
      </c>
      <c r="AT110" s="24" t="s">
        <v>233</v>
      </c>
      <c r="AU110" s="24" t="s">
        <v>91</v>
      </c>
      <c r="AY110" s="24" t="s">
        <v>230</v>
      </c>
      <c r="BE110" s="247">
        <f>IF(N110="základní",J110,0)</f>
        <v>0</v>
      </c>
      <c r="BF110" s="247">
        <f>IF(N110="snížená",J110,0)</f>
        <v>0</v>
      </c>
      <c r="BG110" s="247">
        <f>IF(N110="zákl. přenesená",J110,0)</f>
        <v>0</v>
      </c>
      <c r="BH110" s="247">
        <f>IF(N110="sníž. přenesená",J110,0)</f>
        <v>0</v>
      </c>
      <c r="BI110" s="247">
        <f>IF(N110="nulová",J110,0)</f>
        <v>0</v>
      </c>
      <c r="BJ110" s="24" t="s">
        <v>85</v>
      </c>
      <c r="BK110" s="247">
        <f>ROUND(I110*H110,2)</f>
        <v>0</v>
      </c>
      <c r="BL110" s="24" t="s">
        <v>259</v>
      </c>
      <c r="BM110" s="24" t="s">
        <v>1856</v>
      </c>
    </row>
    <row r="111" spans="2:65" s="1" customFormat="1" ht="16.5" customHeight="1">
      <c r="B111" s="47"/>
      <c r="C111" s="236" t="s">
        <v>295</v>
      </c>
      <c r="D111" s="236" t="s">
        <v>233</v>
      </c>
      <c r="E111" s="237" t="s">
        <v>1857</v>
      </c>
      <c r="F111" s="238" t="s">
        <v>1858</v>
      </c>
      <c r="G111" s="239" t="s">
        <v>304</v>
      </c>
      <c r="H111" s="293"/>
      <c r="I111" s="241"/>
      <c r="J111" s="242">
        <f>ROUND(I111*H111,2)</f>
        <v>0</v>
      </c>
      <c r="K111" s="238" t="s">
        <v>34</v>
      </c>
      <c r="L111" s="73"/>
      <c r="M111" s="243" t="s">
        <v>34</v>
      </c>
      <c r="N111" s="244" t="s">
        <v>49</v>
      </c>
      <c r="O111" s="48"/>
      <c r="P111" s="245">
        <f>O111*H111</f>
        <v>0</v>
      </c>
      <c r="Q111" s="245">
        <v>0</v>
      </c>
      <c r="R111" s="245">
        <f>Q111*H111</f>
        <v>0</v>
      </c>
      <c r="S111" s="245">
        <v>0</v>
      </c>
      <c r="T111" s="246">
        <f>S111*H111</f>
        <v>0</v>
      </c>
      <c r="AR111" s="24" t="s">
        <v>259</v>
      </c>
      <c r="AT111" s="24" t="s">
        <v>233</v>
      </c>
      <c r="AU111" s="24" t="s">
        <v>91</v>
      </c>
      <c r="AY111" s="24" t="s">
        <v>230</v>
      </c>
      <c r="BE111" s="247">
        <f>IF(N111="základní",J111,0)</f>
        <v>0</v>
      </c>
      <c r="BF111" s="247">
        <f>IF(N111="snížená",J111,0)</f>
        <v>0</v>
      </c>
      <c r="BG111" s="247">
        <f>IF(N111="zákl. přenesená",J111,0)</f>
        <v>0</v>
      </c>
      <c r="BH111" s="247">
        <f>IF(N111="sníž. přenesená",J111,0)</f>
        <v>0</v>
      </c>
      <c r="BI111" s="247">
        <f>IF(N111="nulová",J111,0)</f>
        <v>0</v>
      </c>
      <c r="BJ111" s="24" t="s">
        <v>85</v>
      </c>
      <c r="BK111" s="247">
        <f>ROUND(I111*H111,2)</f>
        <v>0</v>
      </c>
      <c r="BL111" s="24" t="s">
        <v>259</v>
      </c>
      <c r="BM111" s="24" t="s">
        <v>1859</v>
      </c>
    </row>
    <row r="112" spans="2:63" s="11" customFormat="1" ht="29.85" customHeight="1">
      <c r="B112" s="220"/>
      <c r="C112" s="221"/>
      <c r="D112" s="222" t="s">
        <v>77</v>
      </c>
      <c r="E112" s="234" t="s">
        <v>306</v>
      </c>
      <c r="F112" s="234" t="s">
        <v>277</v>
      </c>
      <c r="G112" s="221"/>
      <c r="H112" s="221"/>
      <c r="I112" s="224"/>
      <c r="J112" s="235">
        <f>BK112</f>
        <v>0</v>
      </c>
      <c r="K112" s="221"/>
      <c r="L112" s="226"/>
      <c r="M112" s="227"/>
      <c r="N112" s="228"/>
      <c r="O112" s="228"/>
      <c r="P112" s="229">
        <f>SUM(P113:P122)</f>
        <v>0</v>
      </c>
      <c r="Q112" s="228"/>
      <c r="R112" s="229">
        <f>SUM(R113:R122)</f>
        <v>0.10314</v>
      </c>
      <c r="S112" s="228"/>
      <c r="T112" s="230">
        <f>SUM(T113:T122)</f>
        <v>0.27689</v>
      </c>
      <c r="AR112" s="231" t="s">
        <v>91</v>
      </c>
      <c r="AT112" s="232" t="s">
        <v>77</v>
      </c>
      <c r="AU112" s="232" t="s">
        <v>85</v>
      </c>
      <c r="AY112" s="231" t="s">
        <v>230</v>
      </c>
      <c r="BK112" s="233">
        <f>SUM(BK113:BK122)</f>
        <v>0</v>
      </c>
    </row>
    <row r="113" spans="2:65" s="1" customFormat="1" ht="16.5" customHeight="1">
      <c r="B113" s="47"/>
      <c r="C113" s="236" t="s">
        <v>301</v>
      </c>
      <c r="D113" s="236" t="s">
        <v>233</v>
      </c>
      <c r="E113" s="237" t="s">
        <v>308</v>
      </c>
      <c r="F113" s="238" t="s">
        <v>309</v>
      </c>
      <c r="G113" s="239" t="s">
        <v>292</v>
      </c>
      <c r="H113" s="240">
        <v>1</v>
      </c>
      <c r="I113" s="241"/>
      <c r="J113" s="242">
        <f>ROUND(I113*H113,2)</f>
        <v>0</v>
      </c>
      <c r="K113" s="238" t="s">
        <v>34</v>
      </c>
      <c r="L113" s="73"/>
      <c r="M113" s="243" t="s">
        <v>34</v>
      </c>
      <c r="N113" s="244" t="s">
        <v>49</v>
      </c>
      <c r="O113" s="48"/>
      <c r="P113" s="245">
        <f>O113*H113</f>
        <v>0</v>
      </c>
      <c r="Q113" s="245">
        <v>0</v>
      </c>
      <c r="R113" s="245">
        <f>Q113*H113</f>
        <v>0</v>
      </c>
      <c r="S113" s="245">
        <v>0.27689</v>
      </c>
      <c r="T113" s="246">
        <f>S113*H113</f>
        <v>0.27689</v>
      </c>
      <c r="AR113" s="24" t="s">
        <v>259</v>
      </c>
      <c r="AT113" s="24" t="s">
        <v>233</v>
      </c>
      <c r="AU113" s="24" t="s">
        <v>91</v>
      </c>
      <c r="AY113" s="24" t="s">
        <v>230</v>
      </c>
      <c r="BE113" s="247">
        <f>IF(N113="základní",J113,0)</f>
        <v>0</v>
      </c>
      <c r="BF113" s="247">
        <f>IF(N113="snížená",J113,0)</f>
        <v>0</v>
      </c>
      <c r="BG113" s="247">
        <f>IF(N113="zákl. přenesená",J113,0)</f>
        <v>0</v>
      </c>
      <c r="BH113" s="247">
        <f>IF(N113="sníž. přenesená",J113,0)</f>
        <v>0</v>
      </c>
      <c r="BI113" s="247">
        <f>IF(N113="nulová",J113,0)</f>
        <v>0</v>
      </c>
      <c r="BJ113" s="24" t="s">
        <v>85</v>
      </c>
      <c r="BK113" s="247">
        <f>ROUND(I113*H113,2)</f>
        <v>0</v>
      </c>
      <c r="BL113" s="24" t="s">
        <v>259</v>
      </c>
      <c r="BM113" s="24" t="s">
        <v>1860</v>
      </c>
    </row>
    <row r="114" spans="2:65" s="1" customFormat="1" ht="25.5" customHeight="1">
      <c r="B114" s="47"/>
      <c r="C114" s="236" t="s">
        <v>307</v>
      </c>
      <c r="D114" s="236" t="s">
        <v>233</v>
      </c>
      <c r="E114" s="237" t="s">
        <v>400</v>
      </c>
      <c r="F114" s="238" t="s">
        <v>1861</v>
      </c>
      <c r="G114" s="239" t="s">
        <v>292</v>
      </c>
      <c r="H114" s="240">
        <v>1</v>
      </c>
      <c r="I114" s="241"/>
      <c r="J114" s="242">
        <f>ROUND(I114*H114,2)</f>
        <v>0</v>
      </c>
      <c r="K114" s="238" t="s">
        <v>34</v>
      </c>
      <c r="L114" s="73"/>
      <c r="M114" s="243" t="s">
        <v>34</v>
      </c>
      <c r="N114" s="244" t="s">
        <v>49</v>
      </c>
      <c r="O114" s="48"/>
      <c r="P114" s="245">
        <f>O114*H114</f>
        <v>0</v>
      </c>
      <c r="Q114" s="245">
        <v>0.01233</v>
      </c>
      <c r="R114" s="245">
        <f>Q114*H114</f>
        <v>0.01233</v>
      </c>
      <c r="S114" s="245">
        <v>0</v>
      </c>
      <c r="T114" s="246">
        <f>S114*H114</f>
        <v>0</v>
      </c>
      <c r="AR114" s="24" t="s">
        <v>259</v>
      </c>
      <c r="AT114" s="24" t="s">
        <v>233</v>
      </c>
      <c r="AU114" s="24" t="s">
        <v>91</v>
      </c>
      <c r="AY114" s="24" t="s">
        <v>230</v>
      </c>
      <c r="BE114" s="247">
        <f>IF(N114="základní",J114,0)</f>
        <v>0</v>
      </c>
      <c r="BF114" s="247">
        <f>IF(N114="snížená",J114,0)</f>
        <v>0</v>
      </c>
      <c r="BG114" s="247">
        <f>IF(N114="zákl. přenesená",J114,0)</f>
        <v>0</v>
      </c>
      <c r="BH114" s="247">
        <f>IF(N114="sníž. přenesená",J114,0)</f>
        <v>0</v>
      </c>
      <c r="BI114" s="247">
        <f>IF(N114="nulová",J114,0)</f>
        <v>0</v>
      </c>
      <c r="BJ114" s="24" t="s">
        <v>85</v>
      </c>
      <c r="BK114" s="247">
        <f>ROUND(I114*H114,2)</f>
        <v>0</v>
      </c>
      <c r="BL114" s="24" t="s">
        <v>259</v>
      </c>
      <c r="BM114" s="24" t="s">
        <v>1862</v>
      </c>
    </row>
    <row r="115" spans="2:47" s="1" customFormat="1" ht="13.5">
      <c r="B115" s="47"/>
      <c r="C115" s="75"/>
      <c r="D115" s="250" t="s">
        <v>283</v>
      </c>
      <c r="E115" s="75"/>
      <c r="F115" s="281" t="s">
        <v>403</v>
      </c>
      <c r="G115" s="75"/>
      <c r="H115" s="75"/>
      <c r="I115" s="204"/>
      <c r="J115" s="75"/>
      <c r="K115" s="75"/>
      <c r="L115" s="73"/>
      <c r="M115" s="282"/>
      <c r="N115" s="48"/>
      <c r="O115" s="48"/>
      <c r="P115" s="48"/>
      <c r="Q115" s="48"/>
      <c r="R115" s="48"/>
      <c r="S115" s="48"/>
      <c r="T115" s="96"/>
      <c r="AT115" s="24" t="s">
        <v>283</v>
      </c>
      <c r="AU115" s="24" t="s">
        <v>91</v>
      </c>
    </row>
    <row r="116" spans="2:65" s="1" customFormat="1" ht="25.5" customHeight="1">
      <c r="B116" s="47"/>
      <c r="C116" s="236" t="s">
        <v>311</v>
      </c>
      <c r="D116" s="236" t="s">
        <v>233</v>
      </c>
      <c r="E116" s="237" t="s">
        <v>404</v>
      </c>
      <c r="F116" s="238" t="s">
        <v>1863</v>
      </c>
      <c r="G116" s="239" t="s">
        <v>292</v>
      </c>
      <c r="H116" s="240">
        <v>1</v>
      </c>
      <c r="I116" s="241"/>
      <c r="J116" s="242">
        <f>ROUND(I116*H116,2)</f>
        <v>0</v>
      </c>
      <c r="K116" s="238" t="s">
        <v>34</v>
      </c>
      <c r="L116" s="73"/>
      <c r="M116" s="243" t="s">
        <v>34</v>
      </c>
      <c r="N116" s="244" t="s">
        <v>49</v>
      </c>
      <c r="O116" s="48"/>
      <c r="P116" s="245">
        <f>O116*H116</f>
        <v>0</v>
      </c>
      <c r="Q116" s="245">
        <v>0.01233</v>
      </c>
      <c r="R116" s="245">
        <f>Q116*H116</f>
        <v>0.01233</v>
      </c>
      <c r="S116" s="245">
        <v>0</v>
      </c>
      <c r="T116" s="246">
        <f>S116*H116</f>
        <v>0</v>
      </c>
      <c r="AR116" s="24" t="s">
        <v>259</v>
      </c>
      <c r="AT116" s="24" t="s">
        <v>233</v>
      </c>
      <c r="AU116" s="24" t="s">
        <v>91</v>
      </c>
      <c r="AY116" s="24" t="s">
        <v>230</v>
      </c>
      <c r="BE116" s="247">
        <f>IF(N116="základní",J116,0)</f>
        <v>0</v>
      </c>
      <c r="BF116" s="247">
        <f>IF(N116="snížená",J116,0)</f>
        <v>0</v>
      </c>
      <c r="BG116" s="247">
        <f>IF(N116="zákl. přenesená",J116,0)</f>
        <v>0</v>
      </c>
      <c r="BH116" s="247">
        <f>IF(N116="sníž. přenesená",J116,0)</f>
        <v>0</v>
      </c>
      <c r="BI116" s="247">
        <f>IF(N116="nulová",J116,0)</f>
        <v>0</v>
      </c>
      <c r="BJ116" s="24" t="s">
        <v>85</v>
      </c>
      <c r="BK116" s="247">
        <f>ROUND(I116*H116,2)</f>
        <v>0</v>
      </c>
      <c r="BL116" s="24" t="s">
        <v>259</v>
      </c>
      <c r="BM116" s="24" t="s">
        <v>1864</v>
      </c>
    </row>
    <row r="117" spans="2:47" s="1" customFormat="1" ht="13.5">
      <c r="B117" s="47"/>
      <c r="C117" s="75"/>
      <c r="D117" s="250" t="s">
        <v>283</v>
      </c>
      <c r="E117" s="75"/>
      <c r="F117" s="281" t="s">
        <v>403</v>
      </c>
      <c r="G117" s="75"/>
      <c r="H117" s="75"/>
      <c r="I117" s="204"/>
      <c r="J117" s="75"/>
      <c r="K117" s="75"/>
      <c r="L117" s="73"/>
      <c r="M117" s="282"/>
      <c r="N117" s="48"/>
      <c r="O117" s="48"/>
      <c r="P117" s="48"/>
      <c r="Q117" s="48"/>
      <c r="R117" s="48"/>
      <c r="S117" s="48"/>
      <c r="T117" s="96"/>
      <c r="AT117" s="24" t="s">
        <v>283</v>
      </c>
      <c r="AU117" s="24" t="s">
        <v>91</v>
      </c>
    </row>
    <row r="118" spans="2:65" s="1" customFormat="1" ht="16.5" customHeight="1">
      <c r="B118" s="47"/>
      <c r="C118" s="236" t="s">
        <v>315</v>
      </c>
      <c r="D118" s="236" t="s">
        <v>233</v>
      </c>
      <c r="E118" s="237" t="s">
        <v>1865</v>
      </c>
      <c r="F118" s="238" t="s">
        <v>1866</v>
      </c>
      <c r="G118" s="239" t="s">
        <v>292</v>
      </c>
      <c r="H118" s="240">
        <v>1</v>
      </c>
      <c r="I118" s="241"/>
      <c r="J118" s="242">
        <f>ROUND(I118*H118,2)</f>
        <v>0</v>
      </c>
      <c r="K118" s="238" t="s">
        <v>34</v>
      </c>
      <c r="L118" s="73"/>
      <c r="M118" s="243" t="s">
        <v>34</v>
      </c>
      <c r="N118" s="244" t="s">
        <v>49</v>
      </c>
      <c r="O118" s="48"/>
      <c r="P118" s="245">
        <f>O118*H118</f>
        <v>0</v>
      </c>
      <c r="Q118" s="245">
        <v>0.03924</v>
      </c>
      <c r="R118" s="245">
        <f>Q118*H118</f>
        <v>0.03924</v>
      </c>
      <c r="S118" s="245">
        <v>0</v>
      </c>
      <c r="T118" s="246">
        <f>S118*H118</f>
        <v>0</v>
      </c>
      <c r="AR118" s="24" t="s">
        <v>259</v>
      </c>
      <c r="AT118" s="24" t="s">
        <v>233</v>
      </c>
      <c r="AU118" s="24" t="s">
        <v>91</v>
      </c>
      <c r="AY118" s="24" t="s">
        <v>230</v>
      </c>
      <c r="BE118" s="247">
        <f>IF(N118="základní",J118,0)</f>
        <v>0</v>
      </c>
      <c r="BF118" s="247">
        <f>IF(N118="snížená",J118,0)</f>
        <v>0</v>
      </c>
      <c r="BG118" s="247">
        <f>IF(N118="zákl. přenesená",J118,0)</f>
        <v>0</v>
      </c>
      <c r="BH118" s="247">
        <f>IF(N118="sníž. přenesená",J118,0)</f>
        <v>0</v>
      </c>
      <c r="BI118" s="247">
        <f>IF(N118="nulová",J118,0)</f>
        <v>0</v>
      </c>
      <c r="BJ118" s="24" t="s">
        <v>85</v>
      </c>
      <c r="BK118" s="247">
        <f>ROUND(I118*H118,2)</f>
        <v>0</v>
      </c>
      <c r="BL118" s="24" t="s">
        <v>259</v>
      </c>
      <c r="BM118" s="24" t="s">
        <v>1867</v>
      </c>
    </row>
    <row r="119" spans="2:47" s="1" customFormat="1" ht="13.5">
      <c r="B119" s="47"/>
      <c r="C119" s="75"/>
      <c r="D119" s="250" t="s">
        <v>283</v>
      </c>
      <c r="E119" s="75"/>
      <c r="F119" s="281" t="s">
        <v>1868</v>
      </c>
      <c r="G119" s="75"/>
      <c r="H119" s="75"/>
      <c r="I119" s="204"/>
      <c r="J119" s="75"/>
      <c r="K119" s="75"/>
      <c r="L119" s="73"/>
      <c r="M119" s="282"/>
      <c r="N119" s="48"/>
      <c r="O119" s="48"/>
      <c r="P119" s="48"/>
      <c r="Q119" s="48"/>
      <c r="R119" s="48"/>
      <c r="S119" s="48"/>
      <c r="T119" s="96"/>
      <c r="AT119" s="24" t="s">
        <v>283</v>
      </c>
      <c r="AU119" s="24" t="s">
        <v>91</v>
      </c>
    </row>
    <row r="120" spans="2:65" s="1" customFormat="1" ht="16.5" customHeight="1">
      <c r="B120" s="47"/>
      <c r="C120" s="236" t="s">
        <v>10</v>
      </c>
      <c r="D120" s="236" t="s">
        <v>233</v>
      </c>
      <c r="E120" s="237" t="s">
        <v>1869</v>
      </c>
      <c r="F120" s="238" t="s">
        <v>1870</v>
      </c>
      <c r="G120" s="239" t="s">
        <v>292</v>
      </c>
      <c r="H120" s="240">
        <v>1</v>
      </c>
      <c r="I120" s="241"/>
      <c r="J120" s="242">
        <f>ROUND(I120*H120,2)</f>
        <v>0</v>
      </c>
      <c r="K120" s="238" t="s">
        <v>34</v>
      </c>
      <c r="L120" s="73"/>
      <c r="M120" s="243" t="s">
        <v>34</v>
      </c>
      <c r="N120" s="244" t="s">
        <v>49</v>
      </c>
      <c r="O120" s="48"/>
      <c r="P120" s="245">
        <f>O120*H120</f>
        <v>0</v>
      </c>
      <c r="Q120" s="245">
        <v>0.03924</v>
      </c>
      <c r="R120" s="245">
        <f>Q120*H120</f>
        <v>0.03924</v>
      </c>
      <c r="S120" s="245">
        <v>0</v>
      </c>
      <c r="T120" s="246">
        <f>S120*H120</f>
        <v>0</v>
      </c>
      <c r="AR120" s="24" t="s">
        <v>259</v>
      </c>
      <c r="AT120" s="24" t="s">
        <v>233</v>
      </c>
      <c r="AU120" s="24" t="s">
        <v>91</v>
      </c>
      <c r="AY120" s="24" t="s">
        <v>230</v>
      </c>
      <c r="BE120" s="247">
        <f>IF(N120="základní",J120,0)</f>
        <v>0</v>
      </c>
      <c r="BF120" s="247">
        <f>IF(N120="snížená",J120,0)</f>
        <v>0</v>
      </c>
      <c r="BG120" s="247">
        <f>IF(N120="zákl. přenesená",J120,0)</f>
        <v>0</v>
      </c>
      <c r="BH120" s="247">
        <f>IF(N120="sníž. přenesená",J120,0)</f>
        <v>0</v>
      </c>
      <c r="BI120" s="247">
        <f>IF(N120="nulová",J120,0)</f>
        <v>0</v>
      </c>
      <c r="BJ120" s="24" t="s">
        <v>85</v>
      </c>
      <c r="BK120" s="247">
        <f>ROUND(I120*H120,2)</f>
        <v>0</v>
      </c>
      <c r="BL120" s="24" t="s">
        <v>259</v>
      </c>
      <c r="BM120" s="24" t="s">
        <v>1871</v>
      </c>
    </row>
    <row r="121" spans="2:47" s="1" customFormat="1" ht="13.5">
      <c r="B121" s="47"/>
      <c r="C121" s="75"/>
      <c r="D121" s="250" t="s">
        <v>283</v>
      </c>
      <c r="E121" s="75"/>
      <c r="F121" s="281" t="s">
        <v>1868</v>
      </c>
      <c r="G121" s="75"/>
      <c r="H121" s="75"/>
      <c r="I121" s="204"/>
      <c r="J121" s="75"/>
      <c r="K121" s="75"/>
      <c r="L121" s="73"/>
      <c r="M121" s="282"/>
      <c r="N121" s="48"/>
      <c r="O121" s="48"/>
      <c r="P121" s="48"/>
      <c r="Q121" s="48"/>
      <c r="R121" s="48"/>
      <c r="S121" s="48"/>
      <c r="T121" s="96"/>
      <c r="AT121" s="24" t="s">
        <v>283</v>
      </c>
      <c r="AU121" s="24" t="s">
        <v>91</v>
      </c>
    </row>
    <row r="122" spans="2:65" s="1" customFormat="1" ht="16.5" customHeight="1">
      <c r="B122" s="47"/>
      <c r="C122" s="236" t="s">
        <v>259</v>
      </c>
      <c r="D122" s="236" t="s">
        <v>233</v>
      </c>
      <c r="E122" s="237" t="s">
        <v>428</v>
      </c>
      <c r="F122" s="238" t="s">
        <v>429</v>
      </c>
      <c r="G122" s="239" t="s">
        <v>304</v>
      </c>
      <c r="H122" s="293"/>
      <c r="I122" s="241"/>
      <c r="J122" s="242">
        <f>ROUND(I122*H122,2)</f>
        <v>0</v>
      </c>
      <c r="K122" s="238" t="s">
        <v>34</v>
      </c>
      <c r="L122" s="73"/>
      <c r="M122" s="243" t="s">
        <v>34</v>
      </c>
      <c r="N122" s="244" t="s">
        <v>49</v>
      </c>
      <c r="O122" s="48"/>
      <c r="P122" s="245">
        <f>O122*H122</f>
        <v>0</v>
      </c>
      <c r="Q122" s="245">
        <v>0</v>
      </c>
      <c r="R122" s="245">
        <f>Q122*H122</f>
        <v>0</v>
      </c>
      <c r="S122" s="245">
        <v>0</v>
      </c>
      <c r="T122" s="246">
        <f>S122*H122</f>
        <v>0</v>
      </c>
      <c r="AR122" s="24" t="s">
        <v>259</v>
      </c>
      <c r="AT122" s="24" t="s">
        <v>233</v>
      </c>
      <c r="AU122" s="24" t="s">
        <v>91</v>
      </c>
      <c r="AY122" s="24" t="s">
        <v>230</v>
      </c>
      <c r="BE122" s="247">
        <f>IF(N122="základní",J122,0)</f>
        <v>0</v>
      </c>
      <c r="BF122" s="247">
        <f>IF(N122="snížená",J122,0)</f>
        <v>0</v>
      </c>
      <c r="BG122" s="247">
        <f>IF(N122="zákl. přenesená",J122,0)</f>
        <v>0</v>
      </c>
      <c r="BH122" s="247">
        <f>IF(N122="sníž. přenesená",J122,0)</f>
        <v>0</v>
      </c>
      <c r="BI122" s="247">
        <f>IF(N122="nulová",J122,0)</f>
        <v>0</v>
      </c>
      <c r="BJ122" s="24" t="s">
        <v>85</v>
      </c>
      <c r="BK122" s="247">
        <f>ROUND(I122*H122,2)</f>
        <v>0</v>
      </c>
      <c r="BL122" s="24" t="s">
        <v>259</v>
      </c>
      <c r="BM122" s="24" t="s">
        <v>1872</v>
      </c>
    </row>
    <row r="123" spans="2:63" s="11" customFormat="1" ht="29.85" customHeight="1">
      <c r="B123" s="220"/>
      <c r="C123" s="221"/>
      <c r="D123" s="222" t="s">
        <v>77</v>
      </c>
      <c r="E123" s="234" t="s">
        <v>431</v>
      </c>
      <c r="F123" s="234" t="s">
        <v>277</v>
      </c>
      <c r="G123" s="221"/>
      <c r="H123" s="221"/>
      <c r="I123" s="224"/>
      <c r="J123" s="235">
        <f>BK123</f>
        <v>0</v>
      </c>
      <c r="K123" s="221"/>
      <c r="L123" s="226"/>
      <c r="M123" s="227"/>
      <c r="N123" s="228"/>
      <c r="O123" s="228"/>
      <c r="P123" s="229">
        <f>SUM(P124:P135)</f>
        <v>0</v>
      </c>
      <c r="Q123" s="228"/>
      <c r="R123" s="229">
        <f>SUM(R124:R135)</f>
        <v>0.6431500000000001</v>
      </c>
      <c r="S123" s="228"/>
      <c r="T123" s="230">
        <f>SUM(T124:T135)</f>
        <v>0.41664</v>
      </c>
      <c r="AR123" s="231" t="s">
        <v>91</v>
      </c>
      <c r="AT123" s="232" t="s">
        <v>77</v>
      </c>
      <c r="AU123" s="232" t="s">
        <v>85</v>
      </c>
      <c r="AY123" s="231" t="s">
        <v>230</v>
      </c>
      <c r="BK123" s="233">
        <f>SUM(BK124:BK135)</f>
        <v>0</v>
      </c>
    </row>
    <row r="124" spans="2:65" s="1" customFormat="1" ht="16.5" customHeight="1">
      <c r="B124" s="47"/>
      <c r="C124" s="236" t="s">
        <v>326</v>
      </c>
      <c r="D124" s="236" t="s">
        <v>233</v>
      </c>
      <c r="E124" s="237" t="s">
        <v>441</v>
      </c>
      <c r="F124" s="238" t="s">
        <v>442</v>
      </c>
      <c r="G124" s="239" t="s">
        <v>258</v>
      </c>
      <c r="H124" s="240">
        <v>30</v>
      </c>
      <c r="I124" s="241"/>
      <c r="J124" s="242">
        <f>ROUND(I124*H124,2)</f>
        <v>0</v>
      </c>
      <c r="K124" s="238" t="s">
        <v>34</v>
      </c>
      <c r="L124" s="73"/>
      <c r="M124" s="243" t="s">
        <v>34</v>
      </c>
      <c r="N124" s="244" t="s">
        <v>49</v>
      </c>
      <c r="O124" s="48"/>
      <c r="P124" s="245">
        <f>O124*H124</f>
        <v>0</v>
      </c>
      <c r="Q124" s="245">
        <v>0.0001</v>
      </c>
      <c r="R124" s="245">
        <f>Q124*H124</f>
        <v>0.003</v>
      </c>
      <c r="S124" s="245">
        <v>0.01384</v>
      </c>
      <c r="T124" s="246">
        <f>S124*H124</f>
        <v>0.4152</v>
      </c>
      <c r="AR124" s="24" t="s">
        <v>259</v>
      </c>
      <c r="AT124" s="24" t="s">
        <v>233</v>
      </c>
      <c r="AU124" s="24" t="s">
        <v>91</v>
      </c>
      <c r="AY124" s="24" t="s">
        <v>230</v>
      </c>
      <c r="BE124" s="247">
        <f>IF(N124="základní",J124,0)</f>
        <v>0</v>
      </c>
      <c r="BF124" s="247">
        <f>IF(N124="snížená",J124,0)</f>
        <v>0</v>
      </c>
      <c r="BG124" s="247">
        <f>IF(N124="zákl. přenesená",J124,0)</f>
        <v>0</v>
      </c>
      <c r="BH124" s="247">
        <f>IF(N124="sníž. přenesená",J124,0)</f>
        <v>0</v>
      </c>
      <c r="BI124" s="247">
        <f>IF(N124="nulová",J124,0)</f>
        <v>0</v>
      </c>
      <c r="BJ124" s="24" t="s">
        <v>85</v>
      </c>
      <c r="BK124" s="247">
        <f>ROUND(I124*H124,2)</f>
        <v>0</v>
      </c>
      <c r="BL124" s="24" t="s">
        <v>259</v>
      </c>
      <c r="BM124" s="24" t="s">
        <v>1873</v>
      </c>
    </row>
    <row r="125" spans="2:65" s="1" customFormat="1" ht="16.5" customHeight="1">
      <c r="B125" s="47"/>
      <c r="C125" s="236" t="s">
        <v>330</v>
      </c>
      <c r="D125" s="236" t="s">
        <v>233</v>
      </c>
      <c r="E125" s="237" t="s">
        <v>479</v>
      </c>
      <c r="F125" s="238" t="s">
        <v>1874</v>
      </c>
      <c r="G125" s="239" t="s">
        <v>292</v>
      </c>
      <c r="H125" s="240">
        <v>1</v>
      </c>
      <c r="I125" s="241"/>
      <c r="J125" s="242">
        <f>ROUND(I125*H125,2)</f>
        <v>0</v>
      </c>
      <c r="K125" s="238" t="s">
        <v>34</v>
      </c>
      <c r="L125" s="73"/>
      <c r="M125" s="243" t="s">
        <v>34</v>
      </c>
      <c r="N125" s="244" t="s">
        <v>49</v>
      </c>
      <c r="O125" s="48"/>
      <c r="P125" s="245">
        <f>O125*H125</f>
        <v>0</v>
      </c>
      <c r="Q125" s="245">
        <v>0</v>
      </c>
      <c r="R125" s="245">
        <f>Q125*H125</f>
        <v>0</v>
      </c>
      <c r="S125" s="245">
        <v>0.00072</v>
      </c>
      <c r="T125" s="246">
        <f>S125*H125</f>
        <v>0.00072</v>
      </c>
      <c r="AR125" s="24" t="s">
        <v>259</v>
      </c>
      <c r="AT125" s="24" t="s">
        <v>233</v>
      </c>
      <c r="AU125" s="24" t="s">
        <v>91</v>
      </c>
      <c r="AY125" s="24" t="s">
        <v>230</v>
      </c>
      <c r="BE125" s="247">
        <f>IF(N125="základní",J125,0)</f>
        <v>0</v>
      </c>
      <c r="BF125" s="247">
        <f>IF(N125="snížená",J125,0)</f>
        <v>0</v>
      </c>
      <c r="BG125" s="247">
        <f>IF(N125="zákl. přenesená",J125,0)</f>
        <v>0</v>
      </c>
      <c r="BH125" s="247">
        <f>IF(N125="sníž. přenesená",J125,0)</f>
        <v>0</v>
      </c>
      <c r="BI125" s="247">
        <f>IF(N125="nulová",J125,0)</f>
        <v>0</v>
      </c>
      <c r="BJ125" s="24" t="s">
        <v>85</v>
      </c>
      <c r="BK125" s="247">
        <f>ROUND(I125*H125,2)</f>
        <v>0</v>
      </c>
      <c r="BL125" s="24" t="s">
        <v>259</v>
      </c>
      <c r="BM125" s="24" t="s">
        <v>1875</v>
      </c>
    </row>
    <row r="126" spans="2:65" s="1" customFormat="1" ht="16.5" customHeight="1">
      <c r="B126" s="47"/>
      <c r="C126" s="236" t="s">
        <v>335</v>
      </c>
      <c r="D126" s="236" t="s">
        <v>233</v>
      </c>
      <c r="E126" s="237" t="s">
        <v>1876</v>
      </c>
      <c r="F126" s="238" t="s">
        <v>1877</v>
      </c>
      <c r="G126" s="239" t="s">
        <v>292</v>
      </c>
      <c r="H126" s="240">
        <v>1</v>
      </c>
      <c r="I126" s="241"/>
      <c r="J126" s="242">
        <f>ROUND(I126*H126,2)</f>
        <v>0</v>
      </c>
      <c r="K126" s="238" t="s">
        <v>34</v>
      </c>
      <c r="L126" s="73"/>
      <c r="M126" s="243" t="s">
        <v>34</v>
      </c>
      <c r="N126" s="244" t="s">
        <v>49</v>
      </c>
      <c r="O126" s="48"/>
      <c r="P126" s="245">
        <f>O126*H126</f>
        <v>0</v>
      </c>
      <c r="Q126" s="245">
        <v>0</v>
      </c>
      <c r="R126" s="245">
        <f>Q126*H126</f>
        <v>0</v>
      </c>
      <c r="S126" s="245">
        <v>0.00072</v>
      </c>
      <c r="T126" s="246">
        <f>S126*H126</f>
        <v>0.00072</v>
      </c>
      <c r="AR126" s="24" t="s">
        <v>259</v>
      </c>
      <c r="AT126" s="24" t="s">
        <v>233</v>
      </c>
      <c r="AU126" s="24" t="s">
        <v>91</v>
      </c>
      <c r="AY126" s="24" t="s">
        <v>230</v>
      </c>
      <c r="BE126" s="247">
        <f>IF(N126="základní",J126,0)</f>
        <v>0</v>
      </c>
      <c r="BF126" s="247">
        <f>IF(N126="snížená",J126,0)</f>
        <v>0</v>
      </c>
      <c r="BG126" s="247">
        <f>IF(N126="zákl. přenesená",J126,0)</f>
        <v>0</v>
      </c>
      <c r="BH126" s="247">
        <f>IF(N126="sníž. přenesená",J126,0)</f>
        <v>0</v>
      </c>
      <c r="BI126" s="247">
        <f>IF(N126="nulová",J126,0)</f>
        <v>0</v>
      </c>
      <c r="BJ126" s="24" t="s">
        <v>85</v>
      </c>
      <c r="BK126" s="247">
        <f>ROUND(I126*H126,2)</f>
        <v>0</v>
      </c>
      <c r="BL126" s="24" t="s">
        <v>259</v>
      </c>
      <c r="BM126" s="24" t="s">
        <v>1878</v>
      </c>
    </row>
    <row r="127" spans="2:65" s="1" customFormat="1" ht="16.5" customHeight="1">
      <c r="B127" s="47"/>
      <c r="C127" s="236" t="s">
        <v>262</v>
      </c>
      <c r="D127" s="236" t="s">
        <v>233</v>
      </c>
      <c r="E127" s="237" t="s">
        <v>487</v>
      </c>
      <c r="F127" s="238" t="s">
        <v>488</v>
      </c>
      <c r="G127" s="239" t="s">
        <v>258</v>
      </c>
      <c r="H127" s="240">
        <v>20</v>
      </c>
      <c r="I127" s="241"/>
      <c r="J127" s="242">
        <f>ROUND(I127*H127,2)</f>
        <v>0</v>
      </c>
      <c r="K127" s="238" t="s">
        <v>34</v>
      </c>
      <c r="L127" s="73"/>
      <c r="M127" s="243" t="s">
        <v>34</v>
      </c>
      <c r="N127" s="244" t="s">
        <v>49</v>
      </c>
      <c r="O127" s="48"/>
      <c r="P127" s="245">
        <f>O127*H127</f>
        <v>0</v>
      </c>
      <c r="Q127" s="245">
        <v>0.0024</v>
      </c>
      <c r="R127" s="245">
        <f>Q127*H127</f>
        <v>0.047999999999999994</v>
      </c>
      <c r="S127" s="245">
        <v>0</v>
      </c>
      <c r="T127" s="246">
        <f>S127*H127</f>
        <v>0</v>
      </c>
      <c r="AR127" s="24" t="s">
        <v>259</v>
      </c>
      <c r="AT127" s="24" t="s">
        <v>233</v>
      </c>
      <c r="AU127" s="24" t="s">
        <v>91</v>
      </c>
      <c r="AY127" s="24" t="s">
        <v>230</v>
      </c>
      <c r="BE127" s="247">
        <f>IF(N127="základní",J127,0)</f>
        <v>0</v>
      </c>
      <c r="BF127" s="247">
        <f>IF(N127="snížená",J127,0)</f>
        <v>0</v>
      </c>
      <c r="BG127" s="247">
        <f>IF(N127="zákl. přenesená",J127,0)</f>
        <v>0</v>
      </c>
      <c r="BH127" s="247">
        <f>IF(N127="sníž. přenesená",J127,0)</f>
        <v>0</v>
      </c>
      <c r="BI127" s="247">
        <f>IF(N127="nulová",J127,0)</f>
        <v>0</v>
      </c>
      <c r="BJ127" s="24" t="s">
        <v>85</v>
      </c>
      <c r="BK127" s="247">
        <f>ROUND(I127*H127,2)</f>
        <v>0</v>
      </c>
      <c r="BL127" s="24" t="s">
        <v>259</v>
      </c>
      <c r="BM127" s="24" t="s">
        <v>1879</v>
      </c>
    </row>
    <row r="128" spans="2:65" s="1" customFormat="1" ht="16.5" customHeight="1">
      <c r="B128" s="47"/>
      <c r="C128" s="236" t="s">
        <v>9</v>
      </c>
      <c r="D128" s="236" t="s">
        <v>233</v>
      </c>
      <c r="E128" s="237" t="s">
        <v>491</v>
      </c>
      <c r="F128" s="238" t="s">
        <v>492</v>
      </c>
      <c r="G128" s="239" t="s">
        <v>258</v>
      </c>
      <c r="H128" s="240">
        <v>75</v>
      </c>
      <c r="I128" s="241"/>
      <c r="J128" s="242">
        <f>ROUND(I128*H128,2)</f>
        <v>0</v>
      </c>
      <c r="K128" s="238" t="s">
        <v>34</v>
      </c>
      <c r="L128" s="73"/>
      <c r="M128" s="243" t="s">
        <v>34</v>
      </c>
      <c r="N128" s="244" t="s">
        <v>49</v>
      </c>
      <c r="O128" s="48"/>
      <c r="P128" s="245">
        <f>O128*H128</f>
        <v>0</v>
      </c>
      <c r="Q128" s="245">
        <v>0.00765</v>
      </c>
      <c r="R128" s="245">
        <f>Q128*H128</f>
        <v>0.57375</v>
      </c>
      <c r="S128" s="245">
        <v>0</v>
      </c>
      <c r="T128" s="246">
        <f>S128*H128</f>
        <v>0</v>
      </c>
      <c r="AR128" s="24" t="s">
        <v>259</v>
      </c>
      <c r="AT128" s="24" t="s">
        <v>233</v>
      </c>
      <c r="AU128" s="24" t="s">
        <v>91</v>
      </c>
      <c r="AY128" s="24" t="s">
        <v>230</v>
      </c>
      <c r="BE128" s="247">
        <f>IF(N128="základní",J128,0)</f>
        <v>0</v>
      </c>
      <c r="BF128" s="247">
        <f>IF(N128="snížená",J128,0)</f>
        <v>0</v>
      </c>
      <c r="BG128" s="247">
        <f>IF(N128="zákl. přenesená",J128,0)</f>
        <v>0</v>
      </c>
      <c r="BH128" s="247">
        <f>IF(N128="sníž. přenesená",J128,0)</f>
        <v>0</v>
      </c>
      <c r="BI128" s="247">
        <f>IF(N128="nulová",J128,0)</f>
        <v>0</v>
      </c>
      <c r="BJ128" s="24" t="s">
        <v>85</v>
      </c>
      <c r="BK128" s="247">
        <f>ROUND(I128*H128,2)</f>
        <v>0</v>
      </c>
      <c r="BL128" s="24" t="s">
        <v>259</v>
      </c>
      <c r="BM128" s="24" t="s">
        <v>1880</v>
      </c>
    </row>
    <row r="129" spans="2:65" s="1" customFormat="1" ht="25.5" customHeight="1">
      <c r="B129" s="47"/>
      <c r="C129" s="236" t="s">
        <v>347</v>
      </c>
      <c r="D129" s="236" t="s">
        <v>233</v>
      </c>
      <c r="E129" s="237" t="s">
        <v>1881</v>
      </c>
      <c r="F129" s="238" t="s">
        <v>517</v>
      </c>
      <c r="G129" s="239" t="s">
        <v>258</v>
      </c>
      <c r="H129" s="240">
        <v>20</v>
      </c>
      <c r="I129" s="241"/>
      <c r="J129" s="242">
        <f>ROUND(I129*H129,2)</f>
        <v>0</v>
      </c>
      <c r="K129" s="238" t="s">
        <v>34</v>
      </c>
      <c r="L129" s="73"/>
      <c r="M129" s="243" t="s">
        <v>34</v>
      </c>
      <c r="N129" s="244" t="s">
        <v>49</v>
      </c>
      <c r="O129" s="48"/>
      <c r="P129" s="245">
        <f>O129*H129</f>
        <v>0</v>
      </c>
      <c r="Q129" s="245">
        <v>0.00024</v>
      </c>
      <c r="R129" s="245">
        <f>Q129*H129</f>
        <v>0.0048000000000000004</v>
      </c>
      <c r="S129" s="245">
        <v>0</v>
      </c>
      <c r="T129" s="246">
        <f>S129*H129</f>
        <v>0</v>
      </c>
      <c r="AR129" s="24" t="s">
        <v>259</v>
      </c>
      <c r="AT129" s="24" t="s">
        <v>233</v>
      </c>
      <c r="AU129" s="24" t="s">
        <v>91</v>
      </c>
      <c r="AY129" s="24" t="s">
        <v>230</v>
      </c>
      <c r="BE129" s="247">
        <f>IF(N129="základní",J129,0)</f>
        <v>0</v>
      </c>
      <c r="BF129" s="247">
        <f>IF(N129="snížená",J129,0)</f>
        <v>0</v>
      </c>
      <c r="BG129" s="247">
        <f>IF(N129="zákl. přenesená",J129,0)</f>
        <v>0</v>
      </c>
      <c r="BH129" s="247">
        <f>IF(N129="sníž. přenesená",J129,0)</f>
        <v>0</v>
      </c>
      <c r="BI129" s="247">
        <f>IF(N129="nulová",J129,0)</f>
        <v>0</v>
      </c>
      <c r="BJ129" s="24" t="s">
        <v>85</v>
      </c>
      <c r="BK129" s="247">
        <f>ROUND(I129*H129,2)</f>
        <v>0</v>
      </c>
      <c r="BL129" s="24" t="s">
        <v>259</v>
      </c>
      <c r="BM129" s="24" t="s">
        <v>1882</v>
      </c>
    </row>
    <row r="130" spans="2:51" s="12" customFormat="1" ht="13.5">
      <c r="B130" s="248"/>
      <c r="C130" s="249"/>
      <c r="D130" s="250" t="s">
        <v>246</v>
      </c>
      <c r="E130" s="251" t="s">
        <v>34</v>
      </c>
      <c r="F130" s="252" t="s">
        <v>262</v>
      </c>
      <c r="G130" s="249"/>
      <c r="H130" s="253">
        <v>20</v>
      </c>
      <c r="I130" s="254"/>
      <c r="J130" s="249"/>
      <c r="K130" s="249"/>
      <c r="L130" s="255"/>
      <c r="M130" s="256"/>
      <c r="N130" s="257"/>
      <c r="O130" s="257"/>
      <c r="P130" s="257"/>
      <c r="Q130" s="257"/>
      <c r="R130" s="257"/>
      <c r="S130" s="257"/>
      <c r="T130" s="258"/>
      <c r="AT130" s="259" t="s">
        <v>246</v>
      </c>
      <c r="AU130" s="259" t="s">
        <v>91</v>
      </c>
      <c r="AV130" s="12" t="s">
        <v>91</v>
      </c>
      <c r="AW130" s="12" t="s">
        <v>41</v>
      </c>
      <c r="AX130" s="12" t="s">
        <v>78</v>
      </c>
      <c r="AY130" s="259" t="s">
        <v>230</v>
      </c>
    </row>
    <row r="131" spans="2:51" s="14" customFormat="1" ht="13.5">
      <c r="B131" s="270"/>
      <c r="C131" s="271"/>
      <c r="D131" s="250" t="s">
        <v>246</v>
      </c>
      <c r="E131" s="272" t="s">
        <v>34</v>
      </c>
      <c r="F131" s="273" t="s">
        <v>265</v>
      </c>
      <c r="G131" s="271"/>
      <c r="H131" s="274">
        <v>20</v>
      </c>
      <c r="I131" s="275"/>
      <c r="J131" s="271"/>
      <c r="K131" s="271"/>
      <c r="L131" s="276"/>
      <c r="M131" s="277"/>
      <c r="N131" s="278"/>
      <c r="O131" s="278"/>
      <c r="P131" s="278"/>
      <c r="Q131" s="278"/>
      <c r="R131" s="278"/>
      <c r="S131" s="278"/>
      <c r="T131" s="279"/>
      <c r="AT131" s="280" t="s">
        <v>246</v>
      </c>
      <c r="AU131" s="280" t="s">
        <v>91</v>
      </c>
      <c r="AV131" s="14" t="s">
        <v>237</v>
      </c>
      <c r="AW131" s="14" t="s">
        <v>41</v>
      </c>
      <c r="AX131" s="14" t="s">
        <v>85</v>
      </c>
      <c r="AY131" s="280" t="s">
        <v>230</v>
      </c>
    </row>
    <row r="132" spans="2:65" s="1" customFormat="1" ht="25.5" customHeight="1">
      <c r="B132" s="47"/>
      <c r="C132" s="236" t="s">
        <v>352</v>
      </c>
      <c r="D132" s="236" t="s">
        <v>233</v>
      </c>
      <c r="E132" s="237" t="s">
        <v>1883</v>
      </c>
      <c r="F132" s="238" t="s">
        <v>521</v>
      </c>
      <c r="G132" s="239" t="s">
        <v>258</v>
      </c>
      <c r="H132" s="240">
        <v>40</v>
      </c>
      <c r="I132" s="241"/>
      <c r="J132" s="242">
        <f>ROUND(I132*H132,2)</f>
        <v>0</v>
      </c>
      <c r="K132" s="238" t="s">
        <v>34</v>
      </c>
      <c r="L132" s="73"/>
      <c r="M132" s="243" t="s">
        <v>34</v>
      </c>
      <c r="N132" s="244" t="s">
        <v>49</v>
      </c>
      <c r="O132" s="48"/>
      <c r="P132" s="245">
        <f>O132*H132</f>
        <v>0</v>
      </c>
      <c r="Q132" s="245">
        <v>0.00034</v>
      </c>
      <c r="R132" s="245">
        <f>Q132*H132</f>
        <v>0.013600000000000001</v>
      </c>
      <c r="S132" s="245">
        <v>0</v>
      </c>
      <c r="T132" s="246">
        <f>S132*H132</f>
        <v>0</v>
      </c>
      <c r="AR132" s="24" t="s">
        <v>259</v>
      </c>
      <c r="AT132" s="24" t="s">
        <v>233</v>
      </c>
      <c r="AU132" s="24" t="s">
        <v>91</v>
      </c>
      <c r="AY132" s="24" t="s">
        <v>230</v>
      </c>
      <c r="BE132" s="247">
        <f>IF(N132="základní",J132,0)</f>
        <v>0</v>
      </c>
      <c r="BF132" s="247">
        <f>IF(N132="snížená",J132,0)</f>
        <v>0</v>
      </c>
      <c r="BG132" s="247">
        <f>IF(N132="zákl. přenesená",J132,0)</f>
        <v>0</v>
      </c>
      <c r="BH132" s="247">
        <f>IF(N132="sníž. přenesená",J132,0)</f>
        <v>0</v>
      </c>
      <c r="BI132" s="247">
        <f>IF(N132="nulová",J132,0)</f>
        <v>0</v>
      </c>
      <c r="BJ132" s="24" t="s">
        <v>85</v>
      </c>
      <c r="BK132" s="247">
        <f>ROUND(I132*H132,2)</f>
        <v>0</v>
      </c>
      <c r="BL132" s="24" t="s">
        <v>259</v>
      </c>
      <c r="BM132" s="24" t="s">
        <v>1884</v>
      </c>
    </row>
    <row r="133" spans="2:51" s="12" customFormat="1" ht="13.5">
      <c r="B133" s="248"/>
      <c r="C133" s="249"/>
      <c r="D133" s="250" t="s">
        <v>246</v>
      </c>
      <c r="E133" s="251" t="s">
        <v>34</v>
      </c>
      <c r="F133" s="252" t="s">
        <v>275</v>
      </c>
      <c r="G133" s="249"/>
      <c r="H133" s="253">
        <v>40</v>
      </c>
      <c r="I133" s="254"/>
      <c r="J133" s="249"/>
      <c r="K133" s="249"/>
      <c r="L133" s="255"/>
      <c r="M133" s="256"/>
      <c r="N133" s="257"/>
      <c r="O133" s="257"/>
      <c r="P133" s="257"/>
      <c r="Q133" s="257"/>
      <c r="R133" s="257"/>
      <c r="S133" s="257"/>
      <c r="T133" s="258"/>
      <c r="AT133" s="259" t="s">
        <v>246</v>
      </c>
      <c r="AU133" s="259" t="s">
        <v>91</v>
      </c>
      <c r="AV133" s="12" t="s">
        <v>91</v>
      </c>
      <c r="AW133" s="12" t="s">
        <v>41</v>
      </c>
      <c r="AX133" s="12" t="s">
        <v>78</v>
      </c>
      <c r="AY133" s="259" t="s">
        <v>230</v>
      </c>
    </row>
    <row r="134" spans="2:51" s="14" customFormat="1" ht="13.5">
      <c r="B134" s="270"/>
      <c r="C134" s="271"/>
      <c r="D134" s="250" t="s">
        <v>246</v>
      </c>
      <c r="E134" s="272" t="s">
        <v>34</v>
      </c>
      <c r="F134" s="273" t="s">
        <v>265</v>
      </c>
      <c r="G134" s="271"/>
      <c r="H134" s="274">
        <v>40</v>
      </c>
      <c r="I134" s="275"/>
      <c r="J134" s="271"/>
      <c r="K134" s="271"/>
      <c r="L134" s="276"/>
      <c r="M134" s="277"/>
      <c r="N134" s="278"/>
      <c r="O134" s="278"/>
      <c r="P134" s="278"/>
      <c r="Q134" s="278"/>
      <c r="R134" s="278"/>
      <c r="S134" s="278"/>
      <c r="T134" s="279"/>
      <c r="AT134" s="280" t="s">
        <v>246</v>
      </c>
      <c r="AU134" s="280" t="s">
        <v>91</v>
      </c>
      <c r="AV134" s="14" t="s">
        <v>237</v>
      </c>
      <c r="AW134" s="14" t="s">
        <v>41</v>
      </c>
      <c r="AX134" s="14" t="s">
        <v>85</v>
      </c>
      <c r="AY134" s="280" t="s">
        <v>230</v>
      </c>
    </row>
    <row r="135" spans="2:65" s="1" customFormat="1" ht="16.5" customHeight="1">
      <c r="B135" s="47"/>
      <c r="C135" s="236" t="s">
        <v>356</v>
      </c>
      <c r="D135" s="236" t="s">
        <v>233</v>
      </c>
      <c r="E135" s="237" t="s">
        <v>534</v>
      </c>
      <c r="F135" s="238" t="s">
        <v>535</v>
      </c>
      <c r="G135" s="239" t="s">
        <v>304</v>
      </c>
      <c r="H135" s="293"/>
      <c r="I135" s="241"/>
      <c r="J135" s="242">
        <f>ROUND(I135*H135,2)</f>
        <v>0</v>
      </c>
      <c r="K135" s="238" t="s">
        <v>34</v>
      </c>
      <c r="L135" s="73"/>
      <c r="M135" s="243" t="s">
        <v>34</v>
      </c>
      <c r="N135" s="244" t="s">
        <v>49</v>
      </c>
      <c r="O135" s="48"/>
      <c r="P135" s="245">
        <f>O135*H135</f>
        <v>0</v>
      </c>
      <c r="Q135" s="245">
        <v>0</v>
      </c>
      <c r="R135" s="245">
        <f>Q135*H135</f>
        <v>0</v>
      </c>
      <c r="S135" s="245">
        <v>0</v>
      </c>
      <c r="T135" s="246">
        <f>S135*H135</f>
        <v>0</v>
      </c>
      <c r="AR135" s="24" t="s">
        <v>259</v>
      </c>
      <c r="AT135" s="24" t="s">
        <v>233</v>
      </c>
      <c r="AU135" s="24" t="s">
        <v>91</v>
      </c>
      <c r="AY135" s="24" t="s">
        <v>230</v>
      </c>
      <c r="BE135" s="247">
        <f>IF(N135="základní",J135,0)</f>
        <v>0</v>
      </c>
      <c r="BF135" s="247">
        <f>IF(N135="snížená",J135,0)</f>
        <v>0</v>
      </c>
      <c r="BG135" s="247">
        <f>IF(N135="zákl. přenesená",J135,0)</f>
        <v>0</v>
      </c>
      <c r="BH135" s="247">
        <f>IF(N135="sníž. přenesená",J135,0)</f>
        <v>0</v>
      </c>
      <c r="BI135" s="247">
        <f>IF(N135="nulová",J135,0)</f>
        <v>0</v>
      </c>
      <c r="BJ135" s="24" t="s">
        <v>85</v>
      </c>
      <c r="BK135" s="247">
        <f>ROUND(I135*H135,2)</f>
        <v>0</v>
      </c>
      <c r="BL135" s="24" t="s">
        <v>259</v>
      </c>
      <c r="BM135" s="24" t="s">
        <v>1885</v>
      </c>
    </row>
    <row r="136" spans="2:63" s="11" customFormat="1" ht="29.85" customHeight="1">
      <c r="B136" s="220"/>
      <c r="C136" s="221"/>
      <c r="D136" s="222" t="s">
        <v>77</v>
      </c>
      <c r="E136" s="234" t="s">
        <v>537</v>
      </c>
      <c r="F136" s="234" t="s">
        <v>277</v>
      </c>
      <c r="G136" s="221"/>
      <c r="H136" s="221"/>
      <c r="I136" s="224"/>
      <c r="J136" s="235">
        <f>BK136</f>
        <v>0</v>
      </c>
      <c r="K136" s="221"/>
      <c r="L136" s="226"/>
      <c r="M136" s="227"/>
      <c r="N136" s="228"/>
      <c r="O136" s="228"/>
      <c r="P136" s="229">
        <f>SUM(P137:P168)</f>
        <v>0</v>
      </c>
      <c r="Q136" s="228"/>
      <c r="R136" s="229">
        <f>SUM(R137:R168)</f>
        <v>0.36131</v>
      </c>
      <c r="S136" s="228"/>
      <c r="T136" s="230">
        <f>SUM(T137:T168)</f>
        <v>0</v>
      </c>
      <c r="AR136" s="231" t="s">
        <v>91</v>
      </c>
      <c r="AT136" s="232" t="s">
        <v>77</v>
      </c>
      <c r="AU136" s="232" t="s">
        <v>85</v>
      </c>
      <c r="AY136" s="231" t="s">
        <v>230</v>
      </c>
      <c r="BK136" s="233">
        <f>SUM(BK137:BK168)</f>
        <v>0</v>
      </c>
    </row>
    <row r="137" spans="2:65" s="1" customFormat="1" ht="25.5" customHeight="1">
      <c r="B137" s="47"/>
      <c r="C137" s="236" t="s">
        <v>361</v>
      </c>
      <c r="D137" s="236" t="s">
        <v>233</v>
      </c>
      <c r="E137" s="237" t="s">
        <v>1886</v>
      </c>
      <c r="F137" s="238" t="s">
        <v>1887</v>
      </c>
      <c r="G137" s="239" t="s">
        <v>292</v>
      </c>
      <c r="H137" s="240">
        <v>1</v>
      </c>
      <c r="I137" s="241"/>
      <c r="J137" s="242">
        <f>ROUND(I137*H137,2)</f>
        <v>0</v>
      </c>
      <c r="K137" s="238" t="s">
        <v>34</v>
      </c>
      <c r="L137" s="73"/>
      <c r="M137" s="243" t="s">
        <v>34</v>
      </c>
      <c r="N137" s="244" t="s">
        <v>49</v>
      </c>
      <c r="O137" s="48"/>
      <c r="P137" s="245">
        <f>O137*H137</f>
        <v>0</v>
      </c>
      <c r="Q137" s="245">
        <v>0.0007</v>
      </c>
      <c r="R137" s="245">
        <f>Q137*H137</f>
        <v>0.0007</v>
      </c>
      <c r="S137" s="245">
        <v>0</v>
      </c>
      <c r="T137" s="246">
        <f>S137*H137</f>
        <v>0</v>
      </c>
      <c r="AR137" s="24" t="s">
        <v>259</v>
      </c>
      <c r="AT137" s="24" t="s">
        <v>233</v>
      </c>
      <c r="AU137" s="24" t="s">
        <v>91</v>
      </c>
      <c r="AY137" s="24" t="s">
        <v>230</v>
      </c>
      <c r="BE137" s="247">
        <f>IF(N137="základní",J137,0)</f>
        <v>0</v>
      </c>
      <c r="BF137" s="247">
        <f>IF(N137="snížená",J137,0)</f>
        <v>0</v>
      </c>
      <c r="BG137" s="247">
        <f>IF(N137="zákl. přenesená",J137,0)</f>
        <v>0</v>
      </c>
      <c r="BH137" s="247">
        <f>IF(N137="sníž. přenesená",J137,0)</f>
        <v>0</v>
      </c>
      <c r="BI137" s="247">
        <f>IF(N137="nulová",J137,0)</f>
        <v>0</v>
      </c>
      <c r="BJ137" s="24" t="s">
        <v>85</v>
      </c>
      <c r="BK137" s="247">
        <f>ROUND(I137*H137,2)</f>
        <v>0</v>
      </c>
      <c r="BL137" s="24" t="s">
        <v>259</v>
      </c>
      <c r="BM137" s="24" t="s">
        <v>1888</v>
      </c>
    </row>
    <row r="138" spans="2:47" s="1" customFormat="1" ht="13.5">
      <c r="B138" s="47"/>
      <c r="C138" s="75"/>
      <c r="D138" s="250" t="s">
        <v>283</v>
      </c>
      <c r="E138" s="75"/>
      <c r="F138" s="281" t="s">
        <v>1889</v>
      </c>
      <c r="G138" s="75"/>
      <c r="H138" s="75"/>
      <c r="I138" s="204"/>
      <c r="J138" s="75"/>
      <c r="K138" s="75"/>
      <c r="L138" s="73"/>
      <c r="M138" s="282"/>
      <c r="N138" s="48"/>
      <c r="O138" s="48"/>
      <c r="P138" s="48"/>
      <c r="Q138" s="48"/>
      <c r="R138" s="48"/>
      <c r="S138" s="48"/>
      <c r="T138" s="96"/>
      <c r="AT138" s="24" t="s">
        <v>283</v>
      </c>
      <c r="AU138" s="24" t="s">
        <v>91</v>
      </c>
    </row>
    <row r="139" spans="2:65" s="1" customFormat="1" ht="25.5" customHeight="1">
      <c r="B139" s="47"/>
      <c r="C139" s="236" t="s">
        <v>365</v>
      </c>
      <c r="D139" s="236" t="s">
        <v>233</v>
      </c>
      <c r="E139" s="237" t="s">
        <v>1890</v>
      </c>
      <c r="F139" s="238" t="s">
        <v>1891</v>
      </c>
      <c r="G139" s="239" t="s">
        <v>292</v>
      </c>
      <c r="H139" s="240">
        <v>1</v>
      </c>
      <c r="I139" s="241"/>
      <c r="J139" s="242">
        <f>ROUND(I139*H139,2)</f>
        <v>0</v>
      </c>
      <c r="K139" s="238" t="s">
        <v>34</v>
      </c>
      <c r="L139" s="73"/>
      <c r="M139" s="243" t="s">
        <v>34</v>
      </c>
      <c r="N139" s="244" t="s">
        <v>49</v>
      </c>
      <c r="O139" s="48"/>
      <c r="P139" s="245">
        <f>O139*H139</f>
        <v>0</v>
      </c>
      <c r="Q139" s="245">
        <v>0.0007</v>
      </c>
      <c r="R139" s="245">
        <f>Q139*H139</f>
        <v>0.0007</v>
      </c>
      <c r="S139" s="245">
        <v>0</v>
      </c>
      <c r="T139" s="246">
        <f>S139*H139</f>
        <v>0</v>
      </c>
      <c r="AR139" s="24" t="s">
        <v>259</v>
      </c>
      <c r="AT139" s="24" t="s">
        <v>233</v>
      </c>
      <c r="AU139" s="24" t="s">
        <v>91</v>
      </c>
      <c r="AY139" s="24" t="s">
        <v>230</v>
      </c>
      <c r="BE139" s="247">
        <f>IF(N139="základní",J139,0)</f>
        <v>0</v>
      </c>
      <c r="BF139" s="247">
        <f>IF(N139="snížená",J139,0)</f>
        <v>0</v>
      </c>
      <c r="BG139" s="247">
        <f>IF(N139="zákl. přenesená",J139,0)</f>
        <v>0</v>
      </c>
      <c r="BH139" s="247">
        <f>IF(N139="sníž. přenesená",J139,0)</f>
        <v>0</v>
      </c>
      <c r="BI139" s="247">
        <f>IF(N139="nulová",J139,0)</f>
        <v>0</v>
      </c>
      <c r="BJ139" s="24" t="s">
        <v>85</v>
      </c>
      <c r="BK139" s="247">
        <f>ROUND(I139*H139,2)</f>
        <v>0</v>
      </c>
      <c r="BL139" s="24" t="s">
        <v>259</v>
      </c>
      <c r="BM139" s="24" t="s">
        <v>1892</v>
      </c>
    </row>
    <row r="140" spans="2:65" s="1" customFormat="1" ht="25.5" customHeight="1">
      <c r="B140" s="47"/>
      <c r="C140" s="236" t="s">
        <v>369</v>
      </c>
      <c r="D140" s="236" t="s">
        <v>233</v>
      </c>
      <c r="E140" s="237" t="s">
        <v>1893</v>
      </c>
      <c r="F140" s="238" t="s">
        <v>1894</v>
      </c>
      <c r="G140" s="239" t="s">
        <v>292</v>
      </c>
      <c r="H140" s="240">
        <v>1</v>
      </c>
      <c r="I140" s="241"/>
      <c r="J140" s="242">
        <f>ROUND(I140*H140,2)</f>
        <v>0</v>
      </c>
      <c r="K140" s="238" t="s">
        <v>34</v>
      </c>
      <c r="L140" s="73"/>
      <c r="M140" s="243" t="s">
        <v>34</v>
      </c>
      <c r="N140" s="244" t="s">
        <v>49</v>
      </c>
      <c r="O140" s="48"/>
      <c r="P140" s="245">
        <f>O140*H140</f>
        <v>0</v>
      </c>
      <c r="Q140" s="245">
        <v>0.0007</v>
      </c>
      <c r="R140" s="245">
        <f>Q140*H140</f>
        <v>0.0007</v>
      </c>
      <c r="S140" s="245">
        <v>0</v>
      </c>
      <c r="T140" s="246">
        <f>S140*H140</f>
        <v>0</v>
      </c>
      <c r="AR140" s="24" t="s">
        <v>259</v>
      </c>
      <c r="AT140" s="24" t="s">
        <v>233</v>
      </c>
      <c r="AU140" s="24" t="s">
        <v>91</v>
      </c>
      <c r="AY140" s="24" t="s">
        <v>230</v>
      </c>
      <c r="BE140" s="247">
        <f>IF(N140="základní",J140,0)</f>
        <v>0</v>
      </c>
      <c r="BF140" s="247">
        <f>IF(N140="snížená",J140,0)</f>
        <v>0</v>
      </c>
      <c r="BG140" s="247">
        <f>IF(N140="zákl. přenesená",J140,0)</f>
        <v>0</v>
      </c>
      <c r="BH140" s="247">
        <f>IF(N140="sníž. přenesená",J140,0)</f>
        <v>0</v>
      </c>
      <c r="BI140" s="247">
        <f>IF(N140="nulová",J140,0)</f>
        <v>0</v>
      </c>
      <c r="BJ140" s="24" t="s">
        <v>85</v>
      </c>
      <c r="BK140" s="247">
        <f>ROUND(I140*H140,2)</f>
        <v>0</v>
      </c>
      <c r="BL140" s="24" t="s">
        <v>259</v>
      </c>
      <c r="BM140" s="24" t="s">
        <v>1895</v>
      </c>
    </row>
    <row r="141" spans="2:47" s="1" customFormat="1" ht="13.5">
      <c r="B141" s="47"/>
      <c r="C141" s="75"/>
      <c r="D141" s="250" t="s">
        <v>283</v>
      </c>
      <c r="E141" s="75"/>
      <c r="F141" s="281" t="s">
        <v>1896</v>
      </c>
      <c r="G141" s="75"/>
      <c r="H141" s="75"/>
      <c r="I141" s="204"/>
      <c r="J141" s="75"/>
      <c r="K141" s="75"/>
      <c r="L141" s="73"/>
      <c r="M141" s="282"/>
      <c r="N141" s="48"/>
      <c r="O141" s="48"/>
      <c r="P141" s="48"/>
      <c r="Q141" s="48"/>
      <c r="R141" s="48"/>
      <c r="S141" s="48"/>
      <c r="T141" s="96"/>
      <c r="AT141" s="24" t="s">
        <v>283</v>
      </c>
      <c r="AU141" s="24" t="s">
        <v>91</v>
      </c>
    </row>
    <row r="142" spans="2:65" s="1" customFormat="1" ht="25.5" customHeight="1">
      <c r="B142" s="47"/>
      <c r="C142" s="236" t="s">
        <v>373</v>
      </c>
      <c r="D142" s="236" t="s">
        <v>233</v>
      </c>
      <c r="E142" s="237" t="s">
        <v>1897</v>
      </c>
      <c r="F142" s="238" t="s">
        <v>1898</v>
      </c>
      <c r="G142" s="239" t="s">
        <v>292</v>
      </c>
      <c r="H142" s="240">
        <v>1</v>
      </c>
      <c r="I142" s="241"/>
      <c r="J142" s="242">
        <f>ROUND(I142*H142,2)</f>
        <v>0</v>
      </c>
      <c r="K142" s="238" t="s">
        <v>34</v>
      </c>
      <c r="L142" s="73"/>
      <c r="M142" s="243" t="s">
        <v>34</v>
      </c>
      <c r="N142" s="244" t="s">
        <v>49</v>
      </c>
      <c r="O142" s="48"/>
      <c r="P142" s="245">
        <f>O142*H142</f>
        <v>0</v>
      </c>
      <c r="Q142" s="245">
        <v>0.0007</v>
      </c>
      <c r="R142" s="245">
        <f>Q142*H142</f>
        <v>0.0007</v>
      </c>
      <c r="S142" s="245">
        <v>0</v>
      </c>
      <c r="T142" s="246">
        <f>S142*H142</f>
        <v>0</v>
      </c>
      <c r="AR142" s="24" t="s">
        <v>259</v>
      </c>
      <c r="AT142" s="24" t="s">
        <v>233</v>
      </c>
      <c r="AU142" s="24" t="s">
        <v>91</v>
      </c>
      <c r="AY142" s="24" t="s">
        <v>230</v>
      </c>
      <c r="BE142" s="247">
        <f>IF(N142="základní",J142,0)</f>
        <v>0</v>
      </c>
      <c r="BF142" s="247">
        <f>IF(N142="snížená",J142,0)</f>
        <v>0</v>
      </c>
      <c r="BG142" s="247">
        <f>IF(N142="zákl. přenesená",J142,0)</f>
        <v>0</v>
      </c>
      <c r="BH142" s="247">
        <f>IF(N142="sníž. přenesená",J142,0)</f>
        <v>0</v>
      </c>
      <c r="BI142" s="247">
        <f>IF(N142="nulová",J142,0)</f>
        <v>0</v>
      </c>
      <c r="BJ142" s="24" t="s">
        <v>85</v>
      </c>
      <c r="BK142" s="247">
        <f>ROUND(I142*H142,2)</f>
        <v>0</v>
      </c>
      <c r="BL142" s="24" t="s">
        <v>259</v>
      </c>
      <c r="BM142" s="24" t="s">
        <v>1899</v>
      </c>
    </row>
    <row r="143" spans="2:65" s="1" customFormat="1" ht="16.5" customHeight="1">
      <c r="B143" s="47"/>
      <c r="C143" s="236" t="s">
        <v>377</v>
      </c>
      <c r="D143" s="236" t="s">
        <v>233</v>
      </c>
      <c r="E143" s="237" t="s">
        <v>640</v>
      </c>
      <c r="F143" s="238" t="s">
        <v>1900</v>
      </c>
      <c r="G143" s="239" t="s">
        <v>281</v>
      </c>
      <c r="H143" s="240">
        <v>4</v>
      </c>
      <c r="I143" s="241"/>
      <c r="J143" s="242">
        <f>ROUND(I143*H143,2)</f>
        <v>0</v>
      </c>
      <c r="K143" s="238" t="s">
        <v>34</v>
      </c>
      <c r="L143" s="73"/>
      <c r="M143" s="243" t="s">
        <v>34</v>
      </c>
      <c r="N143" s="244" t="s">
        <v>49</v>
      </c>
      <c r="O143" s="48"/>
      <c r="P143" s="245">
        <f>O143*H143</f>
        <v>0</v>
      </c>
      <c r="Q143" s="245">
        <v>0.00044</v>
      </c>
      <c r="R143" s="245">
        <f>Q143*H143</f>
        <v>0.00176</v>
      </c>
      <c r="S143" s="245">
        <v>0</v>
      </c>
      <c r="T143" s="246">
        <f>S143*H143</f>
        <v>0</v>
      </c>
      <c r="AR143" s="24" t="s">
        <v>259</v>
      </c>
      <c r="AT143" s="24" t="s">
        <v>233</v>
      </c>
      <c r="AU143" s="24" t="s">
        <v>91</v>
      </c>
      <c r="AY143" s="24" t="s">
        <v>230</v>
      </c>
      <c r="BE143" s="247">
        <f>IF(N143="základní",J143,0)</f>
        <v>0</v>
      </c>
      <c r="BF143" s="247">
        <f>IF(N143="snížená",J143,0)</f>
        <v>0</v>
      </c>
      <c r="BG143" s="247">
        <f>IF(N143="zákl. přenesená",J143,0)</f>
        <v>0</v>
      </c>
      <c r="BH143" s="247">
        <f>IF(N143="sníž. přenesená",J143,0)</f>
        <v>0</v>
      </c>
      <c r="BI143" s="247">
        <f>IF(N143="nulová",J143,0)</f>
        <v>0</v>
      </c>
      <c r="BJ143" s="24" t="s">
        <v>85</v>
      </c>
      <c r="BK143" s="247">
        <f>ROUND(I143*H143,2)</f>
        <v>0</v>
      </c>
      <c r="BL143" s="24" t="s">
        <v>259</v>
      </c>
      <c r="BM143" s="24" t="s">
        <v>1901</v>
      </c>
    </row>
    <row r="144" spans="2:65" s="1" customFormat="1" ht="16.5" customHeight="1">
      <c r="B144" s="47"/>
      <c r="C144" s="236" t="s">
        <v>381</v>
      </c>
      <c r="D144" s="236" t="s">
        <v>233</v>
      </c>
      <c r="E144" s="237" t="s">
        <v>640</v>
      </c>
      <c r="F144" s="238" t="s">
        <v>1900</v>
      </c>
      <c r="G144" s="239" t="s">
        <v>281</v>
      </c>
      <c r="H144" s="240">
        <v>2</v>
      </c>
      <c r="I144" s="241"/>
      <c r="J144" s="242">
        <f>ROUND(I144*H144,2)</f>
        <v>0</v>
      </c>
      <c r="K144" s="238" t="s">
        <v>34</v>
      </c>
      <c r="L144" s="73"/>
      <c r="M144" s="243" t="s">
        <v>34</v>
      </c>
      <c r="N144" s="244" t="s">
        <v>49</v>
      </c>
      <c r="O144" s="48"/>
      <c r="P144" s="245">
        <f>O144*H144</f>
        <v>0</v>
      </c>
      <c r="Q144" s="245">
        <v>0.00044</v>
      </c>
      <c r="R144" s="245">
        <f>Q144*H144</f>
        <v>0.00088</v>
      </c>
      <c r="S144" s="245">
        <v>0</v>
      </c>
      <c r="T144" s="246">
        <f>S144*H144</f>
        <v>0</v>
      </c>
      <c r="AR144" s="24" t="s">
        <v>259</v>
      </c>
      <c r="AT144" s="24" t="s">
        <v>233</v>
      </c>
      <c r="AU144" s="24" t="s">
        <v>91</v>
      </c>
      <c r="AY144" s="24" t="s">
        <v>230</v>
      </c>
      <c r="BE144" s="247">
        <f>IF(N144="základní",J144,0)</f>
        <v>0</v>
      </c>
      <c r="BF144" s="247">
        <f>IF(N144="snížená",J144,0)</f>
        <v>0</v>
      </c>
      <c r="BG144" s="247">
        <f>IF(N144="zákl. přenesená",J144,0)</f>
        <v>0</v>
      </c>
      <c r="BH144" s="247">
        <f>IF(N144="sníž. přenesená",J144,0)</f>
        <v>0</v>
      </c>
      <c r="BI144" s="247">
        <f>IF(N144="nulová",J144,0)</f>
        <v>0</v>
      </c>
      <c r="BJ144" s="24" t="s">
        <v>85</v>
      </c>
      <c r="BK144" s="247">
        <f>ROUND(I144*H144,2)</f>
        <v>0</v>
      </c>
      <c r="BL144" s="24" t="s">
        <v>259</v>
      </c>
      <c r="BM144" s="24" t="s">
        <v>1902</v>
      </c>
    </row>
    <row r="145" spans="2:65" s="1" customFormat="1" ht="16.5" customHeight="1">
      <c r="B145" s="47"/>
      <c r="C145" s="236" t="s">
        <v>385</v>
      </c>
      <c r="D145" s="236" t="s">
        <v>233</v>
      </c>
      <c r="E145" s="237" t="s">
        <v>1903</v>
      </c>
      <c r="F145" s="238" t="s">
        <v>1904</v>
      </c>
      <c r="G145" s="239" t="s">
        <v>281</v>
      </c>
      <c r="H145" s="240">
        <v>6</v>
      </c>
      <c r="I145" s="241"/>
      <c r="J145" s="242">
        <f>ROUND(I145*H145,2)</f>
        <v>0</v>
      </c>
      <c r="K145" s="238" t="s">
        <v>34</v>
      </c>
      <c r="L145" s="73"/>
      <c r="M145" s="243" t="s">
        <v>34</v>
      </c>
      <c r="N145" s="244" t="s">
        <v>49</v>
      </c>
      <c r="O145" s="48"/>
      <c r="P145" s="245">
        <f>O145*H145</f>
        <v>0</v>
      </c>
      <c r="Q145" s="245">
        <v>0.00107</v>
      </c>
      <c r="R145" s="245">
        <f>Q145*H145</f>
        <v>0.00642</v>
      </c>
      <c r="S145" s="245">
        <v>0</v>
      </c>
      <c r="T145" s="246">
        <f>S145*H145</f>
        <v>0</v>
      </c>
      <c r="AR145" s="24" t="s">
        <v>259</v>
      </c>
      <c r="AT145" s="24" t="s">
        <v>233</v>
      </c>
      <c r="AU145" s="24" t="s">
        <v>91</v>
      </c>
      <c r="AY145" s="24" t="s">
        <v>230</v>
      </c>
      <c r="BE145" s="247">
        <f>IF(N145="základní",J145,0)</f>
        <v>0</v>
      </c>
      <c r="BF145" s="247">
        <f>IF(N145="snížená",J145,0)</f>
        <v>0</v>
      </c>
      <c r="BG145" s="247">
        <f>IF(N145="zákl. přenesená",J145,0)</f>
        <v>0</v>
      </c>
      <c r="BH145" s="247">
        <f>IF(N145="sníž. přenesená",J145,0)</f>
        <v>0</v>
      </c>
      <c r="BI145" s="247">
        <f>IF(N145="nulová",J145,0)</f>
        <v>0</v>
      </c>
      <c r="BJ145" s="24" t="s">
        <v>85</v>
      </c>
      <c r="BK145" s="247">
        <f>ROUND(I145*H145,2)</f>
        <v>0</v>
      </c>
      <c r="BL145" s="24" t="s">
        <v>259</v>
      </c>
      <c r="BM145" s="24" t="s">
        <v>1905</v>
      </c>
    </row>
    <row r="146" spans="2:65" s="1" customFormat="1" ht="16.5" customHeight="1">
      <c r="B146" s="47"/>
      <c r="C146" s="236" t="s">
        <v>299</v>
      </c>
      <c r="D146" s="236" t="s">
        <v>233</v>
      </c>
      <c r="E146" s="237" t="s">
        <v>613</v>
      </c>
      <c r="F146" s="238" t="s">
        <v>614</v>
      </c>
      <c r="G146" s="239" t="s">
        <v>906</v>
      </c>
      <c r="H146" s="240">
        <v>1</v>
      </c>
      <c r="I146" s="241"/>
      <c r="J146" s="242">
        <f>ROUND(I146*H146,2)</f>
        <v>0</v>
      </c>
      <c r="K146" s="238" t="s">
        <v>34</v>
      </c>
      <c r="L146" s="73"/>
      <c r="M146" s="243" t="s">
        <v>34</v>
      </c>
      <c r="N146" s="244" t="s">
        <v>49</v>
      </c>
      <c r="O146" s="48"/>
      <c r="P146" s="245">
        <f>O146*H146</f>
        <v>0</v>
      </c>
      <c r="Q146" s="245">
        <v>0.02525</v>
      </c>
      <c r="R146" s="245">
        <f>Q146*H146</f>
        <v>0.02525</v>
      </c>
      <c r="S146" s="245">
        <v>0</v>
      </c>
      <c r="T146" s="246">
        <f>S146*H146</f>
        <v>0</v>
      </c>
      <c r="AR146" s="24" t="s">
        <v>259</v>
      </c>
      <c r="AT146" s="24" t="s">
        <v>233</v>
      </c>
      <c r="AU146" s="24" t="s">
        <v>91</v>
      </c>
      <c r="AY146" s="24" t="s">
        <v>230</v>
      </c>
      <c r="BE146" s="247">
        <f>IF(N146="základní",J146,0)</f>
        <v>0</v>
      </c>
      <c r="BF146" s="247">
        <f>IF(N146="snížená",J146,0)</f>
        <v>0</v>
      </c>
      <c r="BG146" s="247">
        <f>IF(N146="zákl. přenesená",J146,0)</f>
        <v>0</v>
      </c>
      <c r="BH146" s="247">
        <f>IF(N146="sníž. přenesená",J146,0)</f>
        <v>0</v>
      </c>
      <c r="BI146" s="247">
        <f>IF(N146="nulová",J146,0)</f>
        <v>0</v>
      </c>
      <c r="BJ146" s="24" t="s">
        <v>85</v>
      </c>
      <c r="BK146" s="247">
        <f>ROUND(I146*H146,2)</f>
        <v>0</v>
      </c>
      <c r="BL146" s="24" t="s">
        <v>259</v>
      </c>
      <c r="BM146" s="24" t="s">
        <v>1906</v>
      </c>
    </row>
    <row r="147" spans="2:65" s="1" customFormat="1" ht="16.5" customHeight="1">
      <c r="B147" s="47"/>
      <c r="C147" s="236" t="s">
        <v>394</v>
      </c>
      <c r="D147" s="236" t="s">
        <v>233</v>
      </c>
      <c r="E147" s="237" t="s">
        <v>1907</v>
      </c>
      <c r="F147" s="238" t="s">
        <v>1908</v>
      </c>
      <c r="G147" s="239" t="s">
        <v>906</v>
      </c>
      <c r="H147" s="240">
        <v>1</v>
      </c>
      <c r="I147" s="241"/>
      <c r="J147" s="242">
        <f>ROUND(I147*H147,2)</f>
        <v>0</v>
      </c>
      <c r="K147" s="238" t="s">
        <v>34</v>
      </c>
      <c r="L147" s="73"/>
      <c r="M147" s="243" t="s">
        <v>34</v>
      </c>
      <c r="N147" s="244" t="s">
        <v>49</v>
      </c>
      <c r="O147" s="48"/>
      <c r="P147" s="245">
        <f>O147*H147</f>
        <v>0</v>
      </c>
      <c r="Q147" s="245">
        <v>0.01094</v>
      </c>
      <c r="R147" s="245">
        <f>Q147*H147</f>
        <v>0.01094</v>
      </c>
      <c r="S147" s="245">
        <v>0</v>
      </c>
      <c r="T147" s="246">
        <f>S147*H147</f>
        <v>0</v>
      </c>
      <c r="AR147" s="24" t="s">
        <v>259</v>
      </c>
      <c r="AT147" s="24" t="s">
        <v>233</v>
      </c>
      <c r="AU147" s="24" t="s">
        <v>91</v>
      </c>
      <c r="AY147" s="24" t="s">
        <v>230</v>
      </c>
      <c r="BE147" s="247">
        <f>IF(N147="základní",J147,0)</f>
        <v>0</v>
      </c>
      <c r="BF147" s="247">
        <f>IF(N147="snížená",J147,0)</f>
        <v>0</v>
      </c>
      <c r="BG147" s="247">
        <f>IF(N147="zákl. přenesená",J147,0)</f>
        <v>0</v>
      </c>
      <c r="BH147" s="247">
        <f>IF(N147="sníž. přenesená",J147,0)</f>
        <v>0</v>
      </c>
      <c r="BI147" s="247">
        <f>IF(N147="nulová",J147,0)</f>
        <v>0</v>
      </c>
      <c r="BJ147" s="24" t="s">
        <v>85</v>
      </c>
      <c r="BK147" s="247">
        <f>ROUND(I147*H147,2)</f>
        <v>0</v>
      </c>
      <c r="BL147" s="24" t="s">
        <v>259</v>
      </c>
      <c r="BM147" s="24" t="s">
        <v>1909</v>
      </c>
    </row>
    <row r="148" spans="2:65" s="1" customFormat="1" ht="16.5" customHeight="1">
      <c r="B148" s="47"/>
      <c r="C148" s="236" t="s">
        <v>399</v>
      </c>
      <c r="D148" s="236" t="s">
        <v>233</v>
      </c>
      <c r="E148" s="237" t="s">
        <v>1910</v>
      </c>
      <c r="F148" s="238" t="s">
        <v>1911</v>
      </c>
      <c r="G148" s="239" t="s">
        <v>281</v>
      </c>
      <c r="H148" s="240">
        <v>1</v>
      </c>
      <c r="I148" s="241"/>
      <c r="J148" s="242">
        <f>ROUND(I148*H148,2)</f>
        <v>0</v>
      </c>
      <c r="K148" s="238" t="s">
        <v>34</v>
      </c>
      <c r="L148" s="73"/>
      <c r="M148" s="243" t="s">
        <v>34</v>
      </c>
      <c r="N148" s="244" t="s">
        <v>49</v>
      </c>
      <c r="O148" s="48"/>
      <c r="P148" s="245">
        <f>O148*H148</f>
        <v>0</v>
      </c>
      <c r="Q148" s="245">
        <v>0.00723</v>
      </c>
      <c r="R148" s="245">
        <f>Q148*H148</f>
        <v>0.00723</v>
      </c>
      <c r="S148" s="245">
        <v>0</v>
      </c>
      <c r="T148" s="246">
        <f>S148*H148</f>
        <v>0</v>
      </c>
      <c r="AR148" s="24" t="s">
        <v>259</v>
      </c>
      <c r="AT148" s="24" t="s">
        <v>233</v>
      </c>
      <c r="AU148" s="24" t="s">
        <v>91</v>
      </c>
      <c r="AY148" s="24" t="s">
        <v>230</v>
      </c>
      <c r="BE148" s="247">
        <f>IF(N148="základní",J148,0)</f>
        <v>0</v>
      </c>
      <c r="BF148" s="247">
        <f>IF(N148="snížená",J148,0)</f>
        <v>0</v>
      </c>
      <c r="BG148" s="247">
        <f>IF(N148="zákl. přenesená",J148,0)</f>
        <v>0</v>
      </c>
      <c r="BH148" s="247">
        <f>IF(N148="sníž. přenesená",J148,0)</f>
        <v>0</v>
      </c>
      <c r="BI148" s="247">
        <f>IF(N148="nulová",J148,0)</f>
        <v>0</v>
      </c>
      <c r="BJ148" s="24" t="s">
        <v>85</v>
      </c>
      <c r="BK148" s="247">
        <f>ROUND(I148*H148,2)</f>
        <v>0</v>
      </c>
      <c r="BL148" s="24" t="s">
        <v>259</v>
      </c>
      <c r="BM148" s="24" t="s">
        <v>1912</v>
      </c>
    </row>
    <row r="149" spans="2:65" s="1" customFormat="1" ht="16.5" customHeight="1">
      <c r="B149" s="47"/>
      <c r="C149" s="236" t="s">
        <v>264</v>
      </c>
      <c r="D149" s="236" t="s">
        <v>233</v>
      </c>
      <c r="E149" s="237" t="s">
        <v>1913</v>
      </c>
      <c r="F149" s="238" t="s">
        <v>1914</v>
      </c>
      <c r="G149" s="239" t="s">
        <v>281</v>
      </c>
      <c r="H149" s="240">
        <v>1</v>
      </c>
      <c r="I149" s="241"/>
      <c r="J149" s="242">
        <f>ROUND(I149*H149,2)</f>
        <v>0</v>
      </c>
      <c r="K149" s="238" t="s">
        <v>34</v>
      </c>
      <c r="L149" s="73"/>
      <c r="M149" s="243" t="s">
        <v>34</v>
      </c>
      <c r="N149" s="244" t="s">
        <v>49</v>
      </c>
      <c r="O149" s="48"/>
      <c r="P149" s="245">
        <f>O149*H149</f>
        <v>0</v>
      </c>
      <c r="Q149" s="245">
        <v>0.01651</v>
      </c>
      <c r="R149" s="245">
        <f>Q149*H149</f>
        <v>0.01651</v>
      </c>
      <c r="S149" s="245">
        <v>0</v>
      </c>
      <c r="T149" s="246">
        <f>S149*H149</f>
        <v>0</v>
      </c>
      <c r="AR149" s="24" t="s">
        <v>259</v>
      </c>
      <c r="AT149" s="24" t="s">
        <v>233</v>
      </c>
      <c r="AU149" s="24" t="s">
        <v>91</v>
      </c>
      <c r="AY149" s="24" t="s">
        <v>230</v>
      </c>
      <c r="BE149" s="247">
        <f>IF(N149="základní",J149,0)</f>
        <v>0</v>
      </c>
      <c r="BF149" s="247">
        <f>IF(N149="snížená",J149,0)</f>
        <v>0</v>
      </c>
      <c r="BG149" s="247">
        <f>IF(N149="zákl. přenesená",J149,0)</f>
        <v>0</v>
      </c>
      <c r="BH149" s="247">
        <f>IF(N149="sníž. přenesená",J149,0)</f>
        <v>0</v>
      </c>
      <c r="BI149" s="247">
        <f>IF(N149="nulová",J149,0)</f>
        <v>0</v>
      </c>
      <c r="BJ149" s="24" t="s">
        <v>85</v>
      </c>
      <c r="BK149" s="247">
        <f>ROUND(I149*H149,2)</f>
        <v>0</v>
      </c>
      <c r="BL149" s="24" t="s">
        <v>259</v>
      </c>
      <c r="BM149" s="24" t="s">
        <v>1915</v>
      </c>
    </row>
    <row r="150" spans="2:65" s="1" customFormat="1" ht="25.5" customHeight="1">
      <c r="B150" s="47"/>
      <c r="C150" s="236" t="s">
        <v>408</v>
      </c>
      <c r="D150" s="236" t="s">
        <v>233</v>
      </c>
      <c r="E150" s="237" t="s">
        <v>1916</v>
      </c>
      <c r="F150" s="238" t="s">
        <v>1917</v>
      </c>
      <c r="G150" s="239" t="s">
        <v>281</v>
      </c>
      <c r="H150" s="240">
        <v>2</v>
      </c>
      <c r="I150" s="241"/>
      <c r="J150" s="242">
        <f>ROUND(I150*H150,2)</f>
        <v>0</v>
      </c>
      <c r="K150" s="238" t="s">
        <v>34</v>
      </c>
      <c r="L150" s="73"/>
      <c r="M150" s="243" t="s">
        <v>34</v>
      </c>
      <c r="N150" s="244" t="s">
        <v>49</v>
      </c>
      <c r="O150" s="48"/>
      <c r="P150" s="245">
        <f>O150*H150</f>
        <v>0</v>
      </c>
      <c r="Q150" s="245">
        <v>0.0003</v>
      </c>
      <c r="R150" s="245">
        <f>Q150*H150</f>
        <v>0.0006</v>
      </c>
      <c r="S150" s="245">
        <v>0</v>
      </c>
      <c r="T150" s="246">
        <f>S150*H150</f>
        <v>0</v>
      </c>
      <c r="AR150" s="24" t="s">
        <v>259</v>
      </c>
      <c r="AT150" s="24" t="s">
        <v>233</v>
      </c>
      <c r="AU150" s="24" t="s">
        <v>91</v>
      </c>
      <c r="AY150" s="24" t="s">
        <v>230</v>
      </c>
      <c r="BE150" s="247">
        <f>IF(N150="základní",J150,0)</f>
        <v>0</v>
      </c>
      <c r="BF150" s="247">
        <f>IF(N150="snížená",J150,0)</f>
        <v>0</v>
      </c>
      <c r="BG150" s="247">
        <f>IF(N150="zákl. přenesená",J150,0)</f>
        <v>0</v>
      </c>
      <c r="BH150" s="247">
        <f>IF(N150="sníž. přenesená",J150,0)</f>
        <v>0</v>
      </c>
      <c r="BI150" s="247">
        <f>IF(N150="nulová",J150,0)</f>
        <v>0</v>
      </c>
      <c r="BJ150" s="24" t="s">
        <v>85</v>
      </c>
      <c r="BK150" s="247">
        <f>ROUND(I150*H150,2)</f>
        <v>0</v>
      </c>
      <c r="BL150" s="24" t="s">
        <v>259</v>
      </c>
      <c r="BM150" s="24" t="s">
        <v>1918</v>
      </c>
    </row>
    <row r="151" spans="2:65" s="1" customFormat="1" ht="25.5" customHeight="1">
      <c r="B151" s="47"/>
      <c r="C151" s="236" t="s">
        <v>413</v>
      </c>
      <c r="D151" s="236" t="s">
        <v>233</v>
      </c>
      <c r="E151" s="237" t="s">
        <v>1919</v>
      </c>
      <c r="F151" s="238" t="s">
        <v>1920</v>
      </c>
      <c r="G151" s="239" t="s">
        <v>281</v>
      </c>
      <c r="H151" s="240">
        <v>2</v>
      </c>
      <c r="I151" s="241"/>
      <c r="J151" s="242">
        <f>ROUND(I151*H151,2)</f>
        <v>0</v>
      </c>
      <c r="K151" s="238" t="s">
        <v>34</v>
      </c>
      <c r="L151" s="73"/>
      <c r="M151" s="243" t="s">
        <v>34</v>
      </c>
      <c r="N151" s="244" t="s">
        <v>49</v>
      </c>
      <c r="O151" s="48"/>
      <c r="P151" s="245">
        <f>O151*H151</f>
        <v>0</v>
      </c>
      <c r="Q151" s="245">
        <v>0.0007</v>
      </c>
      <c r="R151" s="245">
        <f>Q151*H151</f>
        <v>0.0014</v>
      </c>
      <c r="S151" s="245">
        <v>0</v>
      </c>
      <c r="T151" s="246">
        <f>S151*H151</f>
        <v>0</v>
      </c>
      <c r="AR151" s="24" t="s">
        <v>259</v>
      </c>
      <c r="AT151" s="24" t="s">
        <v>233</v>
      </c>
      <c r="AU151" s="24" t="s">
        <v>91</v>
      </c>
      <c r="AY151" s="24" t="s">
        <v>230</v>
      </c>
      <c r="BE151" s="247">
        <f>IF(N151="základní",J151,0)</f>
        <v>0</v>
      </c>
      <c r="BF151" s="247">
        <f>IF(N151="snížená",J151,0)</f>
        <v>0</v>
      </c>
      <c r="BG151" s="247">
        <f>IF(N151="zákl. přenesená",J151,0)</f>
        <v>0</v>
      </c>
      <c r="BH151" s="247">
        <f>IF(N151="sníž. přenesená",J151,0)</f>
        <v>0</v>
      </c>
      <c r="BI151" s="247">
        <f>IF(N151="nulová",J151,0)</f>
        <v>0</v>
      </c>
      <c r="BJ151" s="24" t="s">
        <v>85</v>
      </c>
      <c r="BK151" s="247">
        <f>ROUND(I151*H151,2)</f>
        <v>0</v>
      </c>
      <c r="BL151" s="24" t="s">
        <v>259</v>
      </c>
      <c r="BM151" s="24" t="s">
        <v>1921</v>
      </c>
    </row>
    <row r="152" spans="2:65" s="1" customFormat="1" ht="16.5" customHeight="1">
      <c r="B152" s="47"/>
      <c r="C152" s="236" t="s">
        <v>417</v>
      </c>
      <c r="D152" s="236" t="s">
        <v>233</v>
      </c>
      <c r="E152" s="237" t="s">
        <v>1922</v>
      </c>
      <c r="F152" s="238" t="s">
        <v>1923</v>
      </c>
      <c r="G152" s="239" t="s">
        <v>281</v>
      </c>
      <c r="H152" s="240">
        <v>1</v>
      </c>
      <c r="I152" s="241"/>
      <c r="J152" s="242">
        <f>ROUND(I152*H152,2)</f>
        <v>0</v>
      </c>
      <c r="K152" s="238" t="s">
        <v>34</v>
      </c>
      <c r="L152" s="73"/>
      <c r="M152" s="243" t="s">
        <v>34</v>
      </c>
      <c r="N152" s="244" t="s">
        <v>49</v>
      </c>
      <c r="O152" s="48"/>
      <c r="P152" s="245">
        <f>O152*H152</f>
        <v>0</v>
      </c>
      <c r="Q152" s="245">
        <v>0.0026</v>
      </c>
      <c r="R152" s="245">
        <f>Q152*H152</f>
        <v>0.0026</v>
      </c>
      <c r="S152" s="245">
        <v>0</v>
      </c>
      <c r="T152" s="246">
        <f>S152*H152</f>
        <v>0</v>
      </c>
      <c r="AR152" s="24" t="s">
        <v>259</v>
      </c>
      <c r="AT152" s="24" t="s">
        <v>233</v>
      </c>
      <c r="AU152" s="24" t="s">
        <v>91</v>
      </c>
      <c r="AY152" s="24" t="s">
        <v>230</v>
      </c>
      <c r="BE152" s="247">
        <f>IF(N152="základní",J152,0)</f>
        <v>0</v>
      </c>
      <c r="BF152" s="247">
        <f>IF(N152="snížená",J152,0)</f>
        <v>0</v>
      </c>
      <c r="BG152" s="247">
        <f>IF(N152="zákl. přenesená",J152,0)</f>
        <v>0</v>
      </c>
      <c r="BH152" s="247">
        <f>IF(N152="sníž. přenesená",J152,0)</f>
        <v>0</v>
      </c>
      <c r="BI152" s="247">
        <f>IF(N152="nulová",J152,0)</f>
        <v>0</v>
      </c>
      <c r="BJ152" s="24" t="s">
        <v>85</v>
      </c>
      <c r="BK152" s="247">
        <f>ROUND(I152*H152,2)</f>
        <v>0</v>
      </c>
      <c r="BL152" s="24" t="s">
        <v>259</v>
      </c>
      <c r="BM152" s="24" t="s">
        <v>1924</v>
      </c>
    </row>
    <row r="153" spans="2:65" s="1" customFormat="1" ht="16.5" customHeight="1">
      <c r="B153" s="47"/>
      <c r="C153" s="236" t="s">
        <v>421</v>
      </c>
      <c r="D153" s="236" t="s">
        <v>233</v>
      </c>
      <c r="E153" s="237" t="s">
        <v>1925</v>
      </c>
      <c r="F153" s="238" t="s">
        <v>1926</v>
      </c>
      <c r="G153" s="239" t="s">
        <v>281</v>
      </c>
      <c r="H153" s="240">
        <v>1</v>
      </c>
      <c r="I153" s="241"/>
      <c r="J153" s="242">
        <f>ROUND(I153*H153,2)</f>
        <v>0</v>
      </c>
      <c r="K153" s="238" t="s">
        <v>34</v>
      </c>
      <c r="L153" s="73"/>
      <c r="M153" s="243" t="s">
        <v>34</v>
      </c>
      <c r="N153" s="244" t="s">
        <v>49</v>
      </c>
      <c r="O153" s="48"/>
      <c r="P153" s="245">
        <f>O153*H153</f>
        <v>0</v>
      </c>
      <c r="Q153" s="245">
        <v>0.0026</v>
      </c>
      <c r="R153" s="245">
        <f>Q153*H153</f>
        <v>0.0026</v>
      </c>
      <c r="S153" s="245">
        <v>0</v>
      </c>
      <c r="T153" s="246">
        <f>S153*H153</f>
        <v>0</v>
      </c>
      <c r="AR153" s="24" t="s">
        <v>259</v>
      </c>
      <c r="AT153" s="24" t="s">
        <v>233</v>
      </c>
      <c r="AU153" s="24" t="s">
        <v>91</v>
      </c>
      <c r="AY153" s="24" t="s">
        <v>230</v>
      </c>
      <c r="BE153" s="247">
        <f>IF(N153="základní",J153,0)</f>
        <v>0</v>
      </c>
      <c r="BF153" s="247">
        <f>IF(N153="snížená",J153,0)</f>
        <v>0</v>
      </c>
      <c r="BG153" s="247">
        <f>IF(N153="zákl. přenesená",J153,0)</f>
        <v>0</v>
      </c>
      <c r="BH153" s="247">
        <f>IF(N153="sníž. přenesená",J153,0)</f>
        <v>0</v>
      </c>
      <c r="BI153" s="247">
        <f>IF(N153="nulová",J153,0)</f>
        <v>0</v>
      </c>
      <c r="BJ153" s="24" t="s">
        <v>85</v>
      </c>
      <c r="BK153" s="247">
        <f>ROUND(I153*H153,2)</f>
        <v>0</v>
      </c>
      <c r="BL153" s="24" t="s">
        <v>259</v>
      </c>
      <c r="BM153" s="24" t="s">
        <v>1927</v>
      </c>
    </row>
    <row r="154" spans="2:65" s="1" customFormat="1" ht="25.5" customHeight="1">
      <c r="B154" s="47"/>
      <c r="C154" s="236" t="s">
        <v>275</v>
      </c>
      <c r="D154" s="236" t="s">
        <v>233</v>
      </c>
      <c r="E154" s="237" t="s">
        <v>648</v>
      </c>
      <c r="F154" s="238" t="s">
        <v>649</v>
      </c>
      <c r="G154" s="239" t="s">
        <v>281</v>
      </c>
      <c r="H154" s="240">
        <v>6</v>
      </c>
      <c r="I154" s="241"/>
      <c r="J154" s="242">
        <f>ROUND(I154*H154,2)</f>
        <v>0</v>
      </c>
      <c r="K154" s="238" t="s">
        <v>34</v>
      </c>
      <c r="L154" s="73"/>
      <c r="M154" s="243" t="s">
        <v>34</v>
      </c>
      <c r="N154" s="244" t="s">
        <v>49</v>
      </c>
      <c r="O154" s="48"/>
      <c r="P154" s="245">
        <f>O154*H154</f>
        <v>0</v>
      </c>
      <c r="Q154" s="245">
        <v>0.01229</v>
      </c>
      <c r="R154" s="245">
        <f>Q154*H154</f>
        <v>0.07374</v>
      </c>
      <c r="S154" s="245">
        <v>0</v>
      </c>
      <c r="T154" s="246">
        <f>S154*H154</f>
        <v>0</v>
      </c>
      <c r="AR154" s="24" t="s">
        <v>259</v>
      </c>
      <c r="AT154" s="24" t="s">
        <v>233</v>
      </c>
      <c r="AU154" s="24" t="s">
        <v>91</v>
      </c>
      <c r="AY154" s="24" t="s">
        <v>230</v>
      </c>
      <c r="BE154" s="247">
        <f>IF(N154="základní",J154,0)</f>
        <v>0</v>
      </c>
      <c r="BF154" s="247">
        <f>IF(N154="snížená",J154,0)</f>
        <v>0</v>
      </c>
      <c r="BG154" s="247">
        <f>IF(N154="zákl. přenesená",J154,0)</f>
        <v>0</v>
      </c>
      <c r="BH154" s="247">
        <f>IF(N154="sníž. přenesená",J154,0)</f>
        <v>0</v>
      </c>
      <c r="BI154" s="247">
        <f>IF(N154="nulová",J154,0)</f>
        <v>0</v>
      </c>
      <c r="BJ154" s="24" t="s">
        <v>85</v>
      </c>
      <c r="BK154" s="247">
        <f>ROUND(I154*H154,2)</f>
        <v>0</v>
      </c>
      <c r="BL154" s="24" t="s">
        <v>259</v>
      </c>
      <c r="BM154" s="24" t="s">
        <v>1928</v>
      </c>
    </row>
    <row r="155" spans="2:65" s="1" customFormat="1" ht="16.5" customHeight="1">
      <c r="B155" s="47"/>
      <c r="C155" s="236" t="s">
        <v>427</v>
      </c>
      <c r="D155" s="236" t="s">
        <v>233</v>
      </c>
      <c r="E155" s="237" t="s">
        <v>1929</v>
      </c>
      <c r="F155" s="238" t="s">
        <v>1930</v>
      </c>
      <c r="G155" s="239" t="s">
        <v>292</v>
      </c>
      <c r="H155" s="240">
        <v>14</v>
      </c>
      <c r="I155" s="241"/>
      <c r="J155" s="242">
        <f>ROUND(I155*H155,2)</f>
        <v>0</v>
      </c>
      <c r="K155" s="238" t="s">
        <v>34</v>
      </c>
      <c r="L155" s="73"/>
      <c r="M155" s="243" t="s">
        <v>34</v>
      </c>
      <c r="N155" s="244" t="s">
        <v>49</v>
      </c>
      <c r="O155" s="48"/>
      <c r="P155" s="245">
        <f>O155*H155</f>
        <v>0</v>
      </c>
      <c r="Q155" s="245">
        <v>0.01229</v>
      </c>
      <c r="R155" s="245">
        <f>Q155*H155</f>
        <v>0.17206000000000002</v>
      </c>
      <c r="S155" s="245">
        <v>0</v>
      </c>
      <c r="T155" s="246">
        <f>S155*H155</f>
        <v>0</v>
      </c>
      <c r="AR155" s="24" t="s">
        <v>259</v>
      </c>
      <c r="AT155" s="24" t="s">
        <v>233</v>
      </c>
      <c r="AU155" s="24" t="s">
        <v>91</v>
      </c>
      <c r="AY155" s="24" t="s">
        <v>230</v>
      </c>
      <c r="BE155" s="247">
        <f>IF(N155="základní",J155,0)</f>
        <v>0</v>
      </c>
      <c r="BF155" s="247">
        <f>IF(N155="snížená",J155,0)</f>
        <v>0</v>
      </c>
      <c r="BG155" s="247">
        <f>IF(N155="zákl. přenesená",J155,0)</f>
        <v>0</v>
      </c>
      <c r="BH155" s="247">
        <f>IF(N155="sníž. přenesená",J155,0)</f>
        <v>0</v>
      </c>
      <c r="BI155" s="247">
        <f>IF(N155="nulová",J155,0)</f>
        <v>0</v>
      </c>
      <c r="BJ155" s="24" t="s">
        <v>85</v>
      </c>
      <c r="BK155" s="247">
        <f>ROUND(I155*H155,2)</f>
        <v>0</v>
      </c>
      <c r="BL155" s="24" t="s">
        <v>259</v>
      </c>
      <c r="BM155" s="24" t="s">
        <v>1931</v>
      </c>
    </row>
    <row r="156" spans="2:65" s="1" customFormat="1" ht="16.5" customHeight="1">
      <c r="B156" s="47"/>
      <c r="C156" s="236" t="s">
        <v>432</v>
      </c>
      <c r="D156" s="236" t="s">
        <v>233</v>
      </c>
      <c r="E156" s="237" t="s">
        <v>1932</v>
      </c>
      <c r="F156" s="238" t="s">
        <v>641</v>
      </c>
      <c r="G156" s="239" t="s">
        <v>281</v>
      </c>
      <c r="H156" s="240">
        <v>2</v>
      </c>
      <c r="I156" s="241"/>
      <c r="J156" s="242">
        <f>ROUND(I156*H156,2)</f>
        <v>0</v>
      </c>
      <c r="K156" s="238" t="s">
        <v>34</v>
      </c>
      <c r="L156" s="73"/>
      <c r="M156" s="243" t="s">
        <v>34</v>
      </c>
      <c r="N156" s="244" t="s">
        <v>49</v>
      </c>
      <c r="O156" s="48"/>
      <c r="P156" s="245">
        <f>O156*H156</f>
        <v>0</v>
      </c>
      <c r="Q156" s="245">
        <v>0.00044</v>
      </c>
      <c r="R156" s="245">
        <f>Q156*H156</f>
        <v>0.00088</v>
      </c>
      <c r="S156" s="245">
        <v>0</v>
      </c>
      <c r="T156" s="246">
        <f>S156*H156</f>
        <v>0</v>
      </c>
      <c r="AR156" s="24" t="s">
        <v>259</v>
      </c>
      <c r="AT156" s="24" t="s">
        <v>233</v>
      </c>
      <c r="AU156" s="24" t="s">
        <v>91</v>
      </c>
      <c r="AY156" s="24" t="s">
        <v>230</v>
      </c>
      <c r="BE156" s="247">
        <f>IF(N156="základní",J156,0)</f>
        <v>0</v>
      </c>
      <c r="BF156" s="247">
        <f>IF(N156="snížená",J156,0)</f>
        <v>0</v>
      </c>
      <c r="BG156" s="247">
        <f>IF(N156="zákl. přenesená",J156,0)</f>
        <v>0</v>
      </c>
      <c r="BH156" s="247">
        <f>IF(N156="sníž. přenesená",J156,0)</f>
        <v>0</v>
      </c>
      <c r="BI156" s="247">
        <f>IF(N156="nulová",J156,0)</f>
        <v>0</v>
      </c>
      <c r="BJ156" s="24" t="s">
        <v>85</v>
      </c>
      <c r="BK156" s="247">
        <f>ROUND(I156*H156,2)</f>
        <v>0</v>
      </c>
      <c r="BL156" s="24" t="s">
        <v>259</v>
      </c>
      <c r="BM156" s="24" t="s">
        <v>1933</v>
      </c>
    </row>
    <row r="157" spans="2:65" s="1" customFormat="1" ht="16.5" customHeight="1">
      <c r="B157" s="47"/>
      <c r="C157" s="236" t="s">
        <v>436</v>
      </c>
      <c r="D157" s="236" t="s">
        <v>233</v>
      </c>
      <c r="E157" s="237" t="s">
        <v>1934</v>
      </c>
      <c r="F157" s="238" t="s">
        <v>1935</v>
      </c>
      <c r="G157" s="239" t="s">
        <v>281</v>
      </c>
      <c r="H157" s="240">
        <v>4</v>
      </c>
      <c r="I157" s="241"/>
      <c r="J157" s="242">
        <f>ROUND(I157*H157,2)</f>
        <v>0</v>
      </c>
      <c r="K157" s="238" t="s">
        <v>34</v>
      </c>
      <c r="L157" s="73"/>
      <c r="M157" s="243" t="s">
        <v>34</v>
      </c>
      <c r="N157" s="244" t="s">
        <v>49</v>
      </c>
      <c r="O157" s="48"/>
      <c r="P157" s="245">
        <f>O157*H157</f>
        <v>0</v>
      </c>
      <c r="Q157" s="245">
        <v>0.00075</v>
      </c>
      <c r="R157" s="245">
        <f>Q157*H157</f>
        <v>0.003</v>
      </c>
      <c r="S157" s="245">
        <v>0</v>
      </c>
      <c r="T157" s="246">
        <f>S157*H157</f>
        <v>0</v>
      </c>
      <c r="AR157" s="24" t="s">
        <v>259</v>
      </c>
      <c r="AT157" s="24" t="s">
        <v>233</v>
      </c>
      <c r="AU157" s="24" t="s">
        <v>91</v>
      </c>
      <c r="AY157" s="24" t="s">
        <v>230</v>
      </c>
      <c r="BE157" s="247">
        <f>IF(N157="základní",J157,0)</f>
        <v>0</v>
      </c>
      <c r="BF157" s="247">
        <f>IF(N157="snížená",J157,0)</f>
        <v>0</v>
      </c>
      <c r="BG157" s="247">
        <f>IF(N157="zákl. přenesená",J157,0)</f>
        <v>0</v>
      </c>
      <c r="BH157" s="247">
        <f>IF(N157="sníž. přenesená",J157,0)</f>
        <v>0</v>
      </c>
      <c r="BI157" s="247">
        <f>IF(N157="nulová",J157,0)</f>
        <v>0</v>
      </c>
      <c r="BJ157" s="24" t="s">
        <v>85</v>
      </c>
      <c r="BK157" s="247">
        <f>ROUND(I157*H157,2)</f>
        <v>0</v>
      </c>
      <c r="BL157" s="24" t="s">
        <v>259</v>
      </c>
      <c r="BM157" s="24" t="s">
        <v>1936</v>
      </c>
    </row>
    <row r="158" spans="2:65" s="1" customFormat="1" ht="16.5" customHeight="1">
      <c r="B158" s="47"/>
      <c r="C158" s="236" t="s">
        <v>440</v>
      </c>
      <c r="D158" s="236" t="s">
        <v>233</v>
      </c>
      <c r="E158" s="237" t="s">
        <v>644</v>
      </c>
      <c r="F158" s="238" t="s">
        <v>645</v>
      </c>
      <c r="G158" s="239" t="s">
        <v>281</v>
      </c>
      <c r="H158" s="240">
        <v>3</v>
      </c>
      <c r="I158" s="241"/>
      <c r="J158" s="242">
        <f>ROUND(I158*H158,2)</f>
        <v>0</v>
      </c>
      <c r="K158" s="238" t="s">
        <v>34</v>
      </c>
      <c r="L158" s="73"/>
      <c r="M158" s="243" t="s">
        <v>34</v>
      </c>
      <c r="N158" s="244" t="s">
        <v>49</v>
      </c>
      <c r="O158" s="48"/>
      <c r="P158" s="245">
        <f>O158*H158</f>
        <v>0</v>
      </c>
      <c r="Q158" s="245">
        <v>0.0018</v>
      </c>
      <c r="R158" s="245">
        <f>Q158*H158</f>
        <v>0.0054</v>
      </c>
      <c r="S158" s="245">
        <v>0</v>
      </c>
      <c r="T158" s="246">
        <f>S158*H158</f>
        <v>0</v>
      </c>
      <c r="AR158" s="24" t="s">
        <v>259</v>
      </c>
      <c r="AT158" s="24" t="s">
        <v>233</v>
      </c>
      <c r="AU158" s="24" t="s">
        <v>91</v>
      </c>
      <c r="AY158" s="24" t="s">
        <v>230</v>
      </c>
      <c r="BE158" s="247">
        <f>IF(N158="základní",J158,0)</f>
        <v>0</v>
      </c>
      <c r="BF158" s="247">
        <f>IF(N158="snížená",J158,0)</f>
        <v>0</v>
      </c>
      <c r="BG158" s="247">
        <f>IF(N158="zákl. přenesená",J158,0)</f>
        <v>0</v>
      </c>
      <c r="BH158" s="247">
        <f>IF(N158="sníž. přenesená",J158,0)</f>
        <v>0</v>
      </c>
      <c r="BI158" s="247">
        <f>IF(N158="nulová",J158,0)</f>
        <v>0</v>
      </c>
      <c r="BJ158" s="24" t="s">
        <v>85</v>
      </c>
      <c r="BK158" s="247">
        <f>ROUND(I158*H158,2)</f>
        <v>0</v>
      </c>
      <c r="BL158" s="24" t="s">
        <v>259</v>
      </c>
      <c r="BM158" s="24" t="s">
        <v>1937</v>
      </c>
    </row>
    <row r="159" spans="2:65" s="1" customFormat="1" ht="16.5" customHeight="1">
      <c r="B159" s="47"/>
      <c r="C159" s="236" t="s">
        <v>446</v>
      </c>
      <c r="D159" s="236" t="s">
        <v>233</v>
      </c>
      <c r="E159" s="237" t="s">
        <v>668</v>
      </c>
      <c r="F159" s="238" t="s">
        <v>1938</v>
      </c>
      <c r="G159" s="239" t="s">
        <v>281</v>
      </c>
      <c r="H159" s="240">
        <v>4</v>
      </c>
      <c r="I159" s="241"/>
      <c r="J159" s="242">
        <f>ROUND(I159*H159,2)</f>
        <v>0</v>
      </c>
      <c r="K159" s="238" t="s">
        <v>34</v>
      </c>
      <c r="L159" s="73"/>
      <c r="M159" s="243" t="s">
        <v>34</v>
      </c>
      <c r="N159" s="244" t="s">
        <v>49</v>
      </c>
      <c r="O159" s="48"/>
      <c r="P159" s="245">
        <f>O159*H159</f>
        <v>0</v>
      </c>
      <c r="Q159" s="245">
        <v>0.00053</v>
      </c>
      <c r="R159" s="245">
        <f>Q159*H159</f>
        <v>0.00212</v>
      </c>
      <c r="S159" s="245">
        <v>0</v>
      </c>
      <c r="T159" s="246">
        <f>S159*H159</f>
        <v>0</v>
      </c>
      <c r="AR159" s="24" t="s">
        <v>259</v>
      </c>
      <c r="AT159" s="24" t="s">
        <v>233</v>
      </c>
      <c r="AU159" s="24" t="s">
        <v>91</v>
      </c>
      <c r="AY159" s="24" t="s">
        <v>230</v>
      </c>
      <c r="BE159" s="247">
        <f>IF(N159="základní",J159,0)</f>
        <v>0</v>
      </c>
      <c r="BF159" s="247">
        <f>IF(N159="snížená",J159,0)</f>
        <v>0</v>
      </c>
      <c r="BG159" s="247">
        <f>IF(N159="zákl. přenesená",J159,0)</f>
        <v>0</v>
      </c>
      <c r="BH159" s="247">
        <f>IF(N159="sníž. přenesená",J159,0)</f>
        <v>0</v>
      </c>
      <c r="BI159" s="247">
        <f>IF(N159="nulová",J159,0)</f>
        <v>0</v>
      </c>
      <c r="BJ159" s="24" t="s">
        <v>85</v>
      </c>
      <c r="BK159" s="247">
        <f>ROUND(I159*H159,2)</f>
        <v>0</v>
      </c>
      <c r="BL159" s="24" t="s">
        <v>259</v>
      </c>
      <c r="BM159" s="24" t="s">
        <v>1939</v>
      </c>
    </row>
    <row r="160" spans="2:65" s="1" customFormat="1" ht="16.5" customHeight="1">
      <c r="B160" s="47"/>
      <c r="C160" s="236" t="s">
        <v>452</v>
      </c>
      <c r="D160" s="236" t="s">
        <v>233</v>
      </c>
      <c r="E160" s="237" t="s">
        <v>672</v>
      </c>
      <c r="F160" s="238" t="s">
        <v>1940</v>
      </c>
      <c r="G160" s="239" t="s">
        <v>281</v>
      </c>
      <c r="H160" s="240">
        <v>6</v>
      </c>
      <c r="I160" s="241"/>
      <c r="J160" s="242">
        <f>ROUND(I160*H160,2)</f>
        <v>0</v>
      </c>
      <c r="K160" s="238" t="s">
        <v>34</v>
      </c>
      <c r="L160" s="73"/>
      <c r="M160" s="243" t="s">
        <v>34</v>
      </c>
      <c r="N160" s="244" t="s">
        <v>49</v>
      </c>
      <c r="O160" s="48"/>
      <c r="P160" s="245">
        <f>O160*H160</f>
        <v>0</v>
      </c>
      <c r="Q160" s="245">
        <v>0.00147</v>
      </c>
      <c r="R160" s="245">
        <f>Q160*H160</f>
        <v>0.00882</v>
      </c>
      <c r="S160" s="245">
        <v>0</v>
      </c>
      <c r="T160" s="246">
        <f>S160*H160</f>
        <v>0</v>
      </c>
      <c r="AR160" s="24" t="s">
        <v>259</v>
      </c>
      <c r="AT160" s="24" t="s">
        <v>233</v>
      </c>
      <c r="AU160" s="24" t="s">
        <v>91</v>
      </c>
      <c r="AY160" s="24" t="s">
        <v>230</v>
      </c>
      <c r="BE160" s="247">
        <f>IF(N160="základní",J160,0)</f>
        <v>0</v>
      </c>
      <c r="BF160" s="247">
        <f>IF(N160="snížená",J160,0)</f>
        <v>0</v>
      </c>
      <c r="BG160" s="247">
        <f>IF(N160="zákl. přenesená",J160,0)</f>
        <v>0</v>
      </c>
      <c r="BH160" s="247">
        <f>IF(N160="sníž. přenesená",J160,0)</f>
        <v>0</v>
      </c>
      <c r="BI160" s="247">
        <f>IF(N160="nulová",J160,0)</f>
        <v>0</v>
      </c>
      <c r="BJ160" s="24" t="s">
        <v>85</v>
      </c>
      <c r="BK160" s="247">
        <f>ROUND(I160*H160,2)</f>
        <v>0</v>
      </c>
      <c r="BL160" s="24" t="s">
        <v>259</v>
      </c>
      <c r="BM160" s="24" t="s">
        <v>1941</v>
      </c>
    </row>
    <row r="161" spans="2:65" s="1" customFormat="1" ht="16.5" customHeight="1">
      <c r="B161" s="47"/>
      <c r="C161" s="236" t="s">
        <v>459</v>
      </c>
      <c r="D161" s="236" t="s">
        <v>233</v>
      </c>
      <c r="E161" s="237" t="s">
        <v>676</v>
      </c>
      <c r="F161" s="238" t="s">
        <v>677</v>
      </c>
      <c r="G161" s="239" t="s">
        <v>281</v>
      </c>
      <c r="H161" s="240">
        <v>4</v>
      </c>
      <c r="I161" s="241"/>
      <c r="J161" s="242">
        <f>ROUND(I161*H161,2)</f>
        <v>0</v>
      </c>
      <c r="K161" s="238" t="s">
        <v>34</v>
      </c>
      <c r="L161" s="73"/>
      <c r="M161" s="243" t="s">
        <v>34</v>
      </c>
      <c r="N161" s="244" t="s">
        <v>49</v>
      </c>
      <c r="O161" s="48"/>
      <c r="P161" s="245">
        <f>O161*H161</f>
        <v>0</v>
      </c>
      <c r="Q161" s="245">
        <v>0.00312</v>
      </c>
      <c r="R161" s="245">
        <f>Q161*H161</f>
        <v>0.01248</v>
      </c>
      <c r="S161" s="245">
        <v>0</v>
      </c>
      <c r="T161" s="246">
        <f>S161*H161</f>
        <v>0</v>
      </c>
      <c r="AR161" s="24" t="s">
        <v>259</v>
      </c>
      <c r="AT161" s="24" t="s">
        <v>233</v>
      </c>
      <c r="AU161" s="24" t="s">
        <v>91</v>
      </c>
      <c r="AY161" s="24" t="s">
        <v>230</v>
      </c>
      <c r="BE161" s="247">
        <f>IF(N161="základní",J161,0)</f>
        <v>0</v>
      </c>
      <c r="BF161" s="247">
        <f>IF(N161="snížená",J161,0)</f>
        <v>0</v>
      </c>
      <c r="BG161" s="247">
        <f>IF(N161="zákl. přenesená",J161,0)</f>
        <v>0</v>
      </c>
      <c r="BH161" s="247">
        <f>IF(N161="sníž. přenesená",J161,0)</f>
        <v>0</v>
      </c>
      <c r="BI161" s="247">
        <f>IF(N161="nulová",J161,0)</f>
        <v>0</v>
      </c>
      <c r="BJ161" s="24" t="s">
        <v>85</v>
      </c>
      <c r="BK161" s="247">
        <f>ROUND(I161*H161,2)</f>
        <v>0</v>
      </c>
      <c r="BL161" s="24" t="s">
        <v>259</v>
      </c>
      <c r="BM161" s="24" t="s">
        <v>1942</v>
      </c>
    </row>
    <row r="162" spans="2:47" s="1" customFormat="1" ht="13.5">
      <c r="B162" s="47"/>
      <c r="C162" s="75"/>
      <c r="D162" s="250" t="s">
        <v>283</v>
      </c>
      <c r="E162" s="75"/>
      <c r="F162" s="281" t="s">
        <v>1943</v>
      </c>
      <c r="G162" s="75"/>
      <c r="H162" s="75"/>
      <c r="I162" s="204"/>
      <c r="J162" s="75"/>
      <c r="K162" s="75"/>
      <c r="L162" s="73"/>
      <c r="M162" s="282"/>
      <c r="N162" s="48"/>
      <c r="O162" s="48"/>
      <c r="P162" s="48"/>
      <c r="Q162" s="48"/>
      <c r="R162" s="48"/>
      <c r="S162" s="48"/>
      <c r="T162" s="96"/>
      <c r="AT162" s="24" t="s">
        <v>283</v>
      </c>
      <c r="AU162" s="24" t="s">
        <v>91</v>
      </c>
    </row>
    <row r="163" spans="2:65" s="1" customFormat="1" ht="16.5" customHeight="1">
      <c r="B163" s="47"/>
      <c r="C163" s="236" t="s">
        <v>463</v>
      </c>
      <c r="D163" s="236" t="s">
        <v>233</v>
      </c>
      <c r="E163" s="237" t="s">
        <v>1944</v>
      </c>
      <c r="F163" s="238" t="s">
        <v>1945</v>
      </c>
      <c r="G163" s="239" t="s">
        <v>281</v>
      </c>
      <c r="H163" s="240">
        <v>4</v>
      </c>
      <c r="I163" s="241"/>
      <c r="J163" s="242">
        <f>ROUND(I163*H163,2)</f>
        <v>0</v>
      </c>
      <c r="K163" s="238" t="s">
        <v>34</v>
      </c>
      <c r="L163" s="73"/>
      <c r="M163" s="243" t="s">
        <v>34</v>
      </c>
      <c r="N163" s="244" t="s">
        <v>49</v>
      </c>
      <c r="O163" s="48"/>
      <c r="P163" s="245">
        <f>O163*H163</f>
        <v>0</v>
      </c>
      <c r="Q163" s="245">
        <v>0.0001</v>
      </c>
      <c r="R163" s="245">
        <f>Q163*H163</f>
        <v>0.0004</v>
      </c>
      <c r="S163" s="245">
        <v>0</v>
      </c>
      <c r="T163" s="246">
        <f>S163*H163</f>
        <v>0</v>
      </c>
      <c r="AR163" s="24" t="s">
        <v>259</v>
      </c>
      <c r="AT163" s="24" t="s">
        <v>233</v>
      </c>
      <c r="AU163" s="24" t="s">
        <v>91</v>
      </c>
      <c r="AY163" s="24" t="s">
        <v>230</v>
      </c>
      <c r="BE163" s="247">
        <f>IF(N163="základní",J163,0)</f>
        <v>0</v>
      </c>
      <c r="BF163" s="247">
        <f>IF(N163="snížená",J163,0)</f>
        <v>0</v>
      </c>
      <c r="BG163" s="247">
        <f>IF(N163="zákl. přenesená",J163,0)</f>
        <v>0</v>
      </c>
      <c r="BH163" s="247">
        <f>IF(N163="sníž. přenesená",J163,0)</f>
        <v>0</v>
      </c>
      <c r="BI163" s="247">
        <f>IF(N163="nulová",J163,0)</f>
        <v>0</v>
      </c>
      <c r="BJ163" s="24" t="s">
        <v>85</v>
      </c>
      <c r="BK163" s="247">
        <f>ROUND(I163*H163,2)</f>
        <v>0</v>
      </c>
      <c r="BL163" s="24" t="s">
        <v>259</v>
      </c>
      <c r="BM163" s="24" t="s">
        <v>1946</v>
      </c>
    </row>
    <row r="164" spans="2:65" s="1" customFormat="1" ht="16.5" customHeight="1">
      <c r="B164" s="47"/>
      <c r="C164" s="236" t="s">
        <v>468</v>
      </c>
      <c r="D164" s="236" t="s">
        <v>233</v>
      </c>
      <c r="E164" s="237" t="s">
        <v>1947</v>
      </c>
      <c r="F164" s="238" t="s">
        <v>1948</v>
      </c>
      <c r="G164" s="239" t="s">
        <v>281</v>
      </c>
      <c r="H164" s="240">
        <v>2</v>
      </c>
      <c r="I164" s="241"/>
      <c r="J164" s="242">
        <f>ROUND(I164*H164,2)</f>
        <v>0</v>
      </c>
      <c r="K164" s="238" t="s">
        <v>34</v>
      </c>
      <c r="L164" s="73"/>
      <c r="M164" s="243" t="s">
        <v>34</v>
      </c>
      <c r="N164" s="244" t="s">
        <v>49</v>
      </c>
      <c r="O164" s="48"/>
      <c r="P164" s="245">
        <f>O164*H164</f>
        <v>0</v>
      </c>
      <c r="Q164" s="245">
        <v>0.00036</v>
      </c>
      <c r="R164" s="245">
        <f>Q164*H164</f>
        <v>0.00072</v>
      </c>
      <c r="S164" s="245">
        <v>0</v>
      </c>
      <c r="T164" s="246">
        <f>S164*H164</f>
        <v>0</v>
      </c>
      <c r="AR164" s="24" t="s">
        <v>259</v>
      </c>
      <c r="AT164" s="24" t="s">
        <v>233</v>
      </c>
      <c r="AU164" s="24" t="s">
        <v>91</v>
      </c>
      <c r="AY164" s="24" t="s">
        <v>230</v>
      </c>
      <c r="BE164" s="247">
        <f>IF(N164="základní",J164,0)</f>
        <v>0</v>
      </c>
      <c r="BF164" s="247">
        <f>IF(N164="snížená",J164,0)</f>
        <v>0</v>
      </c>
      <c r="BG164" s="247">
        <f>IF(N164="zákl. přenesená",J164,0)</f>
        <v>0</v>
      </c>
      <c r="BH164" s="247">
        <f>IF(N164="sníž. přenesená",J164,0)</f>
        <v>0</v>
      </c>
      <c r="BI164" s="247">
        <f>IF(N164="nulová",J164,0)</f>
        <v>0</v>
      </c>
      <c r="BJ164" s="24" t="s">
        <v>85</v>
      </c>
      <c r="BK164" s="247">
        <f>ROUND(I164*H164,2)</f>
        <v>0</v>
      </c>
      <c r="BL164" s="24" t="s">
        <v>259</v>
      </c>
      <c r="BM164" s="24" t="s">
        <v>1949</v>
      </c>
    </row>
    <row r="165" spans="2:65" s="1" customFormat="1" ht="16.5" customHeight="1">
      <c r="B165" s="47"/>
      <c r="C165" s="236" t="s">
        <v>473</v>
      </c>
      <c r="D165" s="236" t="s">
        <v>233</v>
      </c>
      <c r="E165" s="237" t="s">
        <v>1950</v>
      </c>
      <c r="F165" s="238" t="s">
        <v>1951</v>
      </c>
      <c r="G165" s="239" t="s">
        <v>281</v>
      </c>
      <c r="H165" s="240">
        <v>2</v>
      </c>
      <c r="I165" s="241"/>
      <c r="J165" s="242">
        <f>ROUND(I165*H165,2)</f>
        <v>0</v>
      </c>
      <c r="K165" s="238" t="s">
        <v>34</v>
      </c>
      <c r="L165" s="73"/>
      <c r="M165" s="243" t="s">
        <v>34</v>
      </c>
      <c r="N165" s="244" t="s">
        <v>49</v>
      </c>
      <c r="O165" s="48"/>
      <c r="P165" s="245">
        <f>O165*H165</f>
        <v>0</v>
      </c>
      <c r="Q165" s="245">
        <v>0.00075</v>
      </c>
      <c r="R165" s="245">
        <f>Q165*H165</f>
        <v>0.0015</v>
      </c>
      <c r="S165" s="245">
        <v>0</v>
      </c>
      <c r="T165" s="246">
        <f>S165*H165</f>
        <v>0</v>
      </c>
      <c r="AR165" s="24" t="s">
        <v>259</v>
      </c>
      <c r="AT165" s="24" t="s">
        <v>233</v>
      </c>
      <c r="AU165" s="24" t="s">
        <v>91</v>
      </c>
      <c r="AY165" s="24" t="s">
        <v>230</v>
      </c>
      <c r="BE165" s="247">
        <f>IF(N165="základní",J165,0)</f>
        <v>0</v>
      </c>
      <c r="BF165" s="247">
        <f>IF(N165="snížená",J165,0)</f>
        <v>0</v>
      </c>
      <c r="BG165" s="247">
        <f>IF(N165="zákl. přenesená",J165,0)</f>
        <v>0</v>
      </c>
      <c r="BH165" s="247">
        <f>IF(N165="sníž. přenesená",J165,0)</f>
        <v>0</v>
      </c>
      <c r="BI165" s="247">
        <f>IF(N165="nulová",J165,0)</f>
        <v>0</v>
      </c>
      <c r="BJ165" s="24" t="s">
        <v>85</v>
      </c>
      <c r="BK165" s="247">
        <f>ROUND(I165*H165,2)</f>
        <v>0</v>
      </c>
      <c r="BL165" s="24" t="s">
        <v>259</v>
      </c>
      <c r="BM165" s="24" t="s">
        <v>1952</v>
      </c>
    </row>
    <row r="166" spans="2:65" s="1" customFormat="1" ht="25.5" customHeight="1">
      <c r="B166" s="47"/>
      <c r="C166" s="236" t="s">
        <v>478</v>
      </c>
      <c r="D166" s="236" t="s">
        <v>233</v>
      </c>
      <c r="E166" s="237" t="s">
        <v>1953</v>
      </c>
      <c r="F166" s="238" t="s">
        <v>1954</v>
      </c>
      <c r="G166" s="239" t="s">
        <v>292</v>
      </c>
      <c r="H166" s="240">
        <v>2</v>
      </c>
      <c r="I166" s="241"/>
      <c r="J166" s="242">
        <f>ROUND(I166*H166,2)</f>
        <v>0</v>
      </c>
      <c r="K166" s="238" t="s">
        <v>34</v>
      </c>
      <c r="L166" s="73"/>
      <c r="M166" s="243" t="s">
        <v>34</v>
      </c>
      <c r="N166" s="244" t="s">
        <v>49</v>
      </c>
      <c r="O166" s="48"/>
      <c r="P166" s="245">
        <f>O166*H166</f>
        <v>0</v>
      </c>
      <c r="Q166" s="245">
        <v>0.0006</v>
      </c>
      <c r="R166" s="245">
        <f>Q166*H166</f>
        <v>0.0012</v>
      </c>
      <c r="S166" s="245">
        <v>0</v>
      </c>
      <c r="T166" s="246">
        <f>S166*H166</f>
        <v>0</v>
      </c>
      <c r="AR166" s="24" t="s">
        <v>259</v>
      </c>
      <c r="AT166" s="24" t="s">
        <v>233</v>
      </c>
      <c r="AU166" s="24" t="s">
        <v>91</v>
      </c>
      <c r="AY166" s="24" t="s">
        <v>230</v>
      </c>
      <c r="BE166" s="247">
        <f>IF(N166="základní",J166,0)</f>
        <v>0</v>
      </c>
      <c r="BF166" s="247">
        <f>IF(N166="snížená",J166,0)</f>
        <v>0</v>
      </c>
      <c r="BG166" s="247">
        <f>IF(N166="zákl. přenesená",J166,0)</f>
        <v>0</v>
      </c>
      <c r="BH166" s="247">
        <f>IF(N166="sníž. přenesená",J166,0)</f>
        <v>0</v>
      </c>
      <c r="BI166" s="247">
        <f>IF(N166="nulová",J166,0)</f>
        <v>0</v>
      </c>
      <c r="BJ166" s="24" t="s">
        <v>85</v>
      </c>
      <c r="BK166" s="247">
        <f>ROUND(I166*H166,2)</f>
        <v>0</v>
      </c>
      <c r="BL166" s="24" t="s">
        <v>259</v>
      </c>
      <c r="BM166" s="24" t="s">
        <v>1955</v>
      </c>
    </row>
    <row r="167" spans="2:47" s="1" customFormat="1" ht="13.5">
      <c r="B167" s="47"/>
      <c r="C167" s="75"/>
      <c r="D167" s="250" t="s">
        <v>283</v>
      </c>
      <c r="E167" s="75"/>
      <c r="F167" s="281" t="s">
        <v>1956</v>
      </c>
      <c r="G167" s="75"/>
      <c r="H167" s="75"/>
      <c r="I167" s="204"/>
      <c r="J167" s="75"/>
      <c r="K167" s="75"/>
      <c r="L167" s="73"/>
      <c r="M167" s="282"/>
      <c r="N167" s="48"/>
      <c r="O167" s="48"/>
      <c r="P167" s="48"/>
      <c r="Q167" s="48"/>
      <c r="R167" s="48"/>
      <c r="S167" s="48"/>
      <c r="T167" s="96"/>
      <c r="AT167" s="24" t="s">
        <v>283</v>
      </c>
      <c r="AU167" s="24" t="s">
        <v>91</v>
      </c>
    </row>
    <row r="168" spans="2:65" s="1" customFormat="1" ht="16.5" customHeight="1">
      <c r="B168" s="47"/>
      <c r="C168" s="236" t="s">
        <v>482</v>
      </c>
      <c r="D168" s="236" t="s">
        <v>233</v>
      </c>
      <c r="E168" s="237" t="s">
        <v>697</v>
      </c>
      <c r="F168" s="238" t="s">
        <v>698</v>
      </c>
      <c r="G168" s="239" t="s">
        <v>304</v>
      </c>
      <c r="H168" s="293"/>
      <c r="I168" s="241"/>
      <c r="J168" s="242">
        <f>ROUND(I168*H168,2)</f>
        <v>0</v>
      </c>
      <c r="K168" s="238" t="s">
        <v>34</v>
      </c>
      <c r="L168" s="73"/>
      <c r="M168" s="243" t="s">
        <v>34</v>
      </c>
      <c r="N168" s="244" t="s">
        <v>49</v>
      </c>
      <c r="O168" s="48"/>
      <c r="P168" s="245">
        <f>O168*H168</f>
        <v>0</v>
      </c>
      <c r="Q168" s="245">
        <v>0</v>
      </c>
      <c r="R168" s="245">
        <f>Q168*H168</f>
        <v>0</v>
      </c>
      <c r="S168" s="245">
        <v>0</v>
      </c>
      <c r="T168" s="246">
        <f>S168*H168</f>
        <v>0</v>
      </c>
      <c r="AR168" s="24" t="s">
        <v>259</v>
      </c>
      <c r="AT168" s="24" t="s">
        <v>233</v>
      </c>
      <c r="AU168" s="24" t="s">
        <v>91</v>
      </c>
      <c r="AY168" s="24" t="s">
        <v>230</v>
      </c>
      <c r="BE168" s="247">
        <f>IF(N168="základní",J168,0)</f>
        <v>0</v>
      </c>
      <c r="BF168" s="247">
        <f>IF(N168="snížená",J168,0)</f>
        <v>0</v>
      </c>
      <c r="BG168" s="247">
        <f>IF(N168="zákl. přenesená",J168,0)</f>
        <v>0</v>
      </c>
      <c r="BH168" s="247">
        <f>IF(N168="sníž. přenesená",J168,0)</f>
        <v>0</v>
      </c>
      <c r="BI168" s="247">
        <f>IF(N168="nulová",J168,0)</f>
        <v>0</v>
      </c>
      <c r="BJ168" s="24" t="s">
        <v>85</v>
      </c>
      <c r="BK168" s="247">
        <f>ROUND(I168*H168,2)</f>
        <v>0</v>
      </c>
      <c r="BL168" s="24" t="s">
        <v>259</v>
      </c>
      <c r="BM168" s="24" t="s">
        <v>1957</v>
      </c>
    </row>
    <row r="169" spans="2:63" s="11" customFormat="1" ht="29.85" customHeight="1">
      <c r="B169" s="220"/>
      <c r="C169" s="221"/>
      <c r="D169" s="222" t="s">
        <v>77</v>
      </c>
      <c r="E169" s="234" t="s">
        <v>700</v>
      </c>
      <c r="F169" s="234" t="s">
        <v>277</v>
      </c>
      <c r="G169" s="221"/>
      <c r="H169" s="221"/>
      <c r="I169" s="224"/>
      <c r="J169" s="235">
        <f>BK169</f>
        <v>0</v>
      </c>
      <c r="K169" s="221"/>
      <c r="L169" s="226"/>
      <c r="M169" s="227"/>
      <c r="N169" s="228"/>
      <c r="O169" s="228"/>
      <c r="P169" s="229">
        <f>SUM(P170:P184)</f>
        <v>0</v>
      </c>
      <c r="Q169" s="228"/>
      <c r="R169" s="229">
        <f>SUM(R170:R184)</f>
        <v>0.0025599999999999998</v>
      </c>
      <c r="S169" s="228"/>
      <c r="T169" s="230">
        <f>SUM(T170:T184)</f>
        <v>0</v>
      </c>
      <c r="AR169" s="231" t="s">
        <v>91</v>
      </c>
      <c r="AT169" s="232" t="s">
        <v>77</v>
      </c>
      <c r="AU169" s="232" t="s">
        <v>85</v>
      </c>
      <c r="AY169" s="231" t="s">
        <v>230</v>
      </c>
      <c r="BK169" s="233">
        <f>SUM(BK170:BK184)</f>
        <v>0</v>
      </c>
    </row>
    <row r="170" spans="2:65" s="1" customFormat="1" ht="16.5" customHeight="1">
      <c r="B170" s="47"/>
      <c r="C170" s="236" t="s">
        <v>486</v>
      </c>
      <c r="D170" s="236" t="s">
        <v>233</v>
      </c>
      <c r="E170" s="237" t="s">
        <v>702</v>
      </c>
      <c r="F170" s="238" t="s">
        <v>703</v>
      </c>
      <c r="G170" s="239" t="s">
        <v>292</v>
      </c>
      <c r="H170" s="240">
        <v>1</v>
      </c>
      <c r="I170" s="241"/>
      <c r="J170" s="242">
        <f>ROUND(I170*H170,2)</f>
        <v>0</v>
      </c>
      <c r="K170" s="238" t="s">
        <v>34</v>
      </c>
      <c r="L170" s="73"/>
      <c r="M170" s="243" t="s">
        <v>34</v>
      </c>
      <c r="N170" s="244" t="s">
        <v>49</v>
      </c>
      <c r="O170" s="48"/>
      <c r="P170" s="245">
        <f>O170*H170</f>
        <v>0</v>
      </c>
      <c r="Q170" s="245">
        <v>0.00113</v>
      </c>
      <c r="R170" s="245">
        <f>Q170*H170</f>
        <v>0.00113</v>
      </c>
      <c r="S170" s="245">
        <v>0</v>
      </c>
      <c r="T170" s="246">
        <f>S170*H170</f>
        <v>0</v>
      </c>
      <c r="AR170" s="24" t="s">
        <v>259</v>
      </c>
      <c r="AT170" s="24" t="s">
        <v>233</v>
      </c>
      <c r="AU170" s="24" t="s">
        <v>91</v>
      </c>
      <c r="AY170" s="24" t="s">
        <v>230</v>
      </c>
      <c r="BE170" s="247">
        <f>IF(N170="základní",J170,0)</f>
        <v>0</v>
      </c>
      <c r="BF170" s="247">
        <f>IF(N170="snížená",J170,0)</f>
        <v>0</v>
      </c>
      <c r="BG170" s="247">
        <f>IF(N170="zákl. přenesená",J170,0)</f>
        <v>0</v>
      </c>
      <c r="BH170" s="247">
        <f>IF(N170="sníž. přenesená",J170,0)</f>
        <v>0</v>
      </c>
      <c r="BI170" s="247">
        <f>IF(N170="nulová",J170,0)</f>
        <v>0</v>
      </c>
      <c r="BJ170" s="24" t="s">
        <v>85</v>
      </c>
      <c r="BK170" s="247">
        <f>ROUND(I170*H170,2)</f>
        <v>0</v>
      </c>
      <c r="BL170" s="24" t="s">
        <v>259</v>
      </c>
      <c r="BM170" s="24" t="s">
        <v>1958</v>
      </c>
    </row>
    <row r="171" spans="2:65" s="1" customFormat="1" ht="16.5" customHeight="1">
      <c r="B171" s="47"/>
      <c r="C171" s="236" t="s">
        <v>490</v>
      </c>
      <c r="D171" s="236" t="s">
        <v>233</v>
      </c>
      <c r="E171" s="237" t="s">
        <v>1959</v>
      </c>
      <c r="F171" s="238" t="s">
        <v>1960</v>
      </c>
      <c r="G171" s="239" t="s">
        <v>292</v>
      </c>
      <c r="H171" s="240">
        <v>1</v>
      </c>
      <c r="I171" s="241"/>
      <c r="J171" s="242">
        <f>ROUND(I171*H171,2)</f>
        <v>0</v>
      </c>
      <c r="K171" s="238" t="s">
        <v>34</v>
      </c>
      <c r="L171" s="73"/>
      <c r="M171" s="243" t="s">
        <v>34</v>
      </c>
      <c r="N171" s="244" t="s">
        <v>49</v>
      </c>
      <c r="O171" s="48"/>
      <c r="P171" s="245">
        <f>O171*H171</f>
        <v>0</v>
      </c>
      <c r="Q171" s="245">
        <v>0.00015</v>
      </c>
      <c r="R171" s="245">
        <f>Q171*H171</f>
        <v>0.00015</v>
      </c>
      <c r="S171" s="245">
        <v>0</v>
      </c>
      <c r="T171" s="246">
        <f>S171*H171</f>
        <v>0</v>
      </c>
      <c r="AR171" s="24" t="s">
        <v>259</v>
      </c>
      <c r="AT171" s="24" t="s">
        <v>233</v>
      </c>
      <c r="AU171" s="24" t="s">
        <v>91</v>
      </c>
      <c r="AY171" s="24" t="s">
        <v>230</v>
      </c>
      <c r="BE171" s="247">
        <f>IF(N171="základní",J171,0)</f>
        <v>0</v>
      </c>
      <c r="BF171" s="247">
        <f>IF(N171="snížená",J171,0)</f>
        <v>0</v>
      </c>
      <c r="BG171" s="247">
        <f>IF(N171="zákl. přenesená",J171,0)</f>
        <v>0</v>
      </c>
      <c r="BH171" s="247">
        <f>IF(N171="sníž. přenesená",J171,0)</f>
        <v>0</v>
      </c>
      <c r="BI171" s="247">
        <f>IF(N171="nulová",J171,0)</f>
        <v>0</v>
      </c>
      <c r="BJ171" s="24" t="s">
        <v>85</v>
      </c>
      <c r="BK171" s="247">
        <f>ROUND(I171*H171,2)</f>
        <v>0</v>
      </c>
      <c r="BL171" s="24" t="s">
        <v>259</v>
      </c>
      <c r="BM171" s="24" t="s">
        <v>1961</v>
      </c>
    </row>
    <row r="172" spans="2:65" s="1" customFormat="1" ht="16.5" customHeight="1">
      <c r="B172" s="47"/>
      <c r="C172" s="236" t="s">
        <v>494</v>
      </c>
      <c r="D172" s="236" t="s">
        <v>233</v>
      </c>
      <c r="E172" s="237" t="s">
        <v>1962</v>
      </c>
      <c r="F172" s="238" t="s">
        <v>1963</v>
      </c>
      <c r="G172" s="239" t="s">
        <v>292</v>
      </c>
      <c r="H172" s="240">
        <v>1</v>
      </c>
      <c r="I172" s="241"/>
      <c r="J172" s="242">
        <f>ROUND(I172*H172,2)</f>
        <v>0</v>
      </c>
      <c r="K172" s="238" t="s">
        <v>34</v>
      </c>
      <c r="L172" s="73"/>
      <c r="M172" s="243" t="s">
        <v>34</v>
      </c>
      <c r="N172" s="244" t="s">
        <v>49</v>
      </c>
      <c r="O172" s="48"/>
      <c r="P172" s="245">
        <f>O172*H172</f>
        <v>0</v>
      </c>
      <c r="Q172" s="245">
        <v>0.00015</v>
      </c>
      <c r="R172" s="245">
        <f>Q172*H172</f>
        <v>0.00015</v>
      </c>
      <c r="S172" s="245">
        <v>0</v>
      </c>
      <c r="T172" s="246">
        <f>S172*H172</f>
        <v>0</v>
      </c>
      <c r="AR172" s="24" t="s">
        <v>259</v>
      </c>
      <c r="AT172" s="24" t="s">
        <v>233</v>
      </c>
      <c r="AU172" s="24" t="s">
        <v>91</v>
      </c>
      <c r="AY172" s="24" t="s">
        <v>230</v>
      </c>
      <c r="BE172" s="247">
        <f>IF(N172="základní",J172,0)</f>
        <v>0</v>
      </c>
      <c r="BF172" s="247">
        <f>IF(N172="snížená",J172,0)</f>
        <v>0</v>
      </c>
      <c r="BG172" s="247">
        <f>IF(N172="zákl. přenesená",J172,0)</f>
        <v>0</v>
      </c>
      <c r="BH172" s="247">
        <f>IF(N172="sníž. přenesená",J172,0)</f>
        <v>0</v>
      </c>
      <c r="BI172" s="247">
        <f>IF(N172="nulová",J172,0)</f>
        <v>0</v>
      </c>
      <c r="BJ172" s="24" t="s">
        <v>85</v>
      </c>
      <c r="BK172" s="247">
        <f>ROUND(I172*H172,2)</f>
        <v>0</v>
      </c>
      <c r="BL172" s="24" t="s">
        <v>259</v>
      </c>
      <c r="BM172" s="24" t="s">
        <v>1964</v>
      </c>
    </row>
    <row r="173" spans="2:65" s="1" customFormat="1" ht="16.5" customHeight="1">
      <c r="B173" s="47"/>
      <c r="C173" s="236" t="s">
        <v>499</v>
      </c>
      <c r="D173" s="236" t="s">
        <v>233</v>
      </c>
      <c r="E173" s="237" t="s">
        <v>710</v>
      </c>
      <c r="F173" s="238" t="s">
        <v>711</v>
      </c>
      <c r="G173" s="239" t="s">
        <v>292</v>
      </c>
      <c r="H173" s="240">
        <v>1</v>
      </c>
      <c r="I173" s="241"/>
      <c r="J173" s="242">
        <f>ROUND(I173*H173,2)</f>
        <v>0</v>
      </c>
      <c r="K173" s="238" t="s">
        <v>34</v>
      </c>
      <c r="L173" s="73"/>
      <c r="M173" s="243" t="s">
        <v>34</v>
      </c>
      <c r="N173" s="244" t="s">
        <v>49</v>
      </c>
      <c r="O173" s="48"/>
      <c r="P173" s="245">
        <f>O173*H173</f>
        <v>0</v>
      </c>
      <c r="Q173" s="245">
        <v>0</v>
      </c>
      <c r="R173" s="245">
        <f>Q173*H173</f>
        <v>0</v>
      </c>
      <c r="S173" s="245">
        <v>0</v>
      </c>
      <c r="T173" s="246">
        <f>S173*H173</f>
        <v>0</v>
      </c>
      <c r="AR173" s="24" t="s">
        <v>259</v>
      </c>
      <c r="AT173" s="24" t="s">
        <v>233</v>
      </c>
      <c r="AU173" s="24" t="s">
        <v>91</v>
      </c>
      <c r="AY173" s="24" t="s">
        <v>230</v>
      </c>
      <c r="BE173" s="247">
        <f>IF(N173="základní",J173,0)</f>
        <v>0</v>
      </c>
      <c r="BF173" s="247">
        <f>IF(N173="snížená",J173,0)</f>
        <v>0</v>
      </c>
      <c r="BG173" s="247">
        <f>IF(N173="zákl. přenesená",J173,0)</f>
        <v>0</v>
      </c>
      <c r="BH173" s="247">
        <f>IF(N173="sníž. přenesená",J173,0)</f>
        <v>0</v>
      </c>
      <c r="BI173" s="247">
        <f>IF(N173="nulová",J173,0)</f>
        <v>0</v>
      </c>
      <c r="BJ173" s="24" t="s">
        <v>85</v>
      </c>
      <c r="BK173" s="247">
        <f>ROUND(I173*H173,2)</f>
        <v>0</v>
      </c>
      <c r="BL173" s="24" t="s">
        <v>259</v>
      </c>
      <c r="BM173" s="24" t="s">
        <v>1965</v>
      </c>
    </row>
    <row r="174" spans="2:65" s="1" customFormat="1" ht="16.5" customHeight="1">
      <c r="B174" s="47"/>
      <c r="C174" s="236" t="s">
        <v>504</v>
      </c>
      <c r="D174" s="236" t="s">
        <v>233</v>
      </c>
      <c r="E174" s="237" t="s">
        <v>714</v>
      </c>
      <c r="F174" s="238" t="s">
        <v>715</v>
      </c>
      <c r="G174" s="239" t="s">
        <v>716</v>
      </c>
      <c r="H174" s="240">
        <v>1</v>
      </c>
      <c r="I174" s="241"/>
      <c r="J174" s="242">
        <f>ROUND(I174*H174,2)</f>
        <v>0</v>
      </c>
      <c r="K174" s="238" t="s">
        <v>34</v>
      </c>
      <c r="L174" s="73"/>
      <c r="M174" s="243" t="s">
        <v>34</v>
      </c>
      <c r="N174" s="244" t="s">
        <v>49</v>
      </c>
      <c r="O174" s="48"/>
      <c r="P174" s="245">
        <f>O174*H174</f>
        <v>0</v>
      </c>
      <c r="Q174" s="245">
        <v>0</v>
      </c>
      <c r="R174" s="245">
        <f>Q174*H174</f>
        <v>0</v>
      </c>
      <c r="S174" s="245">
        <v>0</v>
      </c>
      <c r="T174" s="246">
        <f>S174*H174</f>
        <v>0</v>
      </c>
      <c r="AR174" s="24" t="s">
        <v>259</v>
      </c>
      <c r="AT174" s="24" t="s">
        <v>233</v>
      </c>
      <c r="AU174" s="24" t="s">
        <v>91</v>
      </c>
      <c r="AY174" s="24" t="s">
        <v>230</v>
      </c>
      <c r="BE174" s="247">
        <f>IF(N174="základní",J174,0)</f>
        <v>0</v>
      </c>
      <c r="BF174" s="247">
        <f>IF(N174="snížená",J174,0)</f>
        <v>0</v>
      </c>
      <c r="BG174" s="247">
        <f>IF(N174="zákl. přenesená",J174,0)</f>
        <v>0</v>
      </c>
      <c r="BH174" s="247">
        <f>IF(N174="sníž. přenesená",J174,0)</f>
        <v>0</v>
      </c>
      <c r="BI174" s="247">
        <f>IF(N174="nulová",J174,0)</f>
        <v>0</v>
      </c>
      <c r="BJ174" s="24" t="s">
        <v>85</v>
      </c>
      <c r="BK174" s="247">
        <f>ROUND(I174*H174,2)</f>
        <v>0</v>
      </c>
      <c r="BL174" s="24" t="s">
        <v>259</v>
      </c>
      <c r="BM174" s="24" t="s">
        <v>1966</v>
      </c>
    </row>
    <row r="175" spans="2:65" s="1" customFormat="1" ht="16.5" customHeight="1">
      <c r="B175" s="47"/>
      <c r="C175" s="236" t="s">
        <v>508</v>
      </c>
      <c r="D175" s="236" t="s">
        <v>233</v>
      </c>
      <c r="E175" s="237" t="s">
        <v>719</v>
      </c>
      <c r="F175" s="238" t="s">
        <v>720</v>
      </c>
      <c r="G175" s="239" t="s">
        <v>292</v>
      </c>
      <c r="H175" s="240">
        <v>1</v>
      </c>
      <c r="I175" s="241"/>
      <c r="J175" s="242">
        <f>ROUND(I175*H175,2)</f>
        <v>0</v>
      </c>
      <c r="K175" s="238" t="s">
        <v>34</v>
      </c>
      <c r="L175" s="73"/>
      <c r="M175" s="243" t="s">
        <v>34</v>
      </c>
      <c r="N175" s="244" t="s">
        <v>49</v>
      </c>
      <c r="O175" s="48"/>
      <c r="P175" s="245">
        <f>O175*H175</f>
        <v>0</v>
      </c>
      <c r="Q175" s="245">
        <v>0</v>
      </c>
      <c r="R175" s="245">
        <f>Q175*H175</f>
        <v>0</v>
      </c>
      <c r="S175" s="245">
        <v>0</v>
      </c>
      <c r="T175" s="246">
        <f>S175*H175</f>
        <v>0</v>
      </c>
      <c r="AR175" s="24" t="s">
        <v>259</v>
      </c>
      <c r="AT175" s="24" t="s">
        <v>233</v>
      </c>
      <c r="AU175" s="24" t="s">
        <v>91</v>
      </c>
      <c r="AY175" s="24" t="s">
        <v>230</v>
      </c>
      <c r="BE175" s="247">
        <f>IF(N175="základní",J175,0)</f>
        <v>0</v>
      </c>
      <c r="BF175" s="247">
        <f>IF(N175="snížená",J175,0)</f>
        <v>0</v>
      </c>
      <c r="BG175" s="247">
        <f>IF(N175="zákl. přenesená",J175,0)</f>
        <v>0</v>
      </c>
      <c r="BH175" s="247">
        <f>IF(N175="sníž. přenesená",J175,0)</f>
        <v>0</v>
      </c>
      <c r="BI175" s="247">
        <f>IF(N175="nulová",J175,0)</f>
        <v>0</v>
      </c>
      <c r="BJ175" s="24" t="s">
        <v>85</v>
      </c>
      <c r="BK175" s="247">
        <f>ROUND(I175*H175,2)</f>
        <v>0</v>
      </c>
      <c r="BL175" s="24" t="s">
        <v>259</v>
      </c>
      <c r="BM175" s="24" t="s">
        <v>1967</v>
      </c>
    </row>
    <row r="176" spans="2:65" s="1" customFormat="1" ht="16.5" customHeight="1">
      <c r="B176" s="47"/>
      <c r="C176" s="236" t="s">
        <v>513</v>
      </c>
      <c r="D176" s="236" t="s">
        <v>233</v>
      </c>
      <c r="E176" s="237" t="s">
        <v>727</v>
      </c>
      <c r="F176" s="238" t="s">
        <v>728</v>
      </c>
      <c r="G176" s="239" t="s">
        <v>292</v>
      </c>
      <c r="H176" s="240">
        <v>1</v>
      </c>
      <c r="I176" s="241"/>
      <c r="J176" s="242">
        <f>ROUND(I176*H176,2)</f>
        <v>0</v>
      </c>
      <c r="K176" s="238" t="s">
        <v>34</v>
      </c>
      <c r="L176" s="73"/>
      <c r="M176" s="243" t="s">
        <v>34</v>
      </c>
      <c r="N176" s="244" t="s">
        <v>49</v>
      </c>
      <c r="O176" s="48"/>
      <c r="P176" s="245">
        <f>O176*H176</f>
        <v>0</v>
      </c>
      <c r="Q176" s="245">
        <v>0</v>
      </c>
      <c r="R176" s="245">
        <f>Q176*H176</f>
        <v>0</v>
      </c>
      <c r="S176" s="245">
        <v>0</v>
      </c>
      <c r="T176" s="246">
        <f>S176*H176</f>
        <v>0</v>
      </c>
      <c r="AR176" s="24" t="s">
        <v>259</v>
      </c>
      <c r="AT176" s="24" t="s">
        <v>233</v>
      </c>
      <c r="AU176" s="24" t="s">
        <v>91</v>
      </c>
      <c r="AY176" s="24" t="s">
        <v>230</v>
      </c>
      <c r="BE176" s="247">
        <f>IF(N176="základní",J176,0)</f>
        <v>0</v>
      </c>
      <c r="BF176" s="247">
        <f>IF(N176="snížená",J176,0)</f>
        <v>0</v>
      </c>
      <c r="BG176" s="247">
        <f>IF(N176="zákl. přenesená",J176,0)</f>
        <v>0</v>
      </c>
      <c r="BH176" s="247">
        <f>IF(N176="sníž. přenesená",J176,0)</f>
        <v>0</v>
      </c>
      <c r="BI176" s="247">
        <f>IF(N176="nulová",J176,0)</f>
        <v>0</v>
      </c>
      <c r="BJ176" s="24" t="s">
        <v>85</v>
      </c>
      <c r="BK176" s="247">
        <f>ROUND(I176*H176,2)</f>
        <v>0</v>
      </c>
      <c r="BL176" s="24" t="s">
        <v>259</v>
      </c>
      <c r="BM176" s="24" t="s">
        <v>1968</v>
      </c>
    </row>
    <row r="177" spans="2:65" s="1" customFormat="1" ht="16.5" customHeight="1">
      <c r="B177" s="47"/>
      <c r="C177" s="236" t="s">
        <v>445</v>
      </c>
      <c r="D177" s="236" t="s">
        <v>233</v>
      </c>
      <c r="E177" s="237" t="s">
        <v>731</v>
      </c>
      <c r="F177" s="238" t="s">
        <v>732</v>
      </c>
      <c r="G177" s="239" t="s">
        <v>292</v>
      </c>
      <c r="H177" s="240">
        <v>1</v>
      </c>
      <c r="I177" s="241"/>
      <c r="J177" s="242">
        <f>ROUND(I177*H177,2)</f>
        <v>0</v>
      </c>
      <c r="K177" s="238" t="s">
        <v>34</v>
      </c>
      <c r="L177" s="73"/>
      <c r="M177" s="243" t="s">
        <v>34</v>
      </c>
      <c r="N177" s="244" t="s">
        <v>49</v>
      </c>
      <c r="O177" s="48"/>
      <c r="P177" s="245">
        <f>O177*H177</f>
        <v>0</v>
      </c>
      <c r="Q177" s="245">
        <v>0</v>
      </c>
      <c r="R177" s="245">
        <f>Q177*H177</f>
        <v>0</v>
      </c>
      <c r="S177" s="245">
        <v>0</v>
      </c>
      <c r="T177" s="246">
        <f>S177*H177</f>
        <v>0</v>
      </c>
      <c r="AR177" s="24" t="s">
        <v>259</v>
      </c>
      <c r="AT177" s="24" t="s">
        <v>233</v>
      </c>
      <c r="AU177" s="24" t="s">
        <v>91</v>
      </c>
      <c r="AY177" s="24" t="s">
        <v>230</v>
      </c>
      <c r="BE177" s="247">
        <f>IF(N177="základní",J177,0)</f>
        <v>0</v>
      </c>
      <c r="BF177" s="247">
        <f>IF(N177="snížená",J177,0)</f>
        <v>0</v>
      </c>
      <c r="BG177" s="247">
        <f>IF(N177="zákl. přenesená",J177,0)</f>
        <v>0</v>
      </c>
      <c r="BH177" s="247">
        <f>IF(N177="sníž. přenesená",J177,0)</f>
        <v>0</v>
      </c>
      <c r="BI177" s="247">
        <f>IF(N177="nulová",J177,0)</f>
        <v>0</v>
      </c>
      <c r="BJ177" s="24" t="s">
        <v>85</v>
      </c>
      <c r="BK177" s="247">
        <f>ROUND(I177*H177,2)</f>
        <v>0</v>
      </c>
      <c r="BL177" s="24" t="s">
        <v>259</v>
      </c>
      <c r="BM177" s="24" t="s">
        <v>1969</v>
      </c>
    </row>
    <row r="178" spans="2:65" s="1" customFormat="1" ht="16.5" customHeight="1">
      <c r="B178" s="47"/>
      <c r="C178" s="236" t="s">
        <v>519</v>
      </c>
      <c r="D178" s="236" t="s">
        <v>233</v>
      </c>
      <c r="E178" s="237" t="s">
        <v>735</v>
      </c>
      <c r="F178" s="238" t="s">
        <v>736</v>
      </c>
      <c r="G178" s="239" t="s">
        <v>292</v>
      </c>
      <c r="H178" s="240">
        <v>1</v>
      </c>
      <c r="I178" s="241"/>
      <c r="J178" s="242">
        <f>ROUND(I178*H178,2)</f>
        <v>0</v>
      </c>
      <c r="K178" s="238" t="s">
        <v>34</v>
      </c>
      <c r="L178" s="73"/>
      <c r="M178" s="243" t="s">
        <v>34</v>
      </c>
      <c r="N178" s="244" t="s">
        <v>49</v>
      </c>
      <c r="O178" s="48"/>
      <c r="P178" s="245">
        <f>O178*H178</f>
        <v>0</v>
      </c>
      <c r="Q178" s="245">
        <v>0</v>
      </c>
      <c r="R178" s="245">
        <f>Q178*H178</f>
        <v>0</v>
      </c>
      <c r="S178" s="245">
        <v>0</v>
      </c>
      <c r="T178" s="246">
        <f>S178*H178</f>
        <v>0</v>
      </c>
      <c r="AR178" s="24" t="s">
        <v>259</v>
      </c>
      <c r="AT178" s="24" t="s">
        <v>233</v>
      </c>
      <c r="AU178" s="24" t="s">
        <v>91</v>
      </c>
      <c r="AY178" s="24" t="s">
        <v>230</v>
      </c>
      <c r="BE178" s="247">
        <f>IF(N178="základní",J178,0)</f>
        <v>0</v>
      </c>
      <c r="BF178" s="247">
        <f>IF(N178="snížená",J178,0)</f>
        <v>0</v>
      </c>
      <c r="BG178" s="247">
        <f>IF(N178="zákl. přenesená",J178,0)</f>
        <v>0</v>
      </c>
      <c r="BH178" s="247">
        <f>IF(N178="sníž. přenesená",J178,0)</f>
        <v>0</v>
      </c>
      <c r="BI178" s="247">
        <f>IF(N178="nulová",J178,0)</f>
        <v>0</v>
      </c>
      <c r="BJ178" s="24" t="s">
        <v>85</v>
      </c>
      <c r="BK178" s="247">
        <f>ROUND(I178*H178,2)</f>
        <v>0</v>
      </c>
      <c r="BL178" s="24" t="s">
        <v>259</v>
      </c>
      <c r="BM178" s="24" t="s">
        <v>1970</v>
      </c>
    </row>
    <row r="179" spans="2:65" s="1" customFormat="1" ht="16.5" customHeight="1">
      <c r="B179" s="47"/>
      <c r="C179" s="236" t="s">
        <v>524</v>
      </c>
      <c r="D179" s="236" t="s">
        <v>233</v>
      </c>
      <c r="E179" s="237" t="s">
        <v>739</v>
      </c>
      <c r="F179" s="238" t="s">
        <v>740</v>
      </c>
      <c r="G179" s="239" t="s">
        <v>292</v>
      </c>
      <c r="H179" s="240">
        <v>1</v>
      </c>
      <c r="I179" s="241"/>
      <c r="J179" s="242">
        <f>ROUND(I179*H179,2)</f>
        <v>0</v>
      </c>
      <c r="K179" s="238" t="s">
        <v>34</v>
      </c>
      <c r="L179" s="73"/>
      <c r="M179" s="243" t="s">
        <v>34</v>
      </c>
      <c r="N179" s="244" t="s">
        <v>49</v>
      </c>
      <c r="O179" s="48"/>
      <c r="P179" s="245">
        <f>O179*H179</f>
        <v>0</v>
      </c>
      <c r="Q179" s="245">
        <v>0</v>
      </c>
      <c r="R179" s="245">
        <f>Q179*H179</f>
        <v>0</v>
      </c>
      <c r="S179" s="245">
        <v>0</v>
      </c>
      <c r="T179" s="246">
        <f>S179*H179</f>
        <v>0</v>
      </c>
      <c r="AR179" s="24" t="s">
        <v>259</v>
      </c>
      <c r="AT179" s="24" t="s">
        <v>233</v>
      </c>
      <c r="AU179" s="24" t="s">
        <v>91</v>
      </c>
      <c r="AY179" s="24" t="s">
        <v>230</v>
      </c>
      <c r="BE179" s="247">
        <f>IF(N179="základní",J179,0)</f>
        <v>0</v>
      </c>
      <c r="BF179" s="247">
        <f>IF(N179="snížená",J179,0)</f>
        <v>0</v>
      </c>
      <c r="BG179" s="247">
        <f>IF(N179="zákl. přenesená",J179,0)</f>
        <v>0</v>
      </c>
      <c r="BH179" s="247">
        <f>IF(N179="sníž. přenesená",J179,0)</f>
        <v>0</v>
      </c>
      <c r="BI179" s="247">
        <f>IF(N179="nulová",J179,0)</f>
        <v>0</v>
      </c>
      <c r="BJ179" s="24" t="s">
        <v>85</v>
      </c>
      <c r="BK179" s="247">
        <f>ROUND(I179*H179,2)</f>
        <v>0</v>
      </c>
      <c r="BL179" s="24" t="s">
        <v>259</v>
      </c>
      <c r="BM179" s="24" t="s">
        <v>1971</v>
      </c>
    </row>
    <row r="180" spans="2:65" s="1" customFormat="1" ht="16.5" customHeight="1">
      <c r="B180" s="47"/>
      <c r="C180" s="236" t="s">
        <v>528</v>
      </c>
      <c r="D180" s="236" t="s">
        <v>233</v>
      </c>
      <c r="E180" s="237" t="s">
        <v>743</v>
      </c>
      <c r="F180" s="238" t="s">
        <v>744</v>
      </c>
      <c r="G180" s="239" t="s">
        <v>292</v>
      </c>
      <c r="H180" s="240">
        <v>1</v>
      </c>
      <c r="I180" s="241"/>
      <c r="J180" s="242">
        <f>ROUND(I180*H180,2)</f>
        <v>0</v>
      </c>
      <c r="K180" s="238" t="s">
        <v>34</v>
      </c>
      <c r="L180" s="73"/>
      <c r="M180" s="243" t="s">
        <v>34</v>
      </c>
      <c r="N180" s="244" t="s">
        <v>49</v>
      </c>
      <c r="O180" s="48"/>
      <c r="P180" s="245">
        <f>O180*H180</f>
        <v>0</v>
      </c>
      <c r="Q180" s="245">
        <v>0</v>
      </c>
      <c r="R180" s="245">
        <f>Q180*H180</f>
        <v>0</v>
      </c>
      <c r="S180" s="245">
        <v>0</v>
      </c>
      <c r="T180" s="246">
        <f>S180*H180</f>
        <v>0</v>
      </c>
      <c r="AR180" s="24" t="s">
        <v>259</v>
      </c>
      <c r="AT180" s="24" t="s">
        <v>233</v>
      </c>
      <c r="AU180" s="24" t="s">
        <v>91</v>
      </c>
      <c r="AY180" s="24" t="s">
        <v>230</v>
      </c>
      <c r="BE180" s="247">
        <f>IF(N180="základní",J180,0)</f>
        <v>0</v>
      </c>
      <c r="BF180" s="247">
        <f>IF(N180="snížená",J180,0)</f>
        <v>0</v>
      </c>
      <c r="BG180" s="247">
        <f>IF(N180="zákl. přenesená",J180,0)</f>
        <v>0</v>
      </c>
      <c r="BH180" s="247">
        <f>IF(N180="sníž. přenesená",J180,0)</f>
        <v>0</v>
      </c>
      <c r="BI180" s="247">
        <f>IF(N180="nulová",J180,0)</f>
        <v>0</v>
      </c>
      <c r="BJ180" s="24" t="s">
        <v>85</v>
      </c>
      <c r="BK180" s="247">
        <f>ROUND(I180*H180,2)</f>
        <v>0</v>
      </c>
      <c r="BL180" s="24" t="s">
        <v>259</v>
      </c>
      <c r="BM180" s="24" t="s">
        <v>1972</v>
      </c>
    </row>
    <row r="181" spans="2:65" s="1" customFormat="1" ht="16.5" customHeight="1">
      <c r="B181" s="47"/>
      <c r="C181" s="236" t="s">
        <v>533</v>
      </c>
      <c r="D181" s="236" t="s">
        <v>233</v>
      </c>
      <c r="E181" s="237" t="s">
        <v>751</v>
      </c>
      <c r="F181" s="238" t="s">
        <v>752</v>
      </c>
      <c r="G181" s="239" t="s">
        <v>292</v>
      </c>
      <c r="H181" s="240">
        <v>1</v>
      </c>
      <c r="I181" s="241"/>
      <c r="J181" s="242">
        <f>ROUND(I181*H181,2)</f>
        <v>0</v>
      </c>
      <c r="K181" s="238" t="s">
        <v>34</v>
      </c>
      <c r="L181" s="73"/>
      <c r="M181" s="243" t="s">
        <v>34</v>
      </c>
      <c r="N181" s="244" t="s">
        <v>49</v>
      </c>
      <c r="O181" s="48"/>
      <c r="P181" s="245">
        <f>O181*H181</f>
        <v>0</v>
      </c>
      <c r="Q181" s="245">
        <v>0</v>
      </c>
      <c r="R181" s="245">
        <f>Q181*H181</f>
        <v>0</v>
      </c>
      <c r="S181" s="245">
        <v>0</v>
      </c>
      <c r="T181" s="246">
        <f>S181*H181</f>
        <v>0</v>
      </c>
      <c r="AR181" s="24" t="s">
        <v>259</v>
      </c>
      <c r="AT181" s="24" t="s">
        <v>233</v>
      </c>
      <c r="AU181" s="24" t="s">
        <v>91</v>
      </c>
      <c r="AY181" s="24" t="s">
        <v>230</v>
      </c>
      <c r="BE181" s="247">
        <f>IF(N181="základní",J181,0)</f>
        <v>0</v>
      </c>
      <c r="BF181" s="247">
        <f>IF(N181="snížená",J181,0)</f>
        <v>0</v>
      </c>
      <c r="BG181" s="247">
        <f>IF(N181="zákl. přenesená",J181,0)</f>
        <v>0</v>
      </c>
      <c r="BH181" s="247">
        <f>IF(N181="sníž. přenesená",J181,0)</f>
        <v>0</v>
      </c>
      <c r="BI181" s="247">
        <f>IF(N181="nulová",J181,0)</f>
        <v>0</v>
      </c>
      <c r="BJ181" s="24" t="s">
        <v>85</v>
      </c>
      <c r="BK181" s="247">
        <f>ROUND(I181*H181,2)</f>
        <v>0</v>
      </c>
      <c r="BL181" s="24" t="s">
        <v>259</v>
      </c>
      <c r="BM181" s="24" t="s">
        <v>1973</v>
      </c>
    </row>
    <row r="182" spans="2:65" s="1" customFormat="1" ht="25.5" customHeight="1">
      <c r="B182" s="47"/>
      <c r="C182" s="236" t="s">
        <v>538</v>
      </c>
      <c r="D182" s="236" t="s">
        <v>233</v>
      </c>
      <c r="E182" s="237" t="s">
        <v>755</v>
      </c>
      <c r="F182" s="238" t="s">
        <v>756</v>
      </c>
      <c r="G182" s="239" t="s">
        <v>292</v>
      </c>
      <c r="H182" s="240">
        <v>1</v>
      </c>
      <c r="I182" s="241"/>
      <c r="J182" s="242">
        <f>ROUND(I182*H182,2)</f>
        <v>0</v>
      </c>
      <c r="K182" s="238" t="s">
        <v>34</v>
      </c>
      <c r="L182" s="73"/>
      <c r="M182" s="243" t="s">
        <v>34</v>
      </c>
      <c r="N182" s="244" t="s">
        <v>49</v>
      </c>
      <c r="O182" s="48"/>
      <c r="P182" s="245">
        <f>O182*H182</f>
        <v>0</v>
      </c>
      <c r="Q182" s="245">
        <v>0</v>
      </c>
      <c r="R182" s="245">
        <f>Q182*H182</f>
        <v>0</v>
      </c>
      <c r="S182" s="245">
        <v>0</v>
      </c>
      <c r="T182" s="246">
        <f>S182*H182</f>
        <v>0</v>
      </c>
      <c r="AR182" s="24" t="s">
        <v>259</v>
      </c>
      <c r="AT182" s="24" t="s">
        <v>233</v>
      </c>
      <c r="AU182" s="24" t="s">
        <v>91</v>
      </c>
      <c r="AY182" s="24" t="s">
        <v>230</v>
      </c>
      <c r="BE182" s="247">
        <f>IF(N182="základní",J182,0)</f>
        <v>0</v>
      </c>
      <c r="BF182" s="247">
        <f>IF(N182="snížená",J182,0)</f>
        <v>0</v>
      </c>
      <c r="BG182" s="247">
        <f>IF(N182="zákl. přenesená",J182,0)</f>
        <v>0</v>
      </c>
      <c r="BH182" s="247">
        <f>IF(N182="sníž. přenesená",J182,0)</f>
        <v>0</v>
      </c>
      <c r="BI182" s="247">
        <f>IF(N182="nulová",J182,0)</f>
        <v>0</v>
      </c>
      <c r="BJ182" s="24" t="s">
        <v>85</v>
      </c>
      <c r="BK182" s="247">
        <f>ROUND(I182*H182,2)</f>
        <v>0</v>
      </c>
      <c r="BL182" s="24" t="s">
        <v>259</v>
      </c>
      <c r="BM182" s="24" t="s">
        <v>1974</v>
      </c>
    </row>
    <row r="183" spans="2:65" s="1" customFormat="1" ht="25.5" customHeight="1">
      <c r="B183" s="47"/>
      <c r="C183" s="236" t="s">
        <v>542</v>
      </c>
      <c r="D183" s="236" t="s">
        <v>233</v>
      </c>
      <c r="E183" s="237" t="s">
        <v>759</v>
      </c>
      <c r="F183" s="238" t="s">
        <v>760</v>
      </c>
      <c r="G183" s="239" t="s">
        <v>292</v>
      </c>
      <c r="H183" s="240">
        <v>1</v>
      </c>
      <c r="I183" s="241"/>
      <c r="J183" s="242">
        <f>ROUND(I183*H183,2)</f>
        <v>0</v>
      </c>
      <c r="K183" s="238" t="s">
        <v>34</v>
      </c>
      <c r="L183" s="73"/>
      <c r="M183" s="243" t="s">
        <v>34</v>
      </c>
      <c r="N183" s="244" t="s">
        <v>49</v>
      </c>
      <c r="O183" s="48"/>
      <c r="P183" s="245">
        <f>O183*H183</f>
        <v>0</v>
      </c>
      <c r="Q183" s="245">
        <v>0</v>
      </c>
      <c r="R183" s="245">
        <f>Q183*H183</f>
        <v>0</v>
      </c>
      <c r="S183" s="245">
        <v>0</v>
      </c>
      <c r="T183" s="246">
        <f>S183*H183</f>
        <v>0</v>
      </c>
      <c r="AR183" s="24" t="s">
        <v>259</v>
      </c>
      <c r="AT183" s="24" t="s">
        <v>233</v>
      </c>
      <c r="AU183" s="24" t="s">
        <v>91</v>
      </c>
      <c r="AY183" s="24" t="s">
        <v>230</v>
      </c>
      <c r="BE183" s="247">
        <f>IF(N183="základní",J183,0)</f>
        <v>0</v>
      </c>
      <c r="BF183" s="247">
        <f>IF(N183="snížená",J183,0)</f>
        <v>0</v>
      </c>
      <c r="BG183" s="247">
        <f>IF(N183="zákl. přenesená",J183,0)</f>
        <v>0</v>
      </c>
      <c r="BH183" s="247">
        <f>IF(N183="sníž. přenesená",J183,0)</f>
        <v>0</v>
      </c>
      <c r="BI183" s="247">
        <f>IF(N183="nulová",J183,0)</f>
        <v>0</v>
      </c>
      <c r="BJ183" s="24" t="s">
        <v>85</v>
      </c>
      <c r="BK183" s="247">
        <f>ROUND(I183*H183,2)</f>
        <v>0</v>
      </c>
      <c r="BL183" s="24" t="s">
        <v>259</v>
      </c>
      <c r="BM183" s="24" t="s">
        <v>1975</v>
      </c>
    </row>
    <row r="184" spans="2:65" s="1" customFormat="1" ht="16.5" customHeight="1">
      <c r="B184" s="47"/>
      <c r="C184" s="236" t="s">
        <v>546</v>
      </c>
      <c r="D184" s="236" t="s">
        <v>233</v>
      </c>
      <c r="E184" s="237" t="s">
        <v>706</v>
      </c>
      <c r="F184" s="238" t="s">
        <v>707</v>
      </c>
      <c r="G184" s="239" t="s">
        <v>292</v>
      </c>
      <c r="H184" s="240">
        <v>1</v>
      </c>
      <c r="I184" s="241"/>
      <c r="J184" s="242">
        <f>ROUND(I184*H184,2)</f>
        <v>0</v>
      </c>
      <c r="K184" s="238" t="s">
        <v>34</v>
      </c>
      <c r="L184" s="73"/>
      <c r="M184" s="243" t="s">
        <v>34</v>
      </c>
      <c r="N184" s="244" t="s">
        <v>49</v>
      </c>
      <c r="O184" s="48"/>
      <c r="P184" s="245">
        <f>O184*H184</f>
        <v>0</v>
      </c>
      <c r="Q184" s="245">
        <v>0.00113</v>
      </c>
      <c r="R184" s="245">
        <f>Q184*H184</f>
        <v>0.00113</v>
      </c>
      <c r="S184" s="245">
        <v>0</v>
      </c>
      <c r="T184" s="246">
        <f>S184*H184</f>
        <v>0</v>
      </c>
      <c r="AR184" s="24" t="s">
        <v>259</v>
      </c>
      <c r="AT184" s="24" t="s">
        <v>233</v>
      </c>
      <c r="AU184" s="24" t="s">
        <v>91</v>
      </c>
      <c r="AY184" s="24" t="s">
        <v>230</v>
      </c>
      <c r="BE184" s="247">
        <f>IF(N184="základní",J184,0)</f>
        <v>0</v>
      </c>
      <c r="BF184" s="247">
        <f>IF(N184="snížená",J184,0)</f>
        <v>0</v>
      </c>
      <c r="BG184" s="247">
        <f>IF(N184="zákl. přenesená",J184,0)</f>
        <v>0</v>
      </c>
      <c r="BH184" s="247">
        <f>IF(N184="sníž. přenesená",J184,0)</f>
        <v>0</v>
      </c>
      <c r="BI184" s="247">
        <f>IF(N184="nulová",J184,0)</f>
        <v>0</v>
      </c>
      <c r="BJ184" s="24" t="s">
        <v>85</v>
      </c>
      <c r="BK184" s="247">
        <f>ROUND(I184*H184,2)</f>
        <v>0</v>
      </c>
      <c r="BL184" s="24" t="s">
        <v>259</v>
      </c>
      <c r="BM184" s="24" t="s">
        <v>1976</v>
      </c>
    </row>
    <row r="185" spans="2:63" s="11" customFormat="1" ht="37.4" customHeight="1">
      <c r="B185" s="220"/>
      <c r="C185" s="221"/>
      <c r="D185" s="222" t="s">
        <v>77</v>
      </c>
      <c r="E185" s="223" t="s">
        <v>772</v>
      </c>
      <c r="F185" s="223" t="s">
        <v>773</v>
      </c>
      <c r="G185" s="221"/>
      <c r="H185" s="221"/>
      <c r="I185" s="224"/>
      <c r="J185" s="225">
        <f>BK185</f>
        <v>0</v>
      </c>
      <c r="K185" s="221"/>
      <c r="L185" s="226"/>
      <c r="M185" s="227"/>
      <c r="N185" s="228"/>
      <c r="O185" s="228"/>
      <c r="P185" s="229">
        <f>P186+P188+P190+P192</f>
        <v>0</v>
      </c>
      <c r="Q185" s="228"/>
      <c r="R185" s="229">
        <f>R186+R188+R190+R192</f>
        <v>0</v>
      </c>
      <c r="S185" s="228"/>
      <c r="T185" s="230">
        <f>T186+T188+T190+T192</f>
        <v>0</v>
      </c>
      <c r="AR185" s="231" t="s">
        <v>255</v>
      </c>
      <c r="AT185" s="232" t="s">
        <v>77</v>
      </c>
      <c r="AU185" s="232" t="s">
        <v>78</v>
      </c>
      <c r="AY185" s="231" t="s">
        <v>230</v>
      </c>
      <c r="BK185" s="233">
        <f>BK186+BK188+BK190+BK192</f>
        <v>0</v>
      </c>
    </row>
    <row r="186" spans="2:63" s="11" customFormat="1" ht="19.9" customHeight="1">
      <c r="B186" s="220"/>
      <c r="C186" s="221"/>
      <c r="D186" s="222" t="s">
        <v>77</v>
      </c>
      <c r="E186" s="234" t="s">
        <v>774</v>
      </c>
      <c r="F186" s="234" t="s">
        <v>775</v>
      </c>
      <c r="G186" s="221"/>
      <c r="H186" s="221"/>
      <c r="I186" s="224"/>
      <c r="J186" s="235">
        <f>BK186</f>
        <v>0</v>
      </c>
      <c r="K186" s="221"/>
      <c r="L186" s="226"/>
      <c r="M186" s="227"/>
      <c r="N186" s="228"/>
      <c r="O186" s="228"/>
      <c r="P186" s="229">
        <f>P187</f>
        <v>0</v>
      </c>
      <c r="Q186" s="228"/>
      <c r="R186" s="229">
        <f>R187</f>
        <v>0</v>
      </c>
      <c r="S186" s="228"/>
      <c r="T186" s="230">
        <f>T187</f>
        <v>0</v>
      </c>
      <c r="AR186" s="231" t="s">
        <v>255</v>
      </c>
      <c r="AT186" s="232" t="s">
        <v>77</v>
      </c>
      <c r="AU186" s="232" t="s">
        <v>85</v>
      </c>
      <c r="AY186" s="231" t="s">
        <v>230</v>
      </c>
      <c r="BK186" s="233">
        <f>BK187</f>
        <v>0</v>
      </c>
    </row>
    <row r="187" spans="2:65" s="1" customFormat="1" ht="16.5" customHeight="1">
      <c r="B187" s="47"/>
      <c r="C187" s="236" t="s">
        <v>550</v>
      </c>
      <c r="D187" s="236" t="s">
        <v>233</v>
      </c>
      <c r="E187" s="237" t="s">
        <v>777</v>
      </c>
      <c r="F187" s="238" t="s">
        <v>778</v>
      </c>
      <c r="G187" s="239" t="s">
        <v>292</v>
      </c>
      <c r="H187" s="240">
        <v>1</v>
      </c>
      <c r="I187" s="241"/>
      <c r="J187" s="242">
        <f>ROUND(I187*H187,2)</f>
        <v>0</v>
      </c>
      <c r="K187" s="238" t="s">
        <v>34</v>
      </c>
      <c r="L187" s="73"/>
      <c r="M187" s="243" t="s">
        <v>34</v>
      </c>
      <c r="N187" s="244" t="s">
        <v>49</v>
      </c>
      <c r="O187" s="48"/>
      <c r="P187" s="245">
        <f>O187*H187</f>
        <v>0</v>
      </c>
      <c r="Q187" s="245">
        <v>0</v>
      </c>
      <c r="R187" s="245">
        <f>Q187*H187</f>
        <v>0</v>
      </c>
      <c r="S187" s="245">
        <v>0</v>
      </c>
      <c r="T187" s="246">
        <f>S187*H187</f>
        <v>0</v>
      </c>
      <c r="AR187" s="24" t="s">
        <v>779</v>
      </c>
      <c r="AT187" s="24" t="s">
        <v>233</v>
      </c>
      <c r="AU187" s="24" t="s">
        <v>91</v>
      </c>
      <c r="AY187" s="24" t="s">
        <v>230</v>
      </c>
      <c r="BE187" s="247">
        <f>IF(N187="základní",J187,0)</f>
        <v>0</v>
      </c>
      <c r="BF187" s="247">
        <f>IF(N187="snížená",J187,0)</f>
        <v>0</v>
      </c>
      <c r="BG187" s="247">
        <f>IF(N187="zákl. přenesená",J187,0)</f>
        <v>0</v>
      </c>
      <c r="BH187" s="247">
        <f>IF(N187="sníž. přenesená",J187,0)</f>
        <v>0</v>
      </c>
      <c r="BI187" s="247">
        <f>IF(N187="nulová",J187,0)</f>
        <v>0</v>
      </c>
      <c r="BJ187" s="24" t="s">
        <v>85</v>
      </c>
      <c r="BK187" s="247">
        <f>ROUND(I187*H187,2)</f>
        <v>0</v>
      </c>
      <c r="BL187" s="24" t="s">
        <v>779</v>
      </c>
      <c r="BM187" s="24" t="s">
        <v>1977</v>
      </c>
    </row>
    <row r="188" spans="2:63" s="11" customFormat="1" ht="29.85" customHeight="1">
      <c r="B188" s="220"/>
      <c r="C188" s="221"/>
      <c r="D188" s="222" t="s">
        <v>77</v>
      </c>
      <c r="E188" s="234" t="s">
        <v>781</v>
      </c>
      <c r="F188" s="234" t="s">
        <v>782</v>
      </c>
      <c r="G188" s="221"/>
      <c r="H188" s="221"/>
      <c r="I188" s="224"/>
      <c r="J188" s="235">
        <f>BK188</f>
        <v>0</v>
      </c>
      <c r="K188" s="221"/>
      <c r="L188" s="226"/>
      <c r="M188" s="227"/>
      <c r="N188" s="228"/>
      <c r="O188" s="228"/>
      <c r="P188" s="229">
        <f>P189</f>
        <v>0</v>
      </c>
      <c r="Q188" s="228"/>
      <c r="R188" s="229">
        <f>R189</f>
        <v>0</v>
      </c>
      <c r="S188" s="228"/>
      <c r="T188" s="230">
        <f>T189</f>
        <v>0</v>
      </c>
      <c r="AR188" s="231" t="s">
        <v>255</v>
      </c>
      <c r="AT188" s="232" t="s">
        <v>77</v>
      </c>
      <c r="AU188" s="232" t="s">
        <v>85</v>
      </c>
      <c r="AY188" s="231" t="s">
        <v>230</v>
      </c>
      <c r="BK188" s="233">
        <f>BK189</f>
        <v>0</v>
      </c>
    </row>
    <row r="189" spans="2:65" s="1" customFormat="1" ht="16.5" customHeight="1">
      <c r="B189" s="47"/>
      <c r="C189" s="236" t="s">
        <v>554</v>
      </c>
      <c r="D189" s="236" t="s">
        <v>233</v>
      </c>
      <c r="E189" s="237" t="s">
        <v>784</v>
      </c>
      <c r="F189" s="238" t="s">
        <v>785</v>
      </c>
      <c r="G189" s="239" t="s">
        <v>292</v>
      </c>
      <c r="H189" s="240">
        <v>1</v>
      </c>
      <c r="I189" s="241"/>
      <c r="J189" s="242">
        <f>ROUND(I189*H189,2)</f>
        <v>0</v>
      </c>
      <c r="K189" s="238" t="s">
        <v>34</v>
      </c>
      <c r="L189" s="73"/>
      <c r="M189" s="243" t="s">
        <v>34</v>
      </c>
      <c r="N189" s="244" t="s">
        <v>49</v>
      </c>
      <c r="O189" s="48"/>
      <c r="P189" s="245">
        <f>O189*H189</f>
        <v>0</v>
      </c>
      <c r="Q189" s="245">
        <v>0</v>
      </c>
      <c r="R189" s="245">
        <f>Q189*H189</f>
        <v>0</v>
      </c>
      <c r="S189" s="245">
        <v>0</v>
      </c>
      <c r="T189" s="246">
        <f>S189*H189</f>
        <v>0</v>
      </c>
      <c r="AR189" s="24" t="s">
        <v>779</v>
      </c>
      <c r="AT189" s="24" t="s">
        <v>233</v>
      </c>
      <c r="AU189" s="24" t="s">
        <v>91</v>
      </c>
      <c r="AY189" s="24" t="s">
        <v>230</v>
      </c>
      <c r="BE189" s="247">
        <f>IF(N189="základní",J189,0)</f>
        <v>0</v>
      </c>
      <c r="BF189" s="247">
        <f>IF(N189="snížená",J189,0)</f>
        <v>0</v>
      </c>
      <c r="BG189" s="247">
        <f>IF(N189="zákl. přenesená",J189,0)</f>
        <v>0</v>
      </c>
      <c r="BH189" s="247">
        <f>IF(N189="sníž. přenesená",J189,0)</f>
        <v>0</v>
      </c>
      <c r="BI189" s="247">
        <f>IF(N189="nulová",J189,0)</f>
        <v>0</v>
      </c>
      <c r="BJ189" s="24" t="s">
        <v>85</v>
      </c>
      <c r="BK189" s="247">
        <f>ROUND(I189*H189,2)</f>
        <v>0</v>
      </c>
      <c r="BL189" s="24" t="s">
        <v>779</v>
      </c>
      <c r="BM189" s="24" t="s">
        <v>1978</v>
      </c>
    </row>
    <row r="190" spans="2:63" s="11" customFormat="1" ht="29.85" customHeight="1">
      <c r="B190" s="220"/>
      <c r="C190" s="221"/>
      <c r="D190" s="222" t="s">
        <v>77</v>
      </c>
      <c r="E190" s="234" t="s">
        <v>787</v>
      </c>
      <c r="F190" s="234" t="s">
        <v>788</v>
      </c>
      <c r="G190" s="221"/>
      <c r="H190" s="221"/>
      <c r="I190" s="224"/>
      <c r="J190" s="235">
        <f>BK190</f>
        <v>0</v>
      </c>
      <c r="K190" s="221"/>
      <c r="L190" s="226"/>
      <c r="M190" s="227"/>
      <c r="N190" s="228"/>
      <c r="O190" s="228"/>
      <c r="P190" s="229">
        <f>P191</f>
        <v>0</v>
      </c>
      <c r="Q190" s="228"/>
      <c r="R190" s="229">
        <f>R191</f>
        <v>0</v>
      </c>
      <c r="S190" s="228"/>
      <c r="T190" s="230">
        <f>T191</f>
        <v>0</v>
      </c>
      <c r="AR190" s="231" t="s">
        <v>255</v>
      </c>
      <c r="AT190" s="232" t="s">
        <v>77</v>
      </c>
      <c r="AU190" s="232" t="s">
        <v>85</v>
      </c>
      <c r="AY190" s="231" t="s">
        <v>230</v>
      </c>
      <c r="BK190" s="233">
        <f>BK191</f>
        <v>0</v>
      </c>
    </row>
    <row r="191" spans="2:65" s="1" customFormat="1" ht="16.5" customHeight="1">
      <c r="B191" s="47"/>
      <c r="C191" s="236" t="s">
        <v>559</v>
      </c>
      <c r="D191" s="236" t="s">
        <v>233</v>
      </c>
      <c r="E191" s="237" t="s">
        <v>790</v>
      </c>
      <c r="F191" s="238" t="s">
        <v>791</v>
      </c>
      <c r="G191" s="239" t="s">
        <v>292</v>
      </c>
      <c r="H191" s="240">
        <v>1</v>
      </c>
      <c r="I191" s="241"/>
      <c r="J191" s="242">
        <f>ROUND(I191*H191,2)</f>
        <v>0</v>
      </c>
      <c r="K191" s="238" t="s">
        <v>34</v>
      </c>
      <c r="L191" s="73"/>
      <c r="M191" s="243" t="s">
        <v>34</v>
      </c>
      <c r="N191" s="244" t="s">
        <v>49</v>
      </c>
      <c r="O191" s="48"/>
      <c r="P191" s="245">
        <f>O191*H191</f>
        <v>0</v>
      </c>
      <c r="Q191" s="245">
        <v>0</v>
      </c>
      <c r="R191" s="245">
        <f>Q191*H191</f>
        <v>0</v>
      </c>
      <c r="S191" s="245">
        <v>0</v>
      </c>
      <c r="T191" s="246">
        <f>S191*H191</f>
        <v>0</v>
      </c>
      <c r="AR191" s="24" t="s">
        <v>779</v>
      </c>
      <c r="AT191" s="24" t="s">
        <v>233</v>
      </c>
      <c r="AU191" s="24" t="s">
        <v>91</v>
      </c>
      <c r="AY191" s="24" t="s">
        <v>230</v>
      </c>
      <c r="BE191" s="247">
        <f>IF(N191="základní",J191,0)</f>
        <v>0</v>
      </c>
      <c r="BF191" s="247">
        <f>IF(N191="snížená",J191,0)</f>
        <v>0</v>
      </c>
      <c r="BG191" s="247">
        <f>IF(N191="zákl. přenesená",J191,0)</f>
        <v>0</v>
      </c>
      <c r="BH191" s="247">
        <f>IF(N191="sníž. přenesená",J191,0)</f>
        <v>0</v>
      </c>
      <c r="BI191" s="247">
        <f>IF(N191="nulová",J191,0)</f>
        <v>0</v>
      </c>
      <c r="BJ191" s="24" t="s">
        <v>85</v>
      </c>
      <c r="BK191" s="247">
        <f>ROUND(I191*H191,2)</f>
        <v>0</v>
      </c>
      <c r="BL191" s="24" t="s">
        <v>779</v>
      </c>
      <c r="BM191" s="24" t="s">
        <v>1979</v>
      </c>
    </row>
    <row r="192" spans="2:63" s="11" customFormat="1" ht="29.85" customHeight="1">
      <c r="B192" s="220"/>
      <c r="C192" s="221"/>
      <c r="D192" s="222" t="s">
        <v>77</v>
      </c>
      <c r="E192" s="234" t="s">
        <v>793</v>
      </c>
      <c r="F192" s="234" t="s">
        <v>794</v>
      </c>
      <c r="G192" s="221"/>
      <c r="H192" s="221"/>
      <c r="I192" s="224"/>
      <c r="J192" s="235">
        <f>BK192</f>
        <v>0</v>
      </c>
      <c r="K192" s="221"/>
      <c r="L192" s="226"/>
      <c r="M192" s="227"/>
      <c r="N192" s="228"/>
      <c r="O192" s="228"/>
      <c r="P192" s="229">
        <f>P193</f>
        <v>0</v>
      </c>
      <c r="Q192" s="228"/>
      <c r="R192" s="229">
        <f>R193</f>
        <v>0</v>
      </c>
      <c r="S192" s="228"/>
      <c r="T192" s="230">
        <f>T193</f>
        <v>0</v>
      </c>
      <c r="AR192" s="231" t="s">
        <v>255</v>
      </c>
      <c r="AT192" s="232" t="s">
        <v>77</v>
      </c>
      <c r="AU192" s="232" t="s">
        <v>85</v>
      </c>
      <c r="AY192" s="231" t="s">
        <v>230</v>
      </c>
      <c r="BK192" s="233">
        <f>BK193</f>
        <v>0</v>
      </c>
    </row>
    <row r="193" spans="2:65" s="1" customFormat="1" ht="16.5" customHeight="1">
      <c r="B193" s="47"/>
      <c r="C193" s="236" t="s">
        <v>564</v>
      </c>
      <c r="D193" s="236" t="s">
        <v>233</v>
      </c>
      <c r="E193" s="237" t="s">
        <v>796</v>
      </c>
      <c r="F193" s="238" t="s">
        <v>797</v>
      </c>
      <c r="G193" s="239" t="s">
        <v>292</v>
      </c>
      <c r="H193" s="240">
        <v>1</v>
      </c>
      <c r="I193" s="241"/>
      <c r="J193" s="242">
        <f>ROUND(I193*H193,2)</f>
        <v>0</v>
      </c>
      <c r="K193" s="238" t="s">
        <v>34</v>
      </c>
      <c r="L193" s="73"/>
      <c r="M193" s="243" t="s">
        <v>34</v>
      </c>
      <c r="N193" s="294" t="s">
        <v>49</v>
      </c>
      <c r="O193" s="295"/>
      <c r="P193" s="296">
        <f>O193*H193</f>
        <v>0</v>
      </c>
      <c r="Q193" s="296">
        <v>0</v>
      </c>
      <c r="R193" s="296">
        <f>Q193*H193</f>
        <v>0</v>
      </c>
      <c r="S193" s="296">
        <v>0</v>
      </c>
      <c r="T193" s="297">
        <f>S193*H193</f>
        <v>0</v>
      </c>
      <c r="AR193" s="24" t="s">
        <v>779</v>
      </c>
      <c r="AT193" s="24" t="s">
        <v>233</v>
      </c>
      <c r="AU193" s="24" t="s">
        <v>91</v>
      </c>
      <c r="AY193" s="24" t="s">
        <v>230</v>
      </c>
      <c r="BE193" s="247">
        <f>IF(N193="základní",J193,0)</f>
        <v>0</v>
      </c>
      <c r="BF193" s="247">
        <f>IF(N193="snížená",J193,0)</f>
        <v>0</v>
      </c>
      <c r="BG193" s="247">
        <f>IF(N193="zákl. přenesená",J193,0)</f>
        <v>0</v>
      </c>
      <c r="BH193" s="247">
        <f>IF(N193="sníž. přenesená",J193,0)</f>
        <v>0</v>
      </c>
      <c r="BI193" s="247">
        <f>IF(N193="nulová",J193,0)</f>
        <v>0</v>
      </c>
      <c r="BJ193" s="24" t="s">
        <v>85</v>
      </c>
      <c r="BK193" s="247">
        <f>ROUND(I193*H193,2)</f>
        <v>0</v>
      </c>
      <c r="BL193" s="24" t="s">
        <v>779</v>
      </c>
      <c r="BM193" s="24" t="s">
        <v>1980</v>
      </c>
    </row>
    <row r="194" spans="2:12" s="1" customFormat="1" ht="6.95" customHeight="1">
      <c r="B194" s="68"/>
      <c r="C194" s="69"/>
      <c r="D194" s="69"/>
      <c r="E194" s="69"/>
      <c r="F194" s="69"/>
      <c r="G194" s="69"/>
      <c r="H194" s="69"/>
      <c r="I194" s="179"/>
      <c r="J194" s="69"/>
      <c r="K194" s="69"/>
      <c r="L194" s="73"/>
    </row>
  </sheetData>
  <sheetProtection password="CC35" sheet="1" objects="1" scenarios="1" formatColumns="0" formatRows="0" autoFilter="0"/>
  <autoFilter ref="C94:K193"/>
  <mergeCells count="13">
    <mergeCell ref="E7:H7"/>
    <mergeCell ref="E9:H9"/>
    <mergeCell ref="E11:H11"/>
    <mergeCell ref="E26:H26"/>
    <mergeCell ref="E47:H47"/>
    <mergeCell ref="E49:H49"/>
    <mergeCell ref="E51:H51"/>
    <mergeCell ref="J55:J56"/>
    <mergeCell ref="E83:H83"/>
    <mergeCell ref="E85:H85"/>
    <mergeCell ref="E87:H87"/>
    <mergeCell ref="G1:H1"/>
    <mergeCell ref="L2:V2"/>
  </mergeCells>
  <hyperlinks>
    <hyperlink ref="F1:G1" location="C2" display="1) Krycí list soupisu"/>
    <hyperlink ref="G1:H1" location="C58"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OEM-PC\OEM</dc:creator>
  <cp:keywords/>
  <dc:description/>
  <cp:lastModifiedBy>OEM-PC\OEM</cp:lastModifiedBy>
  <dcterms:created xsi:type="dcterms:W3CDTF">2018-10-10T09:07:16Z</dcterms:created>
  <dcterms:modified xsi:type="dcterms:W3CDTF">2018-10-10T09:08:40Z</dcterms:modified>
  <cp:category/>
  <cp:version/>
  <cp:contentType/>
  <cp:contentStatus/>
</cp:coreProperties>
</file>