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570" windowHeight="9750" activeTab="0"/>
  </bookViews>
  <sheets>
    <sheet name="Rekapitulace stavby" sheetId="1" r:id="rId1"/>
    <sheet name="SO 00 - Vedlejší náklady" sheetId="2" r:id="rId2"/>
    <sheet name="SO 01 - Stavební práce -3..." sheetId="3" r:id="rId3"/>
    <sheet name="SO 02a - Stavební práce -..." sheetId="4" r:id="rId4"/>
    <sheet name="SO 02b - Zdravotní instalace" sheetId="5" r:id="rId5"/>
    <sheet name="SO 02c - Vytápění, chlazení" sheetId="6" r:id="rId6"/>
    <sheet name="SO 02d - Vzduchotechnika" sheetId="7" r:id="rId7"/>
    <sheet name="SO 02e - Elektroinstalace" sheetId="8" r:id="rId8"/>
    <sheet name="SO 02f - Slaboproud" sheetId="9" r:id="rId9"/>
    <sheet name="SO 02g - Interiérové vyba..." sheetId="10" r:id="rId10"/>
    <sheet name="SO 02h - Stěhování mobiliáře" sheetId="11" r:id="rId11"/>
    <sheet name="SO 04 - Dešťová kanalizace" sheetId="12" r:id="rId12"/>
    <sheet name="Pokyny pro vyplnění" sheetId="13" r:id="rId13"/>
  </sheets>
  <definedNames>
    <definedName name="_xlnm._FilterDatabase" localSheetId="1" hidden="1">'SO 00 - Vedlejší náklady'!$C$79:$K$90</definedName>
    <definedName name="_xlnm._FilterDatabase" localSheetId="2" hidden="1">'SO 01 - Stavební práce -3...'!$C$94:$K$406</definedName>
    <definedName name="_xlnm._FilterDatabase" localSheetId="3" hidden="1">'SO 02a - Stavební práce -...'!$C$99:$K$613</definedName>
    <definedName name="_xlnm._FilterDatabase" localSheetId="4" hidden="1">'SO 02b - Zdravotní instalace'!$C$80:$K$160</definedName>
    <definedName name="_xlnm._FilterDatabase" localSheetId="5" hidden="1">'SO 02c - Vytápění, chlazení'!$C$82:$K$146</definedName>
    <definedName name="_xlnm._FilterDatabase" localSheetId="6" hidden="1">'SO 02d - Vzduchotechnika'!$C$80:$K$132</definedName>
    <definedName name="_xlnm._FilterDatabase" localSheetId="7" hidden="1">'SO 02e - Elektroinstalace'!$C$83:$K$136</definedName>
    <definedName name="_xlnm._FilterDatabase" localSheetId="8" hidden="1">'SO 02f - Slaboproud'!$C$78:$K$116</definedName>
    <definedName name="_xlnm._FilterDatabase" localSheetId="9" hidden="1">'SO 02g - Interiérové vyba...'!$C$91:$K$222</definedName>
    <definedName name="_xlnm._FilterDatabase" localSheetId="10" hidden="1">'SO 02h - Stěhování mobiliáře'!$C$77:$K$104</definedName>
    <definedName name="_xlnm._FilterDatabase" localSheetId="11" hidden="1">'SO 04 - Dešťová kanalizace'!$C$81:$K$102</definedName>
    <definedName name="_xlnm.Print_Area" localSheetId="12">'Pokyny pro vyplnění'!$B$2:$K$69,'Pokyny pro vyplnění'!$B$72:$K$116,'Pokyny pro vyplnění'!$B$119:$K$188,'Pokyny pro vyplnění'!$B$196:$K$216</definedName>
    <definedName name="_xlnm.Print_Area" localSheetId="0">'Rekapitulace stavby'!$D$4:$AO$33,'Rekapitulace stavby'!$C$39:$AQ$63</definedName>
    <definedName name="_xlnm.Print_Area" localSheetId="1">'SO 00 - Vedlejší náklady'!$C$4:$J$36,'SO 00 - Vedlejší náklady'!$C$42:$J$61,'SO 00 - Vedlejší náklady'!$C$67:$K$90</definedName>
    <definedName name="_xlnm.Print_Area" localSheetId="2">'SO 01 - Stavební práce -3...'!$C$4:$J$36,'SO 01 - Stavební práce -3...'!$C$42:$J$76,'SO 01 - Stavební práce -3...'!$C$82:$K$406</definedName>
    <definedName name="_xlnm.Print_Area" localSheetId="3">'SO 02a - Stavební práce -...'!$C$4:$J$36,'SO 02a - Stavební práce -...'!$C$42:$J$81,'SO 02a - Stavební práce -...'!$C$87:$K$613</definedName>
    <definedName name="_xlnm.Print_Area" localSheetId="4">'SO 02b - Zdravotní instalace'!$C$4:$J$36,'SO 02b - Zdravotní instalace'!$C$42:$J$62,'SO 02b - Zdravotní instalace'!$C$68:$K$160</definedName>
    <definedName name="_xlnm.Print_Area" localSheetId="5">'SO 02c - Vytápění, chlazení'!$C$4:$J$36,'SO 02c - Vytápění, chlazení'!$C$42:$J$64,'SO 02c - Vytápění, chlazení'!$C$70:$K$146</definedName>
    <definedName name="_xlnm.Print_Area" localSheetId="6">'SO 02d - Vzduchotechnika'!$C$4:$J$36,'SO 02d - Vzduchotechnika'!$C$42:$J$62,'SO 02d - Vzduchotechnika'!$C$68:$K$132</definedName>
    <definedName name="_xlnm.Print_Area" localSheetId="7">'SO 02e - Elektroinstalace'!$C$4:$J$36,'SO 02e - Elektroinstalace'!$C$42:$J$65,'SO 02e - Elektroinstalace'!$C$71:$K$136</definedName>
    <definedName name="_xlnm.Print_Area" localSheetId="8">'SO 02f - Slaboproud'!$C$4:$J$36,'SO 02f - Slaboproud'!$C$42:$J$60,'SO 02f - Slaboproud'!$C$66:$K$116</definedName>
    <definedName name="_xlnm.Print_Area" localSheetId="9">'SO 02g - Interiérové vyba...'!$C$4:$J$36,'SO 02g - Interiérové vyba...'!$C$42:$J$73,'SO 02g - Interiérové vyba...'!$C$79:$K$222</definedName>
    <definedName name="_xlnm.Print_Area" localSheetId="10">'SO 02h - Stěhování mobiliáře'!$C$4:$J$36,'SO 02h - Stěhování mobiliáře'!$C$42:$J$59,'SO 02h - Stěhování mobiliáře'!$C$65:$K$104</definedName>
    <definedName name="_xlnm.Print_Area" localSheetId="11">'SO 04 - Dešťová kanalizace'!$C$4:$J$36,'SO 04 - Dešťová kanalizace'!$C$42:$J$63,'SO 04 - Dešťová kanalizace'!$C$69:$K$102</definedName>
    <definedName name="_xlnm.Print_Titles" localSheetId="0">'Rekapitulace stavby'!$49:$49</definedName>
    <definedName name="_xlnm.Print_Titles" localSheetId="1">'SO 00 - Vedlejší náklady'!$79:$79</definedName>
    <definedName name="_xlnm.Print_Titles" localSheetId="2">'SO 01 - Stavební práce -3...'!$94:$94</definedName>
    <definedName name="_xlnm.Print_Titles" localSheetId="3">'SO 02a - Stavební práce -...'!$99:$99</definedName>
    <definedName name="_xlnm.Print_Titles" localSheetId="4">'SO 02b - Zdravotní instalace'!$80:$80</definedName>
    <definedName name="_xlnm.Print_Titles" localSheetId="6">'SO 02d - Vzduchotechnika'!$80:$80</definedName>
    <definedName name="_xlnm.Print_Titles" localSheetId="7">'SO 02e - Elektroinstalace'!$83:$83</definedName>
    <definedName name="_xlnm.Print_Titles" localSheetId="8">'SO 02f - Slaboproud'!$78:$78</definedName>
    <definedName name="_xlnm.Print_Titles" localSheetId="9">'SO 02g - Interiérové vyba...'!$91:$91</definedName>
    <definedName name="_xlnm.Print_Titles" localSheetId="10">'SO 02h - Stěhování mobiliáře'!$77:$77</definedName>
    <definedName name="_xlnm.Print_Titles" localSheetId="11">'SO 04 - Dešťová kanalizace'!$81:$81</definedName>
  </definedNames>
  <calcPr calcId="152511"/>
</workbook>
</file>

<file path=xl/sharedStrings.xml><?xml version="1.0" encoding="utf-8"?>
<sst xmlns="http://schemas.openxmlformats.org/spreadsheetml/2006/main" count="15933" uniqueCount="2294">
  <si>
    <t>Export VZ</t>
  </si>
  <si>
    <t>List obsahuje:</t>
  </si>
  <si>
    <t>1) Rekapitulace stavby</t>
  </si>
  <si>
    <t>2) Rekapitulace objektů stavby a soupisů prací</t>
  </si>
  <si>
    <t>3.0</t>
  </si>
  <si>
    <t>ZAMOK</t>
  </si>
  <si>
    <t>False</t>
  </si>
  <si>
    <t>{b26f2400-b384-444f-9e9b-a0409f0ce19f}</t>
  </si>
  <si>
    <t>0,01</t>
  </si>
  <si>
    <t>21</t>
  </si>
  <si>
    <t>15</t>
  </si>
  <si>
    <t>REKAPITULACE STAVBY</t>
  </si>
  <si>
    <t>v ---  níže se nacházejí doplnkové a pomocné údaje k sestavám  --- v</t>
  </si>
  <si>
    <t>Návod na vyplnění</t>
  </si>
  <si>
    <t>0,001</t>
  </si>
  <si>
    <t>Kód:</t>
  </si>
  <si>
    <t>2017-37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</si>
  <si>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</si>
  <si>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</si>
  <si>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v 3. NP a nástavba 4. NP v objektu VŠE - Centrum aplikovaného výzkumu</t>
  </si>
  <si>
    <t>0,1</t>
  </si>
  <si>
    <t>KSO:</t>
  </si>
  <si>
    <t/>
  </si>
  <si>
    <t>CC-CZ:</t>
  </si>
  <si>
    <t>1</t>
  </si>
  <si>
    <t>Místo:</t>
  </si>
  <si>
    <t>Jeseniova 2769/208, Praha 3 - Žižkov</t>
  </si>
  <si>
    <t>Datum:</t>
  </si>
  <si>
    <t>8.10.2017</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</si>
  <si>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</si>
  <si>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</si>
  <si>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</si>
  <si>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</si>
  <si>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</si>
  <si>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</si>
  <si>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</si>
  <si>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</si>
  <si>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</si>
  <si>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</si>
  <si>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</si>
  <si>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</si>
  <si>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</si>
  <si>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</si>
  <si>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</si>
  <si>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</si>
  <si>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</si>
  <si>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</si>
  <si>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</si>
  <si>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</si>
  <si>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</si>
  <si>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</si>
  <si>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</si>
  <si>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</si>
  <si>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</si>
  <si>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</si>
  <si>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</si>
  <si>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</si>
  <si>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</si>
  <si>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</si>
  <si>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</si>
  <si>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</si>
  <si>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</si>
  <si>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</si>
  <si>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</si>
  <si>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</si>
  <si>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</si>
  <si>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</si>
  <si>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</si>
  <si>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</si>
  <si>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</si>
  <si>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</si>
  <si>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</si>
  <si>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</si>
  <si>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</si>
  <si>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</si>
  <si>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</si>
  <si>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</si>
  <si>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</si>
  <si>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</si>
  <si>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</si>
  <si>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Vedlejší náklady</t>
  </si>
  <si>
    <t>STA</t>
  </si>
  <si>
    <t>{95b08d09-7aa8-4950-aeb3-e87fb085a53e}</t>
  </si>
  <si>
    <t>2</t>
  </si>
  <si>
    <t>SO 01</t>
  </si>
  <si>
    <t>Stavební práce -3. NP</t>
  </si>
  <si>
    <t>{5354d97f-2518-403e-961f-693a7cff6ae0}</t>
  </si>
  <si>
    <t>SO 02a</t>
  </si>
  <si>
    <t>Stavební práce - 4. NP</t>
  </si>
  <si>
    <t>{155f7700-d25b-49c0-a5dd-f3fc95f9da81}</t>
  </si>
  <si>
    <t>SO 02b</t>
  </si>
  <si>
    <t>Zdravotní instalace</t>
  </si>
  <si>
    <t>{ecccf9d8-0f80-422c-b156-7cd0ef8a3188}</t>
  </si>
  <si>
    <t>SO 02c</t>
  </si>
  <si>
    <t>Vytápění, chlazení</t>
  </si>
  <si>
    <t>{4658b5a9-a27b-494b-b30c-f6ed71b36426}</t>
  </si>
  <si>
    <t>SO 02d</t>
  </si>
  <si>
    <t>Vzduchotechnika</t>
  </si>
  <si>
    <t>{ac9b981d-9e6f-42a1-9f7f-1e7e5baa44b5}</t>
  </si>
  <si>
    <t>SO 02e</t>
  </si>
  <si>
    <t>Elektroinstalace</t>
  </si>
  <si>
    <t>{a8473672-d594-465b-b817-6be2658bf666}</t>
  </si>
  <si>
    <t>SO 02f</t>
  </si>
  <si>
    <t>Slaboproud</t>
  </si>
  <si>
    <t>{a378f556-ca10-4aac-bc67-6f4ef460457e}</t>
  </si>
  <si>
    <t>SO 02g</t>
  </si>
  <si>
    <t>Interiérové vybavení</t>
  </si>
  <si>
    <t>{d3280a8f-223e-439b-921f-3a4c172f9796}</t>
  </si>
  <si>
    <t>SO 02h</t>
  </si>
  <si>
    <t>Stěhování mobiliáře</t>
  </si>
  <si>
    <t>{cd7ea8e3-05f9-4a60-9ce0-e03890b2ca39}</t>
  </si>
  <si>
    <t>SO 04</t>
  </si>
  <si>
    <t>Dešťová kanalizace</t>
  </si>
  <si>
    <t>{09e0b41e-0e54-4a4f-b940-cce5f015e14a}</t>
  </si>
  <si>
    <t>1) Krycí list soupisu</t>
  </si>
  <si>
    <t>2) Rekapitulace</t>
  </si>
  <si>
    <t>3) Soupis prací</t>
  </si>
  <si>
    <t>Zpět na list:</t>
  </si>
  <si>
    <t>Rekapitulace stavby</t>
  </si>
  <si>
    <t>KRYCÍ LIST SOUPISU</t>
  </si>
  <si>
    <t>Objekt:</t>
  </si>
  <si>
    <t>SO 00 - Vedlejší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</si>
  <si>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</si>
  <si>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</si>
  <si>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</si>
  <si>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</si>
  <si>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</si>
  <si>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</si>
  <si>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</si>
  <si>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</si>
  <si>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</si>
  <si>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</si>
  <si>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</si>
  <si>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</si>
  <si>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</si>
  <si>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</si>
  <si>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</si>
  <si>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</si>
  <si>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</si>
  <si>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</si>
  <si>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</si>
  <si>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</si>
  <si>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</si>
  <si>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</si>
  <si>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</si>
  <si>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</si>
  <si>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</si>
  <si>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</si>
  <si>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</si>
  <si>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</si>
  <si>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</si>
  <si>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</si>
  <si>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013203000</t>
  </si>
  <si>
    <t>Průzkumné, geodetické a projektové práce projektové práce dokumentace stavby (výkresová a textová) bez rozlišení</t>
  </si>
  <si>
    <t>soubor</t>
  </si>
  <si>
    <t>CS ÚRS 2017 01</t>
  </si>
  <si>
    <t>1024</t>
  </si>
  <si>
    <t>-566958479</t>
  </si>
  <si>
    <t>013254000</t>
  </si>
  <si>
    <t>Průzkumné, geodetické a projektové práce projektové práce dokumentace stavby (výkresová a textová) skutečného provedení stavby</t>
  </si>
  <si>
    <t>-1853159121</t>
  </si>
  <si>
    <t>VRN3</t>
  </si>
  <si>
    <t>Zařízení staveniště</t>
  </si>
  <si>
    <t>3</t>
  </si>
  <si>
    <t>031203000</t>
  </si>
  <si>
    <t>Zařízení staveniště související (přípravné) práce terénní úpravy pro zařízení staveniště</t>
  </si>
  <si>
    <t>-851693752</t>
  </si>
  <si>
    <t>4</t>
  </si>
  <si>
    <t>034103000</t>
  </si>
  <si>
    <t>Zařízení staveniště zabezpečení staveniště energie pro zařízení staveniště</t>
  </si>
  <si>
    <t>-1752378787</t>
  </si>
  <si>
    <t>039103000</t>
  </si>
  <si>
    <t>Zařízení staveniště zrušení zařízení staveniště rozebrání, bourání a odvoz</t>
  </si>
  <si>
    <t>-1140955394</t>
  </si>
  <si>
    <t>VRN7</t>
  </si>
  <si>
    <t>Provozní vlivy</t>
  </si>
  <si>
    <t>6</t>
  </si>
  <si>
    <t>070001000</t>
  </si>
  <si>
    <t>Základní rozdělení průvodních činností a nákladů provozní vlivy</t>
  </si>
  <si>
    <t>1591269708</t>
  </si>
  <si>
    <t>SO 01 - Stavební práce -3. NP</t>
  </si>
  <si>
    <t>HSV - Práce a dodávky HSV</t>
  </si>
  <si>
    <t xml:space="preserve">    61 - Úprava povrchů vnitřních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</si>
  <si>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</si>
  <si>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</si>
  <si>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</si>
  <si>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</si>
  <si>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</si>
  <si>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</si>
  <si>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</si>
  <si>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</si>
  <si>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</si>
  <si>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</si>
  <si>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</si>
  <si>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</si>
  <si>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</si>
  <si>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 keramických</t>
  </si>
  <si>
    <t xml:space="preserve">    776 - Podlahy povlakové</t>
  </si>
  <si>
    <t xml:space="preserve">    781 - Dokončovací práce - obklady keramické</t>
  </si>
  <si>
    <t xml:space="preserve">    784 - Dokončovací práce - malby a tapety</t>
  </si>
  <si>
    <t>HSV</t>
  </si>
  <si>
    <t>Práce a dodávky HSV</t>
  </si>
  <si>
    <t>61</t>
  </si>
  <si>
    <t>Úprava povrchů vnitřních</t>
  </si>
  <si>
    <t>612135011</t>
  </si>
  <si>
    <t>Vyrovnání nerovností podkladu vnitřních omítaných ploch tmelem, tloušťky do 2 mm stěn</t>
  </si>
  <si>
    <t>m2</t>
  </si>
  <si>
    <t>829121919</t>
  </si>
  <si>
    <t>PSC</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</si>
  <si>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</si>
  <si>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VV</t>
  </si>
  <si>
    <t>3. NP</t>
  </si>
  <si>
    <t>"m.č. 3.04" (4*2*2+1,8*2+1,7*2*3+1,45*2+1,3*2+1,5*2+1,35*2+1*2+1,5*2+0,95*2+1,55*2+0,85*2*2+1,55*2*2)*3,25-0,6*2*9</t>
  </si>
  <si>
    <t>Součet</t>
  </si>
  <si>
    <t>63</t>
  </si>
  <si>
    <t>Podlahy a podlahové konstrukce</t>
  </si>
  <si>
    <t>631311135</t>
  </si>
  <si>
    <t>Mazanina z betonu prostého bez zvýšených nároků na prostředí tl. přes 120 do 240 mm tř. C 20/25</t>
  </si>
  <si>
    <t>m3</t>
  </si>
  <si>
    <t>-1801805394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</si>
  <si>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</si>
  <si>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plocha změřena v CADu</t>
  </si>
  <si>
    <t>"SK 06" 61,9*((0,15+0,19)/2)</t>
  </si>
  <si>
    <t>631319175</t>
  </si>
  <si>
    <t>Příplatek k cenám mazanin za stržení povrchu spodní vrstvy mazaniny latí před vložením výztuže nebo pletiva pro tl. obou vrstev mazaniny přes 120 do 240 mm</t>
  </si>
  <si>
    <t>579895458</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</si>
  <si>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</si>
  <si>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631319185</t>
  </si>
  <si>
    <t>Příplatek k cenám mazanin za sklon přes 15 st. do 35 st. od vodorovné roviny mazanina tl. přes 120 do 240 mm</t>
  </si>
  <si>
    <t>1046500399</t>
  </si>
  <si>
    <t>631362021</t>
  </si>
  <si>
    <t>Výztuž mazanin ze svařovaných sítí z drátů typu KARI</t>
  </si>
  <si>
    <t>t</t>
  </si>
  <si>
    <t>585434789</t>
  </si>
  <si>
    <t>"SK 06" 61,9*6,6*0,001</t>
  </si>
  <si>
    <t>94</t>
  </si>
  <si>
    <t>Lešení a stavební výtahy</t>
  </si>
  <si>
    <t>949101111</t>
  </si>
  <si>
    <t>Lešení pomocné pracovní pro objekty pozemních staveb pro zatížení do 150 kg/m2, o výšce lešeňové podlahy do 1,9 m</t>
  </si>
  <si>
    <t>514994959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</si>
  <si>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</si>
  <si>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podhledy</t>
  </si>
  <si>
    <t>1006,7+34,25</t>
  </si>
  <si>
    <t>95</t>
  </si>
  <si>
    <t>Různé dokončovací konstrukce a práce pozemních staveb</t>
  </si>
  <si>
    <t>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</si>
  <si>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</si>
  <si>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</si>
  <si>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667397165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</si>
  <si>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</si>
  <si>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"m.č. 3.01" 44,01</t>
  </si>
  <si>
    <t>"m.č. 3.02" 62,92</t>
  </si>
  <si>
    <t>"m.č. 3.03" 34,25</t>
  </si>
  <si>
    <t>"m.č. 3.04" 121,19</t>
  </si>
  <si>
    <t>"m.č. 3.05" 45,81</t>
  </si>
  <si>
    <t>"m.č. 3.06" 28,17</t>
  </si>
  <si>
    <t>"m.č. 3.07" 43,38</t>
  </si>
  <si>
    <t>"m.č. 3.08" 57,06</t>
  </si>
  <si>
    <t>"m.č. 3.09" 21,72</t>
  </si>
  <si>
    <t>"m.č. 3.10" 11,13</t>
  </si>
  <si>
    <t>"m.č. 3.13" 14,51</t>
  </si>
  <si>
    <t>"m.č. 3.14" 7</t>
  </si>
  <si>
    <t>"m.č. 3.15" 313,64</t>
  </si>
  <si>
    <t>"m.č. 3.16" 3,58</t>
  </si>
  <si>
    <t>"m.č. 3.17" 26,46</t>
  </si>
  <si>
    <t>"m.č. 3.18" 49,98</t>
  </si>
  <si>
    <t>"m.č. 3.19" 43,63</t>
  </si>
  <si>
    <t>"m.č. 3.20" 29,38</t>
  </si>
  <si>
    <t>"m.č. 3.21" 25,29</t>
  </si>
  <si>
    <t>"m.č. 3.22" 12,68</t>
  </si>
  <si>
    <t>"m.č. 3.23" 27,33</t>
  </si>
  <si>
    <t>"m.č. 3.24" 17,83</t>
  </si>
  <si>
    <t>96</t>
  </si>
  <si>
    <t>Bourání konstrukcí</t>
  </si>
  <si>
    <t>8</t>
  </si>
  <si>
    <t>763131831</t>
  </si>
  <si>
    <t>Demontáž podhledu nebo samostatného požárního předělu ze sádrokartonových desek s nosnou konstrukcí jednovrstvou z ocelových profilů, opláštění jednoduché</t>
  </si>
  <si>
    <t>16</t>
  </si>
  <si>
    <t>-732091637</t>
  </si>
  <si>
    <t>BP13</t>
  </si>
  <si>
    <t>"m.č. 3.01" 25,3</t>
  </si>
  <si>
    <t>"m.č. 3.02" 18,45</t>
  </si>
  <si>
    <t>"m.č. 3.03" 312,7</t>
  </si>
  <si>
    <t>"m.č. 3.04" 9,15</t>
  </si>
  <si>
    <t>"m.č. 3.05" 12,15</t>
  </si>
  <si>
    <t>"m.č. 3.06" 7</t>
  </si>
  <si>
    <t>"m.č. 3.07" 123,4</t>
  </si>
  <si>
    <t>"m.č. 3.08" 21,65</t>
  </si>
  <si>
    <t>"m.č. 3.09" 14,15</t>
  </si>
  <si>
    <t>"m.č. 3.10" 21,75</t>
  </si>
  <si>
    <t>"m.č. 3.11" 11,75</t>
  </si>
  <si>
    <t>"m.č. 3.12" 10,1</t>
  </si>
  <si>
    <t>"m.č. 3.13" 64,8</t>
  </si>
  <si>
    <t>"m.č. 3.14" 3</t>
  </si>
  <si>
    <t>"m.č. 3.15" 45,75</t>
  </si>
  <si>
    <t>"m.č. 3.17" 58,9</t>
  </si>
  <si>
    <t>"m.č. 3.18" 22,4</t>
  </si>
  <si>
    <t>"m.č. 3.19" 20,8</t>
  </si>
  <si>
    <t>"m.č. 3.20" 18,4</t>
  </si>
  <si>
    <t>"m.č. 3.21" 31,45</t>
  </si>
  <si>
    <t>"m.č. 3.22" 11,95</t>
  </si>
  <si>
    <t>"m.č. 3.23" 14,9</t>
  </si>
  <si>
    <t>"m.č. 3.24" 27,35</t>
  </si>
  <si>
    <t>9</t>
  </si>
  <si>
    <t>766622861</t>
  </si>
  <si>
    <t>Demontáž okenních konstrukcí k opětovnému použití vyvěšení křídel dřevěných nebo plastových okenních, plochy otvoru do 1,5 m2</t>
  </si>
  <si>
    <t>kus</t>
  </si>
  <si>
    <t>753835070</t>
  </si>
  <si>
    <t>BP01</t>
  </si>
  <si>
    <t>766622862</t>
  </si>
  <si>
    <t>Demontáž okenních konstrukcí k opětovnému použití vyvěšení křídel dřevěných nebo plastových okenních, plochy otvoru přes 1,5 m2</t>
  </si>
  <si>
    <t>-1140369911</t>
  </si>
  <si>
    <t>11</t>
  </si>
  <si>
    <t>767112811</t>
  </si>
  <si>
    <t>Demontáž stěn a příček pro zasklení šroubovaných</t>
  </si>
  <si>
    <t>-1903335791</t>
  </si>
  <si>
    <t>BP04</t>
  </si>
  <si>
    <t>(4,5+2,1)*3,25</t>
  </si>
  <si>
    <t>12</t>
  </si>
  <si>
    <t>763111811</t>
  </si>
  <si>
    <t>Demontáž příček ze sádrokartonových desek s nosnou konstrukcí z ocelových profilů jednoduchých, opláštění jednoduché</t>
  </si>
  <si>
    <t>-1583494969</t>
  </si>
  <si>
    <t>BP03</t>
  </si>
  <si>
    <t>(3,5+5,6*3)*3,5+0,5*2</t>
  </si>
  <si>
    <t>13</t>
  </si>
  <si>
    <t>766812840</t>
  </si>
  <si>
    <t>Demontáž kuchyňských linek dřevěných nebo kovových včetně skříněk uchycených na stěně, délky přes 1800 do 2100 mm</t>
  </si>
  <si>
    <t>-1281017647</t>
  </si>
  <si>
    <t>BP09</t>
  </si>
  <si>
    <t>14</t>
  </si>
  <si>
    <t>767161813</t>
  </si>
  <si>
    <t>Demontáž zábradlí rovného nerozebíratelný spoj hmotnosti 1 m zábradlí do 20 kg</t>
  </si>
  <si>
    <t>m</t>
  </si>
  <si>
    <t>2108379475</t>
  </si>
  <si>
    <t>BP18</t>
  </si>
  <si>
    <t>1,4</t>
  </si>
  <si>
    <t>776201811</t>
  </si>
  <si>
    <t>Demontáž povlakových podlahovin lepených ručně bez podložky</t>
  </si>
  <si>
    <t>992696104</t>
  </si>
  <si>
    <t>BP19</t>
  </si>
  <si>
    <t>předpoklad poničené 25% z celkové plochy</t>
  </si>
  <si>
    <t>(1006,7+34,25)*0,25</t>
  </si>
  <si>
    <t>965081213</t>
  </si>
  <si>
    <t>Bourání podlah z dlaždic bez podkladního lože nebo mazaniny, s jakoukoliv výplní spár keramických nebo xylolitových tl. do 10 mm, plochy přes 1 m2</t>
  </si>
  <si>
    <t>-1427364606</t>
  </si>
  <si>
    <t>BP 19</t>
  </si>
  <si>
    <t>17</t>
  </si>
  <si>
    <t>968072455</t>
  </si>
  <si>
    <t>Vybourání kovových rámů oken s křídly, dveřních zárubní, vrat, stěn, ostění nebo obkladů dveřních zárubní, plochy do 2 m2</t>
  </si>
  <si>
    <t>712263547</t>
  </si>
  <si>
    <t>5*0,9*2</t>
  </si>
  <si>
    <t>18</t>
  </si>
  <si>
    <t>968072456</t>
  </si>
  <si>
    <t>Vybourání kovových rámů oken s křídly, dveřních zárubní, vrat, stěn, ostění nebo obkladů dveřních zárubní, plochy přes 2 m2</t>
  </si>
  <si>
    <t>233672165</t>
  </si>
  <si>
    <t>1,6*2,1</t>
  </si>
  <si>
    <t>19</t>
  </si>
  <si>
    <t>978059541</t>
  </si>
  <si>
    <t>Odsekání obkladů stěn včetně otlučení podkladní omítky až na zdivo z obkládaček vnitřních, z jakýchkoliv materiálů, plochy přes 1 m2</t>
  </si>
  <si>
    <t>2121310991</t>
  </si>
  <si>
    <t>BP 20</t>
  </si>
  <si>
    <t>2. NP</t>
  </si>
  <si>
    <t>"m.č. 3.03" (1,7*2+1,45*2+4*2+1,8*2+1,55*4+0,85*4)*2-0,6*2*7</t>
  </si>
  <si>
    <t>"m.č. 3.03" (1,25*2+1,45*6+3,95*2+1,35*2+1,55*4+0,95*4)*2-0,6*2*8</t>
  </si>
  <si>
    <t>20</t>
  </si>
  <si>
    <t>979081111R00</t>
  </si>
  <si>
    <t>Odvoz suti a vybour. hmot na skládku do 1 km</t>
  </si>
  <si>
    <t>-770915616</t>
  </si>
  <si>
    <t>979081121R00</t>
  </si>
  <si>
    <t>Příplatek k odvozu za každý další 1 km</t>
  </si>
  <si>
    <t>-830044723</t>
  </si>
  <si>
    <t>P</t>
  </si>
  <si>
    <t>Poznámka k položce:
Předpokládaná vzdálenost k odvozu 10 km</t>
  </si>
  <si>
    <t>28,428*9 'Přepočtené koeficientem množství</t>
  </si>
  <si>
    <t>22</t>
  </si>
  <si>
    <t>979086112R00</t>
  </si>
  <si>
    <t>Nakládání nebo překládání suti a vybouraných hmot</t>
  </si>
  <si>
    <t>1421777757</t>
  </si>
  <si>
    <t>23</t>
  </si>
  <si>
    <t>979990102R00</t>
  </si>
  <si>
    <t>Poplatek za skládku suti - směs betonu a cihel</t>
  </si>
  <si>
    <t>1734520095</t>
  </si>
  <si>
    <t>99</t>
  </si>
  <si>
    <t>Přesun hmot</t>
  </si>
  <si>
    <t>24</t>
  </si>
  <si>
    <t>998011003</t>
  </si>
  <si>
    <t>Přesun hmot pro budovy občanské výstavby, bydlení, výrobu a služby s nosnou svislou konstrukcí zděnou z cihel, tvárnic nebo kamene vodorovná dopravní vzdálenost do 100 m pro budovy výšky přes 12 do 24 m</t>
  </si>
  <si>
    <t>1514215733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</si>
  <si>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</si>
  <si>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</si>
  <si>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</si>
  <si>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</si>
  <si>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</si>
  <si>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25</t>
  </si>
  <si>
    <t>712311101</t>
  </si>
  <si>
    <t>Provedení povlakové krytiny střech plochých do 10 st. natěradly a tmely za studena nátěrem lakem penetračním nebo asfaltovým</t>
  </si>
  <si>
    <t>909238007</t>
  </si>
  <si>
    <t xml:space="preserve">Poznámka k souboru cen:
1. Povlakové krytiny střech jednotlivě do 10 m2 se oceňují skladebně cenou příslušné izolace a cenou 712 39-9095 Příplatek za plochu do 10 m2. </t>
  </si>
  <si>
    <t>"SK 06" 61,9</t>
  </si>
  <si>
    <t>26</t>
  </si>
  <si>
    <t>M</t>
  </si>
  <si>
    <t>111631510</t>
  </si>
  <si>
    <t>lak asfaltový (MJ kg) bal 9 kg</t>
  </si>
  <si>
    <t>kg</t>
  </si>
  <si>
    <t>32</t>
  </si>
  <si>
    <t>-651056144</t>
  </si>
  <si>
    <t>61,9*0,0003 'Přepočtené koeficientem množství</t>
  </si>
  <si>
    <t>27</t>
  </si>
  <si>
    <t>712341559</t>
  </si>
  <si>
    <t>Provedení povlakové krytiny střech plochých do 10 st. pásy přitavením NAIP v plné ploše</t>
  </si>
  <si>
    <t>-391973116</t>
  </si>
  <si>
    <t xml:space="preserve">Poznámka k souboru cen:
1. Povlakové krytiny střech jednotlivě do 10 m2 se oceňují skladebně cenou příslušné izolace a cenou 712 39-9097 Příplatek za plochu do 10 m2. </t>
  </si>
  <si>
    <t>28</t>
  </si>
  <si>
    <t>628321340</t>
  </si>
  <si>
    <t>pás těžký asfaltovaný V60 S40</t>
  </si>
  <si>
    <t>-391129403</t>
  </si>
  <si>
    <t>61,9*1,15 'Přepočtené koeficientem množství</t>
  </si>
  <si>
    <t>29</t>
  </si>
  <si>
    <t>998712203</t>
  </si>
  <si>
    <t>Přesun hmot pro povlakové krytiny stanovený procentní sazbou (%) z ceny vodorovná dopravní vzdálenost do 50 m v objektech výšky přes 12 do 24 m</t>
  </si>
  <si>
    <t>%</t>
  </si>
  <si>
    <t>-840981191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</si>
  <si>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</si>
  <si>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</si>
  <si>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</si>
  <si>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30</t>
  </si>
  <si>
    <t>713191132</t>
  </si>
  <si>
    <t>Montáž tepelné izolace stavebních konstrukcí - doplňky a konstrukční součásti podlah, stropů vrchem nebo střech překrytím fólií separační z PE</t>
  </si>
  <si>
    <t>1380620985</t>
  </si>
  <si>
    <t>31</t>
  </si>
  <si>
    <t>283231500</t>
  </si>
  <si>
    <t>fólie separační PE bal. 100 m2</t>
  </si>
  <si>
    <t>-139188238</t>
  </si>
  <si>
    <t>Poznámka k položce:
oddělení betonových nebo samonivelačních vyrovnávacích vrstev</t>
  </si>
  <si>
    <t>61,9*1,1 'Přepočtené koeficientem množství</t>
  </si>
  <si>
    <t>998713203</t>
  </si>
  <si>
    <t>Přesun hmot pro izolace tepelné stanovený procentní sazbou (%) z ceny vodorovná dopravní vzdálenost do 50 m v objektech výšky přes 12 do 24 m</t>
  </si>
  <si>
    <t>1006966678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</si>
  <si>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</si>
  <si>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</si>
  <si>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</si>
  <si>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33</t>
  </si>
  <si>
    <t>762512245</t>
  </si>
  <si>
    <t>Podlahové konstrukce podkladové montáž z desek dřevotřískových, dřevoštěpkových nebo cementotřískových na podklad dřevěný šroubováním</t>
  </si>
  <si>
    <t>-1243617715</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</si>
  <si>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</si>
  <si>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schodiště s podestou</t>
  </si>
  <si>
    <t>((16+14)*1,3*(0,3+0,162)+53,8)*3</t>
  </si>
  <si>
    <t>34</t>
  </si>
  <si>
    <t>606241350</t>
  </si>
  <si>
    <t>překližka stavební s folií hladkou 125x250 cm, tl 24 mm</t>
  </si>
  <si>
    <t>-2014308555</t>
  </si>
  <si>
    <t>215,454*1,08 'Přepočtené koeficientem množství</t>
  </si>
  <si>
    <t>35</t>
  </si>
  <si>
    <t>998762203</t>
  </si>
  <si>
    <t>Přesun hmot pro konstrukce tesařské stanovený procentní sazbou (%) z ceny vodorovná dopravní vzdálenost do 50 m v objektech výšky přes 12 do 24 m</t>
  </si>
  <si>
    <t>1249098543</t>
  </si>
  <si>
    <t>763</t>
  </si>
  <si>
    <t>Konstrukce suché výstavby</t>
  </si>
  <si>
    <t>36</t>
  </si>
  <si>
    <t>763111314</t>
  </si>
  <si>
    <t>Příčka ze sádrokartonových desek s nosnou konstrukcí z jednoduchých ocelových profilů UW, CW jednoduše opláštěná deskou standardní A tl. 12,5 mm, příčka tl. 100 mm, profil 75 TI tl. 60 mm, EI 30, Rw 47 dB</t>
  </si>
  <si>
    <t>1446388256</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</si>
  <si>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</si>
  <si>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(5,6+2,25*6+3,4*2)*3,25</t>
  </si>
  <si>
    <t>37</t>
  </si>
  <si>
    <t>763111316</t>
  </si>
  <si>
    <t>Příčka ze sádrokartonových desek s nosnou konstrukcí z jednoduchých ocelových profilů UW, CW jednoduše opláštěná deskou standardní A tl. 12,5 mm, příčka tl. 125 mm, profil 100 TI tl. 80 mm, EI 30, Rw 48 dB</t>
  </si>
  <si>
    <t>471829442</t>
  </si>
  <si>
    <t>5,6*3,8-1,6*2</t>
  </si>
  <si>
    <t>38</t>
  </si>
  <si>
    <t>763111320</t>
  </si>
  <si>
    <t>-1765239978</t>
  </si>
  <si>
    <t>0,9*3,8</t>
  </si>
  <si>
    <t>39</t>
  </si>
  <si>
    <t>763111326</t>
  </si>
  <si>
    <t>Příčka ze sádrokartonových desek s nosnou konstrukcí z jednoduchých ocelových profilů UW, CW jednoduše opláštěná deskou protipožární DF tl. 12,5 mm, EI 45, příčka tl. 125 mm, profil 100 TI tl. 80 mm, Rw 48 dB</t>
  </si>
  <si>
    <t>-1978066214</t>
  </si>
  <si>
    <t>4,6*3,8</t>
  </si>
  <si>
    <t>40</t>
  </si>
  <si>
    <t>763131511</t>
  </si>
  <si>
    <t>Podhled ze sádrokartonových desek jednovrstvá zavěšená spodní konstrukce z ocelových profilů CD, UD jednoduše opláštěná deskou standardní A, tl. 12,5 mm, bez TI</t>
  </si>
  <si>
    <t>1978766989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</si>
  <si>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</si>
  <si>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41</t>
  </si>
  <si>
    <t>763131551</t>
  </si>
  <si>
    <t>Podhled ze sádrokartonových desek jednovrstvá zavěšená spodní konstrukce z ocelových profilů CD, UD jednoduše opláštěná deskou impregnovanou H2, tl. 12,5 mm, bez TI</t>
  </si>
  <si>
    <t>-355058090</t>
  </si>
  <si>
    <t>42</t>
  </si>
  <si>
    <t>998763202</t>
  </si>
  <si>
    <t>Přesun hmot pro dřevostavby stanovený procentní sazbou (%) z ceny vodorovná dopravní vzdálenost do 50 m v objektech výšky přes 12 do 24 m</t>
  </si>
  <si>
    <t>-540362915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</si>
  <si>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</si>
  <si>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</si>
  <si>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</si>
  <si>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43</t>
  </si>
  <si>
    <t>K04</t>
  </si>
  <si>
    <t>Okapnice římsy, TiZn plech tl. 0,8mm - RŠ 550 mm, kompletní provedení</t>
  </si>
  <si>
    <t>1203077423</t>
  </si>
  <si>
    <t>Poznámka k položce:
podrobný popis viz výkres TABULKY PSV PRVKŮ - v.č. 10</t>
  </si>
  <si>
    <t>44</t>
  </si>
  <si>
    <t>998764203</t>
  </si>
  <si>
    <t>Přesun hmot pro konstrukce klempířské stanovený procentní sazbou (%) z ceny vodorovná dopravní vzdálenost do 50 m v objektech výšky přes 12 do 24 m</t>
  </si>
  <si>
    <t>506114670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</si>
  <si>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</si>
  <si>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</si>
  <si>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</si>
  <si>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45</t>
  </si>
  <si>
    <t>D1L</t>
  </si>
  <si>
    <t>Dveře plné dřevěné, jednokřídlé, levé, otvíravé, obložková zárubeň - 800 x 2000 mm, kompletní provedení</t>
  </si>
  <si>
    <t>-896482458</t>
  </si>
  <si>
    <t>46</t>
  </si>
  <si>
    <t>D2</t>
  </si>
  <si>
    <t>Dveře plné dřevěné, dvoukřídlé, otvíravé, obložková zárubeň - 1600 x 2000 mm, kompletní provedení</t>
  </si>
  <si>
    <t>-1206919193</t>
  </si>
  <si>
    <t>47</t>
  </si>
  <si>
    <t>T2</t>
  </si>
  <si>
    <t>Zatahovací stěna, plná, bez požadavku na zvukotěsnost - kompletní provedení</t>
  </si>
  <si>
    <t>1368201311</t>
  </si>
  <si>
    <t>12*3,5</t>
  </si>
  <si>
    <t>48</t>
  </si>
  <si>
    <t>998766203</t>
  </si>
  <si>
    <t>Přesun hmot pro konstrukce truhlářské stanovený procentní sazbou (%) z ceny vodorovná dopravní vzdálenost do 50 m v objektech výšky přes 12 do 24 m</t>
  </si>
  <si>
    <t>-127957709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</si>
  <si>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</si>
  <si>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</si>
  <si>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</si>
  <si>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49</t>
  </si>
  <si>
    <t>D3L</t>
  </si>
  <si>
    <t>Systémové celoskleněné dveře, otevíravé, levé v Al rámu - 800 x 2000 mm, kompletní provedení</t>
  </si>
  <si>
    <t>807091150</t>
  </si>
  <si>
    <t>50</t>
  </si>
  <si>
    <t>D4P,L</t>
  </si>
  <si>
    <t>Systémové celoskleněné dveře v Al rámu, posuvné - 800 x 2000 mm, kompletní provedení</t>
  </si>
  <si>
    <t>-1024571591</t>
  </si>
  <si>
    <t>51</t>
  </si>
  <si>
    <t>D5</t>
  </si>
  <si>
    <t>Systémové celoskleněné dveře otevíravé v Al rámu z PO odolností - 1600 x 2000 mm, kompletní provedení</t>
  </si>
  <si>
    <t>1057283694</t>
  </si>
  <si>
    <t>52</t>
  </si>
  <si>
    <t>D8</t>
  </si>
  <si>
    <t>Bezrámové celoskleněné dveře otevíravé - 900 x 2000 mm, kompletní provedení</t>
  </si>
  <si>
    <t>-744412059</t>
  </si>
  <si>
    <t>53</t>
  </si>
  <si>
    <t>SK07</t>
  </si>
  <si>
    <t>Prosklená příčka v Al rámu tl. 100 mm, izolační dvojsklo, zvuková neprůzvučnost do 45 dB, dveřní křídlo 37 dB - kompletní provedení</t>
  </si>
  <si>
    <t>901351494</t>
  </si>
  <si>
    <t>Poznámka k položce:
- standardní šířka modulu: 1200 mm (lze upravit)
- standardní výška příčky: 3000 mm
- maximální výška příčky: 4000 mm
- standardní rozměr dveřního křídla: 800 x 2100 mm</t>
  </si>
  <si>
    <t>(6,65*2+3,95+1,6+1,35+0,8)*3,25</t>
  </si>
  <si>
    <t>54</t>
  </si>
  <si>
    <t>998767203</t>
  </si>
  <si>
    <t>Přesun hmot pro zámečnické konstrukce stanovený procentní sazbou (%) z ceny vodorovná dopravní vzdálenost do 50 m v objektech výšky přes 12 do 24 m</t>
  </si>
  <si>
    <t>-1709657704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</si>
  <si>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</si>
  <si>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</si>
  <si>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 keramických</t>
  </si>
  <si>
    <t>55</t>
  </si>
  <si>
    <t>771574113</t>
  </si>
  <si>
    <t>Montáž podlah z dlaždic keramických lepených flexibilním lepidlem režných nebo glazovaných hladkých přes 9 do 12 ks/ m2</t>
  </si>
  <si>
    <t>1317964540</t>
  </si>
  <si>
    <t>56</t>
  </si>
  <si>
    <t>597611360</t>
  </si>
  <si>
    <t>dlaždice keramické klasifikace R10</t>
  </si>
  <si>
    <t>-1896658537</t>
  </si>
  <si>
    <t>34,25*1,15 'Přepočtené koeficientem množství</t>
  </si>
  <si>
    <t>57</t>
  </si>
  <si>
    <t>771591111</t>
  </si>
  <si>
    <t>Podlahy - ostatní práce penetrace podkladu</t>
  </si>
  <si>
    <t>-784706725</t>
  </si>
  <si>
    <t xml:space="preserve">Poznámka k souboru cen:
1. Množství měrných jednotek u ceny -1185 se stanoví podle počtu řezaných dlaždic, nezávisle na jejich velikosti. 2. Položkou -1185 lze ocenit provádění více řezů na jednom kusu dlažby. </t>
  </si>
  <si>
    <t>58</t>
  </si>
  <si>
    <t>771990112</t>
  </si>
  <si>
    <t>Vyrovnání podkladní vrstvy samonivelační stěrkou tl. 4 mm, min. pevnosti 30 MPa</t>
  </si>
  <si>
    <t>-1282191774</t>
  </si>
  <si>
    <t xml:space="preserve">Poznámka k souboru cen:
1. V cenách souboru cen 771 99-01 jsou započteny i náklady na dodání samonivelační stěrky. </t>
  </si>
  <si>
    <t>59</t>
  </si>
  <si>
    <t>771990192</t>
  </si>
  <si>
    <t>Vyrovnání podkladní vrstvy samonivelační stěrkou tl. 4 mm, min. pevnosti Příplatek k cenám za každý další 1 mm tloušťky, min. pevnosti 30 MPa</t>
  </si>
  <si>
    <t>-1933762591</t>
  </si>
  <si>
    <t>Průměrná vyrovnávací tl. 12 mm</t>
  </si>
  <si>
    <t>"m.č. 3.03" 34,25*8</t>
  </si>
  <si>
    <t>60</t>
  </si>
  <si>
    <t>998771203</t>
  </si>
  <si>
    <t>Přesun hmot pro podlahy z dlaždic stanovený procentní sazbou (%) z ceny vodorovná dopravní vzdálenost do 50 m v objektech výšky přes 12 do 24 m</t>
  </si>
  <si>
    <t>1916149145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</si>
  <si>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</si>
  <si>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776</t>
  </si>
  <si>
    <t>Podlahy povlakové</t>
  </si>
  <si>
    <t>776141121</t>
  </si>
  <si>
    <t>Příprava podkladu vyrovnání samonivelační stěrkou podlah min.pevnosti 30 MPa, tloušťky do 3 mm</t>
  </si>
  <si>
    <t>979195482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</si>
  <si>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</si>
  <si>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předpoklad na výměnu poškozeného 25% z celkové plochy</t>
  </si>
  <si>
    <t>62</t>
  </si>
  <si>
    <t>776241111</t>
  </si>
  <si>
    <t>Montáž podlahovin ze sametového vinylu lepením pásů hladkých (bez vzoru)</t>
  </si>
  <si>
    <t>-877673461</t>
  </si>
  <si>
    <t>284110810</t>
  </si>
  <si>
    <t>vinyl samet.vyrob.syst.vločk.,digit tisk, tl. 4,30mm, nylon 6.6,hustota vlákna 70 mil./m2,zátěž 33,R10,Bfl S1,útlum 20dB</t>
  </si>
  <si>
    <t>-1956039711</t>
  </si>
  <si>
    <t xml:space="preserve"> předpoklad na výměnu poškozeného</t>
  </si>
  <si>
    <t>250</t>
  </si>
  <si>
    <t>250*1,1 'Přepočtené koeficientem množství</t>
  </si>
  <si>
    <t>64</t>
  </si>
  <si>
    <t>998776203</t>
  </si>
  <si>
    <t>Přesun hmot pro podlahy povlakové stanovený procentní sazbou (%) z ceny vodorovná dopravní vzdálenost do 50 m v objektech výšky přes 12 do 24 m</t>
  </si>
  <si>
    <t>1645888550</t>
  </si>
  <si>
    <t>781</t>
  </si>
  <si>
    <t>Dokončovací práce - obklady keramické</t>
  </si>
  <si>
    <t>65</t>
  </si>
  <si>
    <t>781415112</t>
  </si>
  <si>
    <t>Montáž obkladů vnitřních stěn z obkladaček a dekorů (listel) pórovinových lepených disperzním lepidlem nebo tmelem z obkladaček pravoúhlých přes 22 do 25 ks/m2</t>
  </si>
  <si>
    <t>406868914</t>
  </si>
  <si>
    <t>"m.č. 3.03" (4*2*2+1,8*2+1,7*2*3+1,45*2+1,3*2+1,5*2+1,35*2+1*2+1,5*2+0,95*2+1,55*2+0,85*2*2+1,55*2*2)*2-0,6*2*9</t>
  </si>
  <si>
    <t>66</t>
  </si>
  <si>
    <t>597610710</t>
  </si>
  <si>
    <t>obkládačky keramickétl  0,6 cm I. j.</t>
  </si>
  <si>
    <t>1071482273</t>
  </si>
  <si>
    <t>110,4*1,25 'Přepočtené koeficientem množství</t>
  </si>
  <si>
    <t>67</t>
  </si>
  <si>
    <t>781494511</t>
  </si>
  <si>
    <t>Ostatní prvky plastové profily ukončovací a dilatační lepené flexibilním lepidlem ukončovací</t>
  </si>
  <si>
    <t>-58082768</t>
  </si>
  <si>
    <t xml:space="preserve">Poznámka k souboru cen:
1. Množství měrných jednotek u ceny -5185 se stanoví podle počtu řezaných obkladaček, nezávisle na jejich velikosti. 2. Položkou -5185 lze ocenit provádění více řezů na jednom kusu obkladu. </t>
  </si>
  <si>
    <t>"m.č. 3.04" (4*2*2+1,8*2+1,7*2*3+1,45*2+1,3*2+1,5*2+1,35*2+1*2+1,5*2+0,95*2+1,55*2+0,85*2*2+1,55*2*2)+2*2*9+2*2</t>
  </si>
  <si>
    <t>68</t>
  </si>
  <si>
    <t>781495111</t>
  </si>
  <si>
    <t>Ostatní prvky ostatní práce penetrace podkladu</t>
  </si>
  <si>
    <t>367394160</t>
  </si>
  <si>
    <t>69</t>
  </si>
  <si>
    <t>998781203</t>
  </si>
  <si>
    <t>Přesun hmot pro obklady keramické stanovený procentní sazbou (%) z ceny vodorovná dopravní vzdálenost do 50 m v objektech výšky přes 12 do 24 m</t>
  </si>
  <si>
    <t>-24230307</t>
  </si>
  <si>
    <t>784</t>
  </si>
  <si>
    <t>Dokončovací práce - malby a tapety</t>
  </si>
  <si>
    <t>70</t>
  </si>
  <si>
    <t>784181101</t>
  </si>
  <si>
    <t>Penetrace podkladu jednonásobná základní akrylátová v místnostech výšky do 3,80 m</t>
  </si>
  <si>
    <t>852933390</t>
  </si>
  <si>
    <t>omítky</t>
  </si>
  <si>
    <t>"m.č. 3.03" (4*2*2+1,8*2+1,7*2*3+1,45*2+1,3*2+1,5*2+1,35*2+1*2+1,5*2+0,95*2+1,55*2+0,85*2*2+1,55*2*2)*(3,25-2)</t>
  </si>
  <si>
    <t>SDK příčky</t>
  </si>
  <si>
    <t>(84,175+18,08+3,42+17,48)*2</t>
  </si>
  <si>
    <t>podhledy</t>
  </si>
  <si>
    <t>71</t>
  </si>
  <si>
    <t>784211121</t>
  </si>
  <si>
    <t>Malby z malířských směsí otěruvzdorných za mokra dvojnásobné, bílé za mokra otěruvzdorné středně v místnostech výšky do 3,80 m</t>
  </si>
  <si>
    <t>-416694606</t>
  </si>
  <si>
    <t>SO 02a - Stavební práce - 4. NP</t>
  </si>
  <si>
    <t xml:space="preserve">    11 - Přípravné a přidružené práce</t>
  </si>
  <si>
    <t xml:space="preserve">    34 - Stěny a příčky</t>
  </si>
  <si>
    <t xml:space="preserve">    38 - Různé kompletní konstrukce</t>
  </si>
  <si>
    <t xml:space="preserve">    62 - Úprava povrchů vnějších</t>
  </si>
  <si>
    <t xml:space="preserve">    786 - Dokončovací práce - čalounické úpravy</t>
  </si>
  <si>
    <t>Přípravné a přidružené práce</t>
  </si>
  <si>
    <t>11-R01</t>
  </si>
  <si>
    <t>Stavební přípomoce pro TZB</t>
  </si>
  <si>
    <t>hod</t>
  </si>
  <si>
    <t>761622742</t>
  </si>
  <si>
    <t>11-R02</t>
  </si>
  <si>
    <t>Zakrývací práce – zřízení provizorního vchodu do 3. NP, zakrytí dlažeb na schodišti dřevotřískovými deskami, zakrytí fasády proti znčištění, vše dle ZOV</t>
  </si>
  <si>
    <t>-704024299</t>
  </si>
  <si>
    <t>11-R03</t>
  </si>
  <si>
    <t>Zřízení provizorní střechy – nad novými schodišti</t>
  </si>
  <si>
    <t>143998932</t>
  </si>
  <si>
    <t>BP08</t>
  </si>
  <si>
    <t>2,5*4,05</t>
  </si>
  <si>
    <t>5,4*2,8</t>
  </si>
  <si>
    <t>0,75*0,75*3,14</t>
  </si>
  <si>
    <t>0,45*0,45*3,14</t>
  </si>
  <si>
    <t>Stěny a příčky</t>
  </si>
  <si>
    <t>311238215</t>
  </si>
  <si>
    <t>Zdivo nosné jednovrstvé z cihel děrovaných vnější [POROTHERM] klasické, spojené na pero a drážku na maltu MC, pevnost cihel P8, P10, tl. zdiva 400 mm</t>
  </si>
  <si>
    <t>25115319</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</si>
  <si>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</si>
  <si>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1,8*1,8*2</t>
  </si>
  <si>
    <t>317168111</t>
  </si>
  <si>
    <t>Překlady keramické ploché [POROTHERM] osazené do maltového lože, výšky překladu 7,1 cm šířky 11,5 cm, délky 100 cm</t>
  </si>
  <si>
    <t>266256010</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</si>
  <si>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</si>
  <si>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317168130</t>
  </si>
  <si>
    <t>Překlady keramické vysoké [HELUZ] osazené do maltového lože, šířky překladu 7 cm výšky 23,8 cm, délky 100 cm</t>
  </si>
  <si>
    <t>-975338690</t>
  </si>
  <si>
    <t>317168131</t>
  </si>
  <si>
    <t>Překlady keramické vysoké [HELUZ] osazené do maltového lože, šířky překladu 7 cm výšky 23,8 cm, délky 125 cm</t>
  </si>
  <si>
    <t>407964489</t>
  </si>
  <si>
    <t>317168137</t>
  </si>
  <si>
    <t>Překlady keramické vysoké [HELUZ] osazené do maltového lože, šířky překladu 7 cm výšky 23,8 cm, délky 275 cm</t>
  </si>
  <si>
    <t>-1788317370</t>
  </si>
  <si>
    <t>340239247</t>
  </si>
  <si>
    <t>Zazdívka otvorů v příčkách nebo stěnách plochy přes 1 m2 do 4 m2 děrovanými cihlami [HELUZ] na pero a drážku, pevnosti P10, tl. stěny 300 mm</t>
  </si>
  <si>
    <t>535644340</t>
  </si>
  <si>
    <t>1,2*1,2</t>
  </si>
  <si>
    <t>342248110</t>
  </si>
  <si>
    <t>Příčky jednoduché z cihel děrovaných spojených na pero a drážku [POROTHERM] klasických na maltu MVC, pevnost cihel P 10, tl. příčky 80 mm</t>
  </si>
  <si>
    <t>65553901</t>
  </si>
  <si>
    <t xml:space="preserve">Poznámka k souboru cen:
1. Množství jednotek se určuje v m2 plochy konstrukce. </t>
  </si>
  <si>
    <t>(1,655+3,4*2+1,75+0,9*2+0,2*2+0,15)*3,5</t>
  </si>
  <si>
    <t>odpočet otvorů</t>
  </si>
  <si>
    <t>-(0,7*2*3)</t>
  </si>
  <si>
    <t>342248113</t>
  </si>
  <si>
    <t>Příčky jednoduché z cihel děrovaných spojených na pero a drážku [POROTHERM] klasických na maltu MVC, pevnost cihel P 10, tl. příčky 140 mm</t>
  </si>
  <si>
    <t>-727473077</t>
  </si>
  <si>
    <t>(4,145+1,355+2,7+4,6+2,7+7,05+4,05+7,4+3,9+4,05*2+1,75+0,7)*3,5</t>
  </si>
  <si>
    <t>-(0,9*2*2+0,7*2*6)</t>
  </si>
  <si>
    <t>Různé kompletní konstrukce</t>
  </si>
  <si>
    <t>38-R01</t>
  </si>
  <si>
    <t>Nosná ocelová konstrukce nástavby - kompletní provedení včetně všech prací a dodávek s tím spojených</t>
  </si>
  <si>
    <t>156483426</t>
  </si>
  <si>
    <t>34,151</t>
  </si>
  <si>
    <t>odpočet ochozu</t>
  </si>
  <si>
    <t>-5,494</t>
  </si>
  <si>
    <t>odpočet schodiště s ochozu na střechu (odhad)</t>
  </si>
  <si>
    <t>-2,5</t>
  </si>
  <si>
    <t>38-R02</t>
  </si>
  <si>
    <t>Nosná ocelová konstrukce mezipatra se schodištěm - kompletní provedení včetně všech prací a dodávek s tím spojených</t>
  </si>
  <si>
    <t>-1443966973</t>
  </si>
  <si>
    <t>38-R03</t>
  </si>
  <si>
    <t>Nosná ocelová konstrukce pod VZT jednotky a tepelné čerpadla - kompletní provedení včetně všech prací a dodávek s tím spojených</t>
  </si>
  <si>
    <t>2141282972</t>
  </si>
  <si>
    <t>38-R04</t>
  </si>
  <si>
    <t>Dřevěná konstrukce nástavby a venkovního ochozu se schodištěm - kompletní provedení včetně všech prací a dodávek s tím spojených</t>
  </si>
  <si>
    <t>627390970</t>
  </si>
  <si>
    <t>15,32</t>
  </si>
  <si>
    <t>-3,69</t>
  </si>
  <si>
    <t>612321141</t>
  </si>
  <si>
    <t>Omítka vápenocementová vnitřních ploch nanášená ručně dvouvrstvá, tloušťky jádrové omítky do 10 mm a tloušťky štuku do 3 mm štuková svislých konstrukcí stěn</t>
  </si>
  <si>
    <t>1552442187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</si>
  <si>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</si>
  <si>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příčky a zdivo</t>
  </si>
  <si>
    <t>(39,743+157,575+6,48)*2</t>
  </si>
  <si>
    <t>zazdívky</t>
  </si>
  <si>
    <t>1,44</t>
  </si>
  <si>
    <t>Úprava povrchů vnějších</t>
  </si>
  <si>
    <t>766416243</t>
  </si>
  <si>
    <t>Montáž obložení stěn plochy přes 5 m2 panely obkladovými z aglomerovaných desek, plochy přes 1,50 m2</t>
  </si>
  <si>
    <t>1994088251</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</si>
  <si>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</si>
  <si>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-713095861</t>
  </si>
  <si>
    <t>464,486*1,05 'Přepočtené koeficientem množství</t>
  </si>
  <si>
    <t>767415131</t>
  </si>
  <si>
    <t>Montáž vnějšího obkladu skládaného pláště plechem tvarovaným výšky budovy přes 12 do 24 m, uchyceným nýtováním</t>
  </si>
  <si>
    <t>-192418704</t>
  </si>
  <si>
    <t xml:space="preserve">Poznámka k souboru cen:
1. V cenách není započteno oplechování prostupů; tyto práce lze oceňovat cenami katalogu 800-764 Konstrukce klempířské. 2. Množství montáže vnějšího obkladu stěn se určí v m2 z rozměru plochy stěny podle projektu. 3. V cenách -5111 až -5132 nejsou započteny: a) náklady na vyplnění C-kazet tepelnou izolací; tyto se oceňují cenami 713 13-3111 až -3326 z katalogu 800-713 Izolace tepelné. b) náklady na montáž nosného prvku kazetové stěny z tenkostěnného profilu tvaru C skládaného lehkého obvodového pláště; tyto se oceňují cenami 767 41-1212 až -3325 tohoto katalogu. </t>
  </si>
  <si>
    <t>plochy a délky odměřeny v CADu</t>
  </si>
  <si>
    <t>Pohled Jižní</t>
  </si>
  <si>
    <t>154,5</t>
  </si>
  <si>
    <t>Pohled Severní</t>
  </si>
  <si>
    <t>151,5</t>
  </si>
  <si>
    <t>Pohled východní</t>
  </si>
  <si>
    <t>107,75</t>
  </si>
  <si>
    <t>Pohled západní</t>
  </si>
  <si>
    <t>109,5</t>
  </si>
  <si>
    <t>-(2,35*2,75*3+1,15*2,75*3+3,95*2,43+2,45*2,43*2+1,15*2,43*3)</t>
  </si>
  <si>
    <t>atika střechy</t>
  </si>
  <si>
    <t>100,97*0,25</t>
  </si>
  <si>
    <t>194208240</t>
  </si>
  <si>
    <t>Desky Al s vlastním Al rámem a lištami</t>
  </si>
  <si>
    <t>-1010294708</t>
  </si>
  <si>
    <t>489,729*1,05 'Přepočtené koeficientem množství</t>
  </si>
  <si>
    <t>"m.č. 4.06" 13,35*0,295</t>
  </si>
  <si>
    <t>"m.č. 4.07" 13,4*0,295</t>
  </si>
  <si>
    <t>632450131</t>
  </si>
  <si>
    <t>Potěr cementový vyrovnávací ze suchých směsí v ploše o průměrné (střední) tl. od 10 do 20 mm</t>
  </si>
  <si>
    <t>1363094927</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</si>
  <si>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</si>
  <si>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"m.č. 4.01" 38,15</t>
  </si>
  <si>
    <t>"m.č. 4.02" 29,09</t>
  </si>
  <si>
    <t>"m.č. 4.03" 29,49</t>
  </si>
  <si>
    <t>"m.č. 4.04" 42,55</t>
  </si>
  <si>
    <t>"m.č. 4.05" 33,95</t>
  </si>
  <si>
    <t>"m.č. 4.06" 13,35</t>
  </si>
  <si>
    <t>"m.č. 4.07" 13,4</t>
  </si>
  <si>
    <t>"m.č. 4.08" 12,2</t>
  </si>
  <si>
    <t>"m.č. 4.09" 127,35</t>
  </si>
  <si>
    <t>"m.č. 4.10" 6,7</t>
  </si>
  <si>
    <t>"m.č. 4.11" 36,49</t>
  </si>
  <si>
    <t>"m.č. 4.12" 16,9</t>
  </si>
  <si>
    <t>"m.č. 4.13" 30</t>
  </si>
  <si>
    <t>"m.č. 4.14" 16,6</t>
  </si>
  <si>
    <t>"m.č. 4.15" 77,29</t>
  </si>
  <si>
    <t>632453371</t>
  </si>
  <si>
    <t>Potěr betonový samonivelační litý tl. přes 60 mm do 70 mm tř. C 25/30</t>
  </si>
  <si>
    <t>-1106624077</t>
  </si>
  <si>
    <t xml:space="preserve">Poznámka k souboru cen:
1. Ceny jsou určeny pro potěr na betonových konstrukcích. </t>
  </si>
  <si>
    <t>632481213</t>
  </si>
  <si>
    <t>Separační vrstva k oddělení podlahových vrstev z polyetylénové fólie</t>
  </si>
  <si>
    <t>1304848680</t>
  </si>
  <si>
    <t>632-R01</t>
  </si>
  <si>
    <t>Zdvojená podlaha, desky 600 x 600 mm - kompletní provedení včetně systémových stojek výšky 50 mm s rektifikací a Al lišty</t>
  </si>
  <si>
    <t>-788346618</t>
  </si>
  <si>
    <t>941111131</t>
  </si>
  <si>
    <t>Montáž lešení řadového trubkového lehkého pracovního s podlahami s provozním zatížením tř. 3 do 200 kg/m2 šířky tř. W12 přes 1,2 do 1,5 m, výšky do 10 m</t>
  </si>
  <si>
    <t>-398104125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</si>
  <si>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</si>
  <si>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plocha odměřena v CADu</t>
  </si>
  <si>
    <t>941111231</t>
  </si>
  <si>
    <t>Montáž lešení řadového trubkového lehkého pracovního s podlahami s provozním zatížením tř. 3 do 200 kg/m2 Příplatek za první a každý další den použití lešení k ceně -1131</t>
  </si>
  <si>
    <t>1960760368</t>
  </si>
  <si>
    <t>předpoklad 2 měsíce</t>
  </si>
  <si>
    <t>523,25*30*3</t>
  </si>
  <si>
    <t>941111831</t>
  </si>
  <si>
    <t>Demontáž lešení řadového trubkového lehkého pracovního s podlahami s provozním zatížením tř. 3 do 200 kg/m2 šířky tř. W12 přes 1,2 do 1,5 m, výšky do 10 m</t>
  </si>
  <si>
    <t>-1516580261</t>
  </si>
  <si>
    <t xml:space="preserve">Poznámka k souboru cen:
1. Demontáž lešení řadového trubkového lehkého výšky přes 25 m se oceňuje individuálně. </t>
  </si>
  <si>
    <t>496,76+26,75</t>
  </si>
  <si>
    <t>4. NP</t>
  </si>
  <si>
    <t>712300831</t>
  </si>
  <si>
    <t>Odstranění ze střech plochých do 10 st. krytiny povlakové jednovrstvé</t>
  </si>
  <si>
    <t>2132184018</t>
  </si>
  <si>
    <t>BP05, BP07</t>
  </si>
  <si>
    <t>607+510,4</t>
  </si>
  <si>
    <t>712300833</t>
  </si>
  <si>
    <t>Odstranění ze střech plochých do 10 st. krytiny povlakové třívrstvé</t>
  </si>
  <si>
    <t>-49163215</t>
  </si>
  <si>
    <t>BP05</t>
  </si>
  <si>
    <t>510,4</t>
  </si>
  <si>
    <t>713140811</t>
  </si>
  <si>
    <t>Odstranění tepelné izolace běžných stavebních konstrukcí z rohoží, pásů, dílců, desek, bloků střech plochých nadstřešních izolací volně položených do 100 mm z vláknitých materiálů, tloušťka izolace</t>
  </si>
  <si>
    <t>2041853379</t>
  </si>
  <si>
    <t>767691813</t>
  </si>
  <si>
    <t>Vyvěšení nebo zavěšení kovových křídel – ostatní práce s případným uložením a opětovným zavěšením po provedení stavebních změn oken, plochy přes 1,50 m2</t>
  </si>
  <si>
    <t>-2037490553</t>
  </si>
  <si>
    <t>BP 10</t>
  </si>
  <si>
    <t>764002851</t>
  </si>
  <si>
    <t>Demontáž klempířských konstrukcí oplechování parapetů do suti</t>
  </si>
  <si>
    <t>1620244802</t>
  </si>
  <si>
    <t>BP12</t>
  </si>
  <si>
    <t>1,8*2+4,6</t>
  </si>
  <si>
    <t>766441821</t>
  </si>
  <si>
    <t>Demontáž parapetních desek dřevěných nebo plastových šířky do 300 mm délky přes 1m</t>
  </si>
  <si>
    <t>222695797</t>
  </si>
  <si>
    <t>965081423</t>
  </si>
  <si>
    <t>Bourání podlah z dlaždic bez podkladního lože nebo mazaniny, s jakoukoliv výplní spár betonových kladených na terče výšky do 100 mm, plochy přes 1 m2</t>
  </si>
  <si>
    <t>1514941772</t>
  </si>
  <si>
    <t>BP17</t>
  </si>
  <si>
    <t>4,35*1,9</t>
  </si>
  <si>
    <t>968072356</t>
  </si>
  <si>
    <t>Vybourání kovových rámů oken s křídly, dveřních zárubní, vrat, stěn, ostění nebo obkladů okenních rámů s křídly zdvojených, plochy do 4 m2</t>
  </si>
  <si>
    <t>923200152</t>
  </si>
  <si>
    <t>BP10</t>
  </si>
  <si>
    <t>1,8*1,8*2+4,6*1,8</t>
  </si>
  <si>
    <t>971035661</t>
  </si>
  <si>
    <t>Vybourání otvorů ve zdivu základovém nebo nadzákladovém z cihel, tvárnic, příčkovek z cihel pálených na maltu cementovou plochy do 4 m2, tl. do 600 mm</t>
  </si>
  <si>
    <t>-237274435</t>
  </si>
  <si>
    <t>3,14*3,5*0,3</t>
  </si>
  <si>
    <t>2,1*1,55*0,4</t>
  </si>
  <si>
    <t>1*3,5*0,4</t>
  </si>
  <si>
    <t>972055611</t>
  </si>
  <si>
    <t>Vybourání otvorů ve stropech nebo klenbách železobetonových ve stropech z dutých prefabrikátů, plochy do 4 m2, tl. do 120 mm</t>
  </si>
  <si>
    <t>1962816524</t>
  </si>
  <si>
    <t>5,4*2,8*0,15</t>
  </si>
  <si>
    <t>0,75*0,75*3,14*0,15</t>
  </si>
  <si>
    <t>48,802*9 'Přepočtené koeficientem množství</t>
  </si>
  <si>
    <t>712361701</t>
  </si>
  <si>
    <t>Provedení povlakové krytiny střech plochých do 10 st. fólií položenou volně s přilepením spojů</t>
  </si>
  <si>
    <t>-979318438</t>
  </si>
  <si>
    <t>283424130</t>
  </si>
  <si>
    <t>fólie hydroizolační střešní na bázi mPVC vyztužená skelným vláknem tl 2,0 mm</t>
  </si>
  <si>
    <t>-1602676082</t>
  </si>
  <si>
    <t>607</t>
  </si>
  <si>
    <t>607*1,05 'Přepočtené koeficientem množství</t>
  </si>
  <si>
    <t>712391171</t>
  </si>
  <si>
    <t>Provedení povlakové krytiny střech plochých do 10 st. -ostatní práce provedení vrstvy textilní podkladní</t>
  </si>
  <si>
    <t>1144483752</t>
  </si>
  <si>
    <t xml:space="preserve">Poznámka k souboru cen:
1. Cenami -9095 až -9097 lze oceňovat jen tehdy, nepřesáhne-li součet plochy vodorovné a svislé izolační vrstvy 10 m2. 2. Cenou -9095 až -9097 nelze oceňovat opravy a údržbu povlakové krytiny. </t>
  </si>
  <si>
    <t>712391172</t>
  </si>
  <si>
    <t>Provedení povlakové krytiny střech plochých do 10 st. -ostatní práce provedení vrstvy textilní ochranné</t>
  </si>
  <si>
    <t>1340907698</t>
  </si>
  <si>
    <t>693110130</t>
  </si>
  <si>
    <t>geotextilie tkaná polyesterová 470 g/m2</t>
  </si>
  <si>
    <t>-1886805484</t>
  </si>
  <si>
    <t>1214*1,15 'Přepočtené koeficientem množství</t>
  </si>
  <si>
    <t>712771201</t>
  </si>
  <si>
    <t>Provedení drenážní vrstvy vegetační střechy z kameniva, tloušťky násypu do 100 mm, sklon střechy do 5 st.</t>
  </si>
  <si>
    <t>-351059848</t>
  </si>
  <si>
    <t>583336740</t>
  </si>
  <si>
    <t>kamenivo těžené hrubé frakce 16-32</t>
  </si>
  <si>
    <t>1409824561</t>
  </si>
  <si>
    <t>607*0,126 'Přepočtené koeficientem množství</t>
  </si>
  <si>
    <t>713111126</t>
  </si>
  <si>
    <t>Montáž tepelné izolace stropů rohožemi, pásy, dílci, deskami, bloky (izolační materiál ve specifikaci) rovných spodem lepením bodově</t>
  </si>
  <si>
    <t>-320992195</t>
  </si>
  <si>
    <t>plocha změřena v CADu, izolace 2 vrstvy</t>
  </si>
  <si>
    <t>574,25*2</t>
  </si>
  <si>
    <t>631481150</t>
  </si>
  <si>
    <t>deska minerální izolační stropní 600x1200 mm tl.160 mm</t>
  </si>
  <si>
    <t>244484322</t>
  </si>
  <si>
    <t>1184,5*1,02 'Přepočtené koeficientem množství</t>
  </si>
  <si>
    <t>713121111</t>
  </si>
  <si>
    <t>Montáž tepelné izolace podlah rohožemi, pásy, deskami, dílci, bloky (izolační materiál ve specifikaci) kladenými volně jednovrstvá</t>
  </si>
  <si>
    <t>267468558</t>
  </si>
  <si>
    <t xml:space="preserve">Poznámka k souboru cen:
1. Množství tepelné izolace podlah okrajovými pásky k ceně -1211 se určuje v m projektované délky obložení (bez přesahů) na obvodu podlahy. </t>
  </si>
  <si>
    <t>631509280</t>
  </si>
  <si>
    <t>deska tepelné izolace akustická 1200x600 tl.30 mm</t>
  </si>
  <si>
    <t>-1644266049</t>
  </si>
  <si>
    <t>523,51*1,02 'Přepočtené koeficientem množství</t>
  </si>
  <si>
    <t>713131145</t>
  </si>
  <si>
    <t>Montáž tepelné izolace stěn rohožemi, pásy, deskami, dílci, bloky (izolační materiál ve specifikaci) lepením bodově</t>
  </si>
  <si>
    <t>-2052589119</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</si>
  <si>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</si>
  <si>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154,5*2</t>
  </si>
  <si>
    <t>151,5*2</t>
  </si>
  <si>
    <t>107,75*2</t>
  </si>
  <si>
    <t>109,5*2</t>
  </si>
  <si>
    <t>-(2,35*2,75*3+1,15*2,75*3+3,95*2,43+2,45*2,43*2+1,15*2,43*3)*2</t>
  </si>
  <si>
    <t>283759810</t>
  </si>
  <si>
    <t>deska fasádní polystyrénová EPS 100 F 1000 x 500 x 140 mm</t>
  </si>
  <si>
    <t>2108742264</t>
  </si>
  <si>
    <t>Poznámka k položce:
lambda=0,036 [W / m K]</t>
  </si>
  <si>
    <t>928,972*1,02 'Přepočtené koeficientem množství</t>
  </si>
  <si>
    <t>713141151</t>
  </si>
  <si>
    <t>Montáž tepelné izolace střech plochých rohožemi, pásy, deskami, dílci, bloky (izolační materiál ve specifikaci) kladenými volně jednovrstvá</t>
  </si>
  <si>
    <t>1325427681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</si>
  <si>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</si>
  <si>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283763660</t>
  </si>
  <si>
    <t>deska z polystyrénu XPS, hrana rovná, polo či pero drážka a hladký povrch 1250 x 600 x 50 mm</t>
  </si>
  <si>
    <t>937394839</t>
  </si>
  <si>
    <t>Poznámka k položce:
lambda=0,034 [W / m K]</t>
  </si>
  <si>
    <t>(16+14)*1,3*(0,3+0,162)+53,8</t>
  </si>
  <si>
    <t>678,818*1,15 'Přepočtené koeficientem množství</t>
  </si>
  <si>
    <t>283763830</t>
  </si>
  <si>
    <t>deska z polystyrénu XPS, hrana polodrážková a hladký povrch s vyšší odolností 1250 x 600 x 120 mm</t>
  </si>
  <si>
    <t>-535181299</t>
  </si>
  <si>
    <t>plocha změřena v CADu - 2 vrstvy</t>
  </si>
  <si>
    <t>607*2</t>
  </si>
  <si>
    <t>1681982996</t>
  </si>
  <si>
    <t>plocha změřena v CADu, 2 vrstvy překližky</t>
  </si>
  <si>
    <t>-922529662</t>
  </si>
  <si>
    <t>1214*1,08 'Přepočtené koeficientem množství</t>
  </si>
  <si>
    <t>762951004</t>
  </si>
  <si>
    <t>Montáž terasy podkladního roštu z profilů plných, osové vzdálenosti podpěr přes 550 mm</t>
  </si>
  <si>
    <t>-603026353</t>
  </si>
  <si>
    <t xml:space="preserve">Poznámka k souboru cen: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</si>
  <si>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605121250</t>
  </si>
  <si>
    <t>řezivo stavební hranolek průřezu do 100 x 100 mm délka do 5,00 m</t>
  </si>
  <si>
    <t>-1443207165</t>
  </si>
  <si>
    <t>30,6/0,6*19,95*0,06*0,1</t>
  </si>
  <si>
    <t>6,105*1,04 'Přepočtené koeficientem množství</t>
  </si>
  <si>
    <t>(0,3*2+2,7)*3,3</t>
  </si>
  <si>
    <t>72</t>
  </si>
  <si>
    <t>763111417</t>
  </si>
  <si>
    <t>Příčka ze sádrokartonových desek s nosnou konstrukcí z jednoduchých ocelových profilů UW, CW dvojitě opláštěná deskami standardními A tl. 2 x 12,5 mm, EI 60, příčka tl. 150 mm, profil 100 TI tl. 100 mm, Rw 55 dB</t>
  </si>
  <si>
    <t>1435086748</t>
  </si>
  <si>
    <t>(5,6+2,2+1,3+2,65+5,8+2,8+5,85+0,7+7,05*2)*3,3</t>
  </si>
  <si>
    <t>"SK 08" (0,955+20,5)*3,3</t>
  </si>
  <si>
    <t>-(1,4*2,1+0,9*2*(2+5))</t>
  </si>
  <si>
    <t>73</t>
  </si>
  <si>
    <t>763121421</t>
  </si>
  <si>
    <t>Stěna předsazená ze sádrokartonových desek s nosnou konstrukcí z ocelových profilů CW, UW jednoduše opláštěná deskou protipožární DF tl. 12,5 mm, TI tl. 40 mm, EI 30 stěna tl. 62,5 mm, profil 50</t>
  </si>
  <si>
    <t>-682656310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</si>
  <si>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</si>
  <si>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(23,65+18,95+29+0,15*10)*3,25</t>
  </si>
  <si>
    <t>74</t>
  </si>
  <si>
    <t>763131532</t>
  </si>
  <si>
    <t>Podhled ze sádrokartonových desek jednovrstvá zavěšená spodní konstrukce z ocelových profilů CD, UD jednoduše opláštěná deskou protipožární DF, tl. 15 mm, bez TI</t>
  </si>
  <si>
    <t>-166032657</t>
  </si>
  <si>
    <t>"m.č. MP.01" 53,8</t>
  </si>
  <si>
    <t>"m.č. MP.02" 15,55</t>
  </si>
  <si>
    <t>75</t>
  </si>
  <si>
    <t>763131571</t>
  </si>
  <si>
    <t>Podhled ze sádrokartonových desek jednovrstvá zavěšená spodní konstrukce z ocelových profilů CD, UD jednoduše opláštěná deskou impregnovanou protipožární H2DF, tl. 12,5 mm, bez TI</t>
  </si>
  <si>
    <t>455938326</t>
  </si>
  <si>
    <t>76</t>
  </si>
  <si>
    <t>763164736</t>
  </si>
  <si>
    <t>Obklad ze sádrokartonových desek konstrukcí kovových včetně ochranných úhelníků uzavřeného tvaru rozvinuté šíře přes 0,8 do 1,6 m, opláštěný deskou protipožární DF, tl. 15 mm</t>
  </si>
  <si>
    <t>981008993</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</si>
  <si>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</si>
  <si>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(3+2+3)*3,25</t>
  </si>
  <si>
    <t>77</t>
  </si>
  <si>
    <t>763164756</t>
  </si>
  <si>
    <t>Obklad ze sádrokartonových desek konstrukcí kovových včetně ochranných úhelníků uzavřeného tvaru rozvinuté šíře přes 1,6 m, opláštěný deskou protipožární DF, tl. 15 mm</t>
  </si>
  <si>
    <t>923764104</t>
  </si>
  <si>
    <t>(0,7*2+0,3*2)*3,25*2</t>
  </si>
  <si>
    <t>78</t>
  </si>
  <si>
    <t>79</t>
  </si>
  <si>
    <t>K01</t>
  </si>
  <si>
    <t>Střešní okapnice, TiZn plech tl. 0,8mm - RŠ 620 mm, kompletní provedení</t>
  </si>
  <si>
    <t>371426455</t>
  </si>
  <si>
    <t>80</t>
  </si>
  <si>
    <t>K02</t>
  </si>
  <si>
    <t>Střešní okapnice, TiZn plech tl. 0,8mm - RŠ 402 mm, kompletní provedení</t>
  </si>
  <si>
    <t>-1737988765</t>
  </si>
  <si>
    <t>81</t>
  </si>
  <si>
    <t>K03</t>
  </si>
  <si>
    <t>Střešní okapnice, TiZn plech tl. 0,8mm - RŠ 410 mm, kompletní provedení</t>
  </si>
  <si>
    <t>986488475</t>
  </si>
  <si>
    <t>82</t>
  </si>
  <si>
    <t>K05</t>
  </si>
  <si>
    <t>Lemování na stěně, TiZn plech tl. 0,8mm - RŠ 265 mm, kompletní provedení</t>
  </si>
  <si>
    <t>-105156657</t>
  </si>
  <si>
    <t>83</t>
  </si>
  <si>
    <t>K06</t>
  </si>
  <si>
    <t>Lemování římsy, TiZn plech tl. 0,8mm - RŠ 570 mm, kompletní provedení</t>
  </si>
  <si>
    <t>-764915706</t>
  </si>
  <si>
    <t>84</t>
  </si>
  <si>
    <t>K07</t>
  </si>
  <si>
    <t>Lemování oken a dveří u pochozu, TiZn plech tl. 0,8mm - RŠ 395 mm, kompletní provedení</t>
  </si>
  <si>
    <t>1711415673</t>
  </si>
  <si>
    <t>85</t>
  </si>
  <si>
    <t>K08</t>
  </si>
  <si>
    <t>Lemování oken, TiZn plech tl. 0,8mm - RŠ 635 mm, kompletní provedení</t>
  </si>
  <si>
    <t>-594543802</t>
  </si>
  <si>
    <t>86</t>
  </si>
  <si>
    <t>K09</t>
  </si>
  <si>
    <t>Parapet, TiZn plech tl. 0,8mm - RŠ 320 mm, kompletní provedení</t>
  </si>
  <si>
    <t>-640542422</t>
  </si>
  <si>
    <t>87</t>
  </si>
  <si>
    <t>K10</t>
  </si>
  <si>
    <t>Lemování střešní krytiny vytažené na střechu, TiZn plech tl. 0,8mm - RŠ 175 mm, kompletní provedení</t>
  </si>
  <si>
    <t>695166119</t>
  </si>
  <si>
    <t>88</t>
  </si>
  <si>
    <t>89</t>
  </si>
  <si>
    <t>767-R01</t>
  </si>
  <si>
    <t>Přestavitelná příčka, plná, zvukotěsná, tl. 150mm - kompletní provedení</t>
  </si>
  <si>
    <t>1968733265</t>
  </si>
  <si>
    <t>(7,08*2)*3,3</t>
  </si>
  <si>
    <t>90</t>
  </si>
  <si>
    <t>D6P,L</t>
  </si>
  <si>
    <t>Dveře dřevěné ze 2/3 prosklené, jednokřídlé, otevíravé, obložková zárubeň - 900 x 2000 mm, kompletní provedení</t>
  </si>
  <si>
    <t>1791725808</t>
  </si>
  <si>
    <t>91</t>
  </si>
  <si>
    <t>D7</t>
  </si>
  <si>
    <t>Dveře plné dřevěné, dvoukřídlé, otvíravé, obložková zárubeň - 900+400 x 2000 mm, kompletní provedení</t>
  </si>
  <si>
    <t>-693122255</t>
  </si>
  <si>
    <t>92</t>
  </si>
  <si>
    <t>D10P,L</t>
  </si>
  <si>
    <t>Dveře plné dřevěné, jednokřídlé, otvíravé, obložková zárubeň - 900 x 2000 mm, kompletní provedení</t>
  </si>
  <si>
    <t>-1470992589</t>
  </si>
  <si>
    <t>93</t>
  </si>
  <si>
    <t>D11P,L</t>
  </si>
  <si>
    <t>Dveře dřevěné ze 2/3 prosklené, jednokřídlé, otvíravé, obložková zárubeň - 900 x 2000 mm, kompletní provedení</t>
  </si>
  <si>
    <t>-1806778015</t>
  </si>
  <si>
    <t>D12P</t>
  </si>
  <si>
    <t>1337173684</t>
  </si>
  <si>
    <t>T1</t>
  </si>
  <si>
    <t>Laminovaná parapetní deska - š=250 mm, kompletní provedení</t>
  </si>
  <si>
    <t>623995215</t>
  </si>
  <si>
    <t>2,1</t>
  </si>
  <si>
    <t>97</t>
  </si>
  <si>
    <t>D9P</t>
  </si>
  <si>
    <t>Systémové celoskleněné dveře v Al rámu, posuvné - 900 x 2000 mm, kompletní provedení</t>
  </si>
  <si>
    <t>2119746494</t>
  </si>
  <si>
    <t>98</t>
  </si>
  <si>
    <t>O01</t>
  </si>
  <si>
    <t>Okenní výplň v Al profilu - 2400 x 2750 mm, kompletní provedení</t>
  </si>
  <si>
    <t>1770418716</t>
  </si>
  <si>
    <t>O02</t>
  </si>
  <si>
    <t>Okenní výplň v Al profilu - 1200 x 2750 mm, kompletní provedení</t>
  </si>
  <si>
    <t>-1538101031</t>
  </si>
  <si>
    <t>O03</t>
  </si>
  <si>
    <t>Okenní výplň v Al profilu - 800 x 1750 mm, kompletní provedení</t>
  </si>
  <si>
    <t>1924917512</t>
  </si>
  <si>
    <t>101</t>
  </si>
  <si>
    <t>O04</t>
  </si>
  <si>
    <t>Okenní výplň v Al profilu - 2400 x 2430 mm, kompletní provedení</t>
  </si>
  <si>
    <t>-555189014</t>
  </si>
  <si>
    <t>102</t>
  </si>
  <si>
    <t>O05</t>
  </si>
  <si>
    <t>Okenní výplň v Al profilu - 1200 x 2430 mm, kompletní provedení</t>
  </si>
  <si>
    <t>1471872266</t>
  </si>
  <si>
    <t>103</t>
  </si>
  <si>
    <t>O06</t>
  </si>
  <si>
    <t>Okenní výplň v Al profilu - 2100 x 1750 mm, kompletní provedení</t>
  </si>
  <si>
    <t>1372138809</t>
  </si>
  <si>
    <t>104</t>
  </si>
  <si>
    <t>(0,3*2+0,15*2)*3,25</t>
  </si>
  <si>
    <t>105</t>
  </si>
  <si>
    <t>Z03</t>
  </si>
  <si>
    <t>Vnitřní skleněné zábradlí, madlo a sloupky z hranatého profilu, výplň bezpečnostní sklo čiré tl. 12 mm, barevná úprava lesklý elox - v=1000 mm, kompletní provedení</t>
  </si>
  <si>
    <t>913947401</t>
  </si>
  <si>
    <t>5,45+4,55*2+5,3*2+4,25+0,35+1,6+2,9+11,6*2+2,85+5,8</t>
  </si>
  <si>
    <t>106</t>
  </si>
  <si>
    <t>Z05</t>
  </si>
  <si>
    <t>Venkovní skleněné zábradlí, madlo a sloupky z hranatého profilu, výplň bezpečnostní sklo čiré tl. 12 mm, barevná úprava lesklý elox - v=1200 mm, kompletní provedení</t>
  </si>
  <si>
    <t>-1644066469</t>
  </si>
  <si>
    <t>1,15*7</t>
  </si>
  <si>
    <t>107</t>
  </si>
  <si>
    <t>Za03</t>
  </si>
  <si>
    <t>Předokenní Al žaluzie, horizontální s elelktromotorem - 4000 x 2430 mm, kompletní provedení</t>
  </si>
  <si>
    <t>-27506543</t>
  </si>
  <si>
    <t>108</t>
  </si>
  <si>
    <t>Za04</t>
  </si>
  <si>
    <t>Předokenní Al žaluzie, horizontální s elelktromotorem - 2450 x 2430 mm, kompletní provedení</t>
  </si>
  <si>
    <t>-766573759</t>
  </si>
  <si>
    <t>109</t>
  </si>
  <si>
    <t>Za05</t>
  </si>
  <si>
    <t>Předokenní Al žaluzie, horizontální s elelktromotorem - 1150 x 2430 mm, kompletní provedení</t>
  </si>
  <si>
    <t>1693948769</t>
  </si>
  <si>
    <t>110</t>
  </si>
  <si>
    <t>Za06</t>
  </si>
  <si>
    <t>Al profil L 20/15/2mm, povrchová úprava lesklý elox - d=2100 mm, kompletní provedení</t>
  </si>
  <si>
    <t>-386816674</t>
  </si>
  <si>
    <t>111</t>
  </si>
  <si>
    <t>112</t>
  </si>
  <si>
    <t>711411052</t>
  </si>
  <si>
    <t>Provedení izolace proti povrchové a podpovrchové tlakové vodě natěradly a tmely za studena na ploše vodorovné V trojnásobným nátěrem tekutou lepenkou</t>
  </si>
  <si>
    <t>264269401</t>
  </si>
  <si>
    <t xml:space="preserve">Poznámka k souboru cen:
1. Izolace plochy jednotlivě do 10 m2 se oceňují skladebně cenami příslušných izolací a cenou 711 49-9095 Příplatek za plochu do 10 m2. </t>
  </si>
  <si>
    <t>"m.č. 4.06" 3,35</t>
  </si>
  <si>
    <t>"m.č. 4.07" 3,4</t>
  </si>
  <si>
    <t>113</t>
  </si>
  <si>
    <t>245510310</t>
  </si>
  <si>
    <t>hydroizolace na bázi syntetických pryskyřic, celkem tl. 2mm</t>
  </si>
  <si>
    <t>-1620128196</t>
  </si>
  <si>
    <t>Poznámka k položce:
Spotřeba: 1 vrstva 1,5 kg/m2</t>
  </si>
  <si>
    <t>6,75*3,3 'Přepočtené koeficientem množství</t>
  </si>
  <si>
    <t>114</t>
  </si>
  <si>
    <t>115</t>
  </si>
  <si>
    <t>116</t>
  </si>
  <si>
    <t>776341111</t>
  </si>
  <si>
    <t>Montáž podlahovin ze sametového vinylu na schodišťové stupně stupnic, šířky do 300 mm</t>
  </si>
  <si>
    <t>595553414</t>
  </si>
  <si>
    <t>schodiště</t>
  </si>
  <si>
    <t>(16+14)*1,3</t>
  </si>
  <si>
    <t>117</t>
  </si>
  <si>
    <t>776341121</t>
  </si>
  <si>
    <t>Montáž podlahovin ze sametového vinylu na schodišťové stupně podstupnic, výšky do 200 mm</t>
  </si>
  <si>
    <t>-1819826681</t>
  </si>
  <si>
    <t>118</t>
  </si>
  <si>
    <t>776411121</t>
  </si>
  <si>
    <t>Montáž soklíků lepením schodišťových, výšky do 60 mm</t>
  </si>
  <si>
    <t>1038132183</t>
  </si>
  <si>
    <t>(16+14)*(0,3+0,162)</t>
  </si>
  <si>
    <t>119</t>
  </si>
  <si>
    <t>120</t>
  </si>
  <si>
    <t>711412052</t>
  </si>
  <si>
    <t>Provedení izolace proti povrchové a podpovrchové tlakové vodě natěradly a tmely za studena na ploše svislé S trojnásobným nátěrem tekutou lepenkou</t>
  </si>
  <si>
    <t>1310277950</t>
  </si>
  <si>
    <t>"m.č. 4.06" 7,8*2</t>
  </si>
  <si>
    <t>"m.č. 4.07" 7,4*2</t>
  </si>
  <si>
    <t>121</t>
  </si>
  <si>
    <t>122</t>
  </si>
  <si>
    <t>409,036</t>
  </si>
  <si>
    <t>(10,89+190,562)*2</t>
  </si>
  <si>
    <t>předsazené stěny</t>
  </si>
  <si>
    <t>178,811</t>
  </si>
  <si>
    <t>560,111+26,75</t>
  </si>
  <si>
    <t>sloupy</t>
  </si>
  <si>
    <t>13+(26*0,3*4)</t>
  </si>
  <si>
    <t>odpočet obkladů</t>
  </si>
  <si>
    <t>"3. NP" -(120+20)</t>
  </si>
  <si>
    <t>123</t>
  </si>
  <si>
    <t>viz penetrace</t>
  </si>
  <si>
    <t>1481,812</t>
  </si>
  <si>
    <t>odpočet barevných nátěrů</t>
  </si>
  <si>
    <t>-(46,08+98,6+25+22+20+10+8)</t>
  </si>
  <si>
    <t>786</t>
  </si>
  <si>
    <t>Dokončovací práce - čalounické úpravy</t>
  </si>
  <si>
    <t>124</t>
  </si>
  <si>
    <t>Za01</t>
  </si>
  <si>
    <t>Předokenní látková žaluzie, horizontální s elelktromotorem, 100% zatmění - 2400 x 2750 mm, kompletní provedení</t>
  </si>
  <si>
    <t>-646667184</t>
  </si>
  <si>
    <t>125</t>
  </si>
  <si>
    <t>Za02</t>
  </si>
  <si>
    <t>Předokenní látková žaluzie, horizontální s elelktromotorem, 100% zatmění - 1150 x 2750 mm, kompletní provedení</t>
  </si>
  <si>
    <t>858920195</t>
  </si>
  <si>
    <t>126</t>
  </si>
  <si>
    <t>998786203</t>
  </si>
  <si>
    <t>Přesun hmot pro čalounické úpravy stanovený procentní sazbou (%) z ceny vodorovná dopravní vzdálenost do 50 m v objektech výšky přes 12 do 24 m</t>
  </si>
  <si>
    <t>-2115936964</t>
  </si>
  <si>
    <t>SO 02b - Zdravotní instalace</t>
  </si>
  <si>
    <t xml:space="preserve">    721 - Zdravotechnika - vnitřní kanalizace</t>
  </si>
  <si>
    <t xml:space="preserve">    722 - Zdravotechnika - vnitřní vodovod</t>
  </si>
  <si>
    <t xml:space="preserve">    725 - Zdravotechnika - zařizovací předměty</t>
  </si>
  <si>
    <t>HZS - Hodinové zúčtovací sazby</t>
  </si>
  <si>
    <t>721</t>
  </si>
  <si>
    <t>Zdravotechnika - vnitřní kanalizace</t>
  </si>
  <si>
    <t>721174042</t>
  </si>
  <si>
    <t>Potrubí z plastových trub polypropylenové [HT systém] připojovací DN 40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</si>
  <si>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</si>
  <si>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721174043</t>
  </si>
  <si>
    <t>Potrubí z plastových trub polypropylenové [HT systém] připojovací DN 50</t>
  </si>
  <si>
    <t>721174044</t>
  </si>
  <si>
    <t>Potrubí z plastových trub polypropylenové [HT systém] připojovací DN 70</t>
  </si>
  <si>
    <t>721173401</t>
  </si>
  <si>
    <t>Potrubí z plastových trub PVC [KG Systém] SN4 svodné (ležaté) DN 110</t>
  </si>
  <si>
    <t>721-R01</t>
  </si>
  <si>
    <t>Tvarovky</t>
  </si>
  <si>
    <t>721290111</t>
  </si>
  <si>
    <t>Zkouška těsnosti kanalizace v objektech vodou do DN 125</t>
  </si>
  <si>
    <t xml:space="preserve">Poznámka k souboru cen:
1. V ceně -0123 není započteno dodání média; jeho dodávka se oceňuje ve specifikaci. </t>
  </si>
  <si>
    <t>725861102</t>
  </si>
  <si>
    <t>Zápachové uzávěrky zařizovacích předmětů pro umyvadla DN 40 [HL 132/40]</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</si>
  <si>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</si>
  <si>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725865411</t>
  </si>
  <si>
    <t>Zápachové uzávěrky zařizovacích předmětů pro pisoáry DN 32/40 [HL 130]</t>
  </si>
  <si>
    <t>721212113</t>
  </si>
  <si>
    <t>Odtokové sprchové žlaby se zápachovou uzávěrkou a krycím roštem délky 900 mm</t>
  </si>
  <si>
    <t>725862103</t>
  </si>
  <si>
    <t>Zápachové uzávěrky zařizovacích předmětů pro dřezy DN 40/50 [HL 100G]</t>
  </si>
  <si>
    <t>721226511</t>
  </si>
  <si>
    <t>Zápachové uzávěrky podomítkové (Pe) s krycí deskou pro pračku a myčku DN 40 [HL 400 ECO]</t>
  </si>
  <si>
    <t>721273152</t>
  </si>
  <si>
    <t>Ventilační hlavice z polypropylenu (PP) DN 75 [HL 807]</t>
  </si>
  <si>
    <t>721-R02</t>
  </si>
  <si>
    <t>Napojení na stávající kanalizaci</t>
  </si>
  <si>
    <t>-1594230952</t>
  </si>
  <si>
    <t>998721203</t>
  </si>
  <si>
    <t>Přesun hmot pro vnitřní kanalizace stanovený procentní sazbou (%) z ceny vodorovná dopravní vzdálenost do 50 m v objektech výšky přes 12 do 24 m</t>
  </si>
  <si>
    <t>720005104</t>
  </si>
  <si>
    <t>722</t>
  </si>
  <si>
    <t>Zdravotechnika - vnitřní vodovod</t>
  </si>
  <si>
    <t>722174002</t>
  </si>
  <si>
    <t>Potrubí z plastových trubek z polypropylenu (PPR) svařovaných polyfuzně PN 16 (SDR 7,4) D 20 x 2,8</t>
  </si>
  <si>
    <t xml:space="preserve">Poznámka k souboru cen:
1. V cenách -4001 až -4088 jsou započteny náklady na montáž a dodávku potrubí a tvarovek. </t>
  </si>
  <si>
    <t>722174003</t>
  </si>
  <si>
    <t>Potrubí z plastových trubek z polypropylenu (PPR) svařovaných polyfuzně PN 16 (SDR 7,4) D 25 x 3,5</t>
  </si>
  <si>
    <t>722130234</t>
  </si>
  <si>
    <t>Potrubí z ocelových trubek pozinkovaných závitových svařovaných běžných DN 32</t>
  </si>
  <si>
    <t>722290234</t>
  </si>
  <si>
    <t>Zkoušky, proplach a desinfekce vodovodního potrubí proplach a desinfekce vodovodního potrubí do DN 80</t>
  </si>
  <si>
    <t>1191199019</t>
  </si>
  <si>
    <t>722-R01</t>
  </si>
  <si>
    <t>Tvarovky, fitinky</t>
  </si>
  <si>
    <t>722290226</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</si>
  <si>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</si>
  <si>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</si>
  <si>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722181221</t>
  </si>
  <si>
    <t>Ochrana potrubí termoizolačními trubicemi z pěnového polyetylenu PE přilepenými v příčných a podélných spojích, tloušťky izolace přes 6 do 9 mm, vnitřního průměru izolace DN do 22 mm</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</si>
  <si>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</si>
  <si>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</si>
  <si>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</si>
  <si>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"D25" 40</t>
  </si>
  <si>
    <t>"D35" 30</t>
  </si>
  <si>
    <t>722-R02</t>
  </si>
  <si>
    <t>Sponka, páska</t>
  </si>
  <si>
    <t>722262211</t>
  </si>
  <si>
    <t>Vodoměry pro vodu do 40 st.C závitové horizontální jednovtokové suchoběžné G 1/2 x 80 mm Qn 1,5</t>
  </si>
  <si>
    <t xml:space="preserve">Poznámka k souboru cen:
1. Cenami nelze oceňovat montáže vodoměrů při zřizování vodovodních přípojek; tyto práce se oceňují cenami souboru cen 722 26- . 9 Oprava vodoměrů, části C 02. </t>
  </si>
  <si>
    <t>722263205</t>
  </si>
  <si>
    <t>Vodoměry pro vodu do 100 st.C závitové horizontální jednovtokové suchoběžné G 1/2 x 80 mm Qn 1,5</t>
  </si>
  <si>
    <t>722232062</t>
  </si>
  <si>
    <t>Armatury se dvěma závity kulové kohouty PN 42 do 185  st.C přímé vnitřní závit s vypouštěním [R 250 DS Giacomini] G 3/4</t>
  </si>
  <si>
    <t>722232043</t>
  </si>
  <si>
    <t>Armatury se dvěma závity kulové kohouty PN 42 do 185  st.C přímé vnitřní závit [R 250 D Giacomini] G 1/2</t>
  </si>
  <si>
    <t>722232045</t>
  </si>
  <si>
    <t>Armatury se dvěma závity kulové kohouty PN 42 do 185  st.C přímé vnitřní závit [R 250 D Giacomini] G 1</t>
  </si>
  <si>
    <t>725813111</t>
  </si>
  <si>
    <t>Ventily rohové bez připojovací trubičky nebo flexi hadičky G 1/2</t>
  </si>
  <si>
    <t>725819401</t>
  </si>
  <si>
    <t>Ventily montáž ventilů ostatních typů rohových s připojovací trubičkou G 1/2</t>
  </si>
  <si>
    <t>722-R03</t>
  </si>
  <si>
    <t>Napojení na stávající vodovod</t>
  </si>
  <si>
    <t>998722203</t>
  </si>
  <si>
    <t>Přesun hmot pro vnitřní vodovod stanovený procentní sazbou (%) z ceny vodorovná dopravní vzdálenost do 50 m v objektech výšky přes 12 do 24 m</t>
  </si>
  <si>
    <t>2029110623</t>
  </si>
  <si>
    <t>725</t>
  </si>
  <si>
    <t>Zdravotechnika - zařizovací předměty</t>
  </si>
  <si>
    <t>725112022</t>
  </si>
  <si>
    <t>Zařízení záchodů klozety keramické závěsné na nosné stěny s hlubokým splachováním odpad vodorovný</t>
  </si>
  <si>
    <t xml:space="preserve">Poznámka k souboru cen:
1. V cenách -1351, -1361, -3124 není započten napájecí zdroj. 2. V cenách jsou započtená klozetová sedátka. </t>
  </si>
  <si>
    <t>552818000</t>
  </si>
  <si>
    <t>tlačítko pro ovládání WC zepředu , dvě vody, bílé 24,6 x 16,4 cm</t>
  </si>
  <si>
    <t>-1542075910</t>
  </si>
  <si>
    <t>551673940</t>
  </si>
  <si>
    <t>sedátko záchodové antibakteriální duroplastové bílé</t>
  </si>
  <si>
    <t>-1317967916</t>
  </si>
  <si>
    <t>726131041</t>
  </si>
  <si>
    <t>Předstěnové instalační systémy do lehkých stěn [GEBERIT] s kovovou konstrukcí pro závěsné klozety ovládání zepředu, stavební výšky 1120 mm</t>
  </si>
  <si>
    <t>1267470279</t>
  </si>
  <si>
    <t>725211612</t>
  </si>
  <si>
    <t>Umyvadla keramická bez výtokových armatur se zápachovou uzávěrkou připevněná na stěnu šrouby barevná bez sloupu nebo krytu na sifon 550 mm</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</si>
  <si>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</si>
  <si>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725121525</t>
  </si>
  <si>
    <t>Pisoárové záchodky keramické automatické s radarovým senzorem</t>
  </si>
  <si>
    <t xml:space="preserve">Poznámka k souboru cen:
1. V cenách –1001, -1521, -1525, -1529, -2002 není započten napájecí zdroj. 2. V cenách -1501 a -1502 není započten ventil na oplach pisoáru. </t>
  </si>
  <si>
    <t>725311121</t>
  </si>
  <si>
    <t>Dřezy bez výtokových armatur jednoduché se zápachovou uzávěrkou nerezové s odkapávací plochou 560x480 mm a miskou</t>
  </si>
  <si>
    <t xml:space="preserve">Poznámka k souboru cen:
1. V cenách -1113-14 není započtena lemovka z PVC. 2. V ceně -1131 není započtena úhelníková příchytka. 3. V cenách -1141, -2112 není započten napájecí zdroj. </t>
  </si>
  <si>
    <t>725241142</t>
  </si>
  <si>
    <t>Sprchové vaničky, boxy, kouty a zástěny sprchové vaničky akrylátové čtvrtkruhové 900x900 mm</t>
  </si>
  <si>
    <t>285866121</t>
  </si>
  <si>
    <t>725245131</t>
  </si>
  <si>
    <t>Sprchové vaničky, boxy, kouty a zástěny zástěny sprchové do výšky 2000 mm dveře dvoukřídlé, šířky pro vaničky čtvrtkruhové, šířky 900 mm</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</si>
  <si>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</si>
  <si>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722254115</t>
  </si>
  <si>
    <t>Požární příslušenství a armatury hydrantové skříně vnitřní s výzbrojí D 25 (polyesterová hadice)</t>
  </si>
  <si>
    <t>725822612</t>
  </si>
  <si>
    <t>Baterie umyvadlové stojánkové pákové s výpustí</t>
  </si>
  <si>
    <t xml:space="preserve">Poznámka k souboru cen:
1. V cenách –2654, 56, -9101-9202 není započten napájecí zdroj. </t>
  </si>
  <si>
    <t>725821326</t>
  </si>
  <si>
    <t>Baterie dřezové stojánkové pákové s otáčivým ústím a délkou ramínka 265 mm</t>
  </si>
  <si>
    <t xml:space="preserve">Poznámka k souboru cen:
1. V ceně -1422 není započten napájecí zdroj. </t>
  </si>
  <si>
    <t>725841311</t>
  </si>
  <si>
    <t>Baterie sprchové nástěnné pákové</t>
  </si>
  <si>
    <t xml:space="preserve">Poznámka k souboru cen:
1. V cenách –1353-54, -1414 není započten napájecí zdroj. </t>
  </si>
  <si>
    <t>998725203</t>
  </si>
  <si>
    <t>Přesun hmot pro zařizovací předměty stanovený procentní sazbou (%) z ceny vodorovná dopravní vzdálenost do 50 m v objektech výšky přes 12 do 24 m</t>
  </si>
  <si>
    <t>-1745412592</t>
  </si>
  <si>
    <t>HZS</t>
  </si>
  <si>
    <t>Hodinové zúčtovací sazby</t>
  </si>
  <si>
    <t>HZS2491</t>
  </si>
  <si>
    <t>Hodinové zúčtovací sazby profesí PSV zednické výpomoci a pomocné práce PSV dělník zednických výpomocí</t>
  </si>
  <si>
    <t>512</t>
  </si>
  <si>
    <t>-274784873</t>
  </si>
  <si>
    <t>12*2</t>
  </si>
  <si>
    <t>SO 02c - Vytápění, chlazení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</si>
  <si>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</si>
  <si>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</si>
  <si>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</si>
  <si>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</si>
  <si>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739 - Ústřední vytápění - ostatní práce a dodávky</t>
  </si>
  <si>
    <t>713-R01</t>
  </si>
  <si>
    <t>Izolace potrubí pro chlad  AF 3 018</t>
  </si>
  <si>
    <t>713-R02</t>
  </si>
  <si>
    <t>Izolace potrubí pro chlad  AF 3 020</t>
  </si>
  <si>
    <t>713-R03</t>
  </si>
  <si>
    <t>Izolace potrubí pro chlad  AF 3 028</t>
  </si>
  <si>
    <t>713-R04</t>
  </si>
  <si>
    <t>Izolace potrubí pro chlad  AF 4 035</t>
  </si>
  <si>
    <t>713-R05</t>
  </si>
  <si>
    <t>Izolace potrubí pro chlad  AF 4 042</t>
  </si>
  <si>
    <t>713-R06</t>
  </si>
  <si>
    <t>Izolace potrubí pro chlad  AF 4 054</t>
  </si>
  <si>
    <t>713-R07</t>
  </si>
  <si>
    <t>Návleková izolace pro vytápění 16/13</t>
  </si>
  <si>
    <t>955435619</t>
  </si>
  <si>
    <t>713-R08</t>
  </si>
  <si>
    <t>Návleková izolace pro vytápění 20/13</t>
  </si>
  <si>
    <t>-795895671</t>
  </si>
  <si>
    <t>713-R09</t>
  </si>
  <si>
    <t>Návleková izolace pro vytápění 26/13</t>
  </si>
  <si>
    <t>-863684553</t>
  </si>
  <si>
    <t>713-R10</t>
  </si>
  <si>
    <t>Pásky, spojky , lepidlo</t>
  </si>
  <si>
    <t>soub</t>
  </si>
  <si>
    <t>-1073096688</t>
  </si>
  <si>
    <t>732</t>
  </si>
  <si>
    <t>Ústřední vytápění - strojovny</t>
  </si>
  <si>
    <t>732-R01</t>
  </si>
  <si>
    <t>Tepelné čerpadlo včetně příslušenství Topný výkon -7/35°C, 13,9 kW Chladící výkon27/7°C, 22,5 kW</t>
  </si>
  <si>
    <t>ks</t>
  </si>
  <si>
    <t>732-R02</t>
  </si>
  <si>
    <t>Expanzní nádoba  N 250/6 objem 250 l</t>
  </si>
  <si>
    <t>732-R03</t>
  </si>
  <si>
    <t>Akumulační nádoba např. PPPS 500  objem 483 l</t>
  </si>
  <si>
    <t>732-R04</t>
  </si>
  <si>
    <t>Sdružený rozdělovač a sběrač včetně izolace a objímek 2 okruhy, 3m3/h-6/4"</t>
  </si>
  <si>
    <t>732-R05</t>
  </si>
  <si>
    <t>Sdružený rozdělovač a sběrač včetně izolace a objímek 3 okruhy, 3m3/h-6/4"</t>
  </si>
  <si>
    <t>732-R06</t>
  </si>
  <si>
    <t>Čerpadlová nesměšovaná skupina např. UK 32 -kvs=6,5m3/h ALPHA 2 32-60</t>
  </si>
  <si>
    <t>732-R07</t>
  </si>
  <si>
    <t>Čerpadlová nesměšovaná skupina např. UK 32 -kvs=6,5m3/h ALPHA 2 25-60</t>
  </si>
  <si>
    <t>732-R08</t>
  </si>
  <si>
    <t>Čerpadlová směšovaná skupina např. MK 32 -kvs=4,0m3/h ALPHA 2 32-60</t>
  </si>
  <si>
    <t>732-R09</t>
  </si>
  <si>
    <t>Čerpadlová směšovaná skupina např. MK 32 -kvs=2,5m3/h ALPHA 2 25-60</t>
  </si>
  <si>
    <t>732-R10</t>
  </si>
  <si>
    <t>Oddělovací systém pro okruh VZT např. TS ALPHA 2 25-60 -36 desek</t>
  </si>
  <si>
    <t>732-R11</t>
  </si>
  <si>
    <t>Měření a regulace - kaskádové zapojení TČ, ekvitermí regulace 2 okruhů, okruh VZT, letní a zimní provoz dálkový přístup</t>
  </si>
  <si>
    <t>998732202</t>
  </si>
  <si>
    <t>Přesun hmot pro strojovny stanovený procentní sazbou (%) z ceny vodorovná dopravní vzdálenost do 50 m v objektech výšky přes 6 do 12 m</t>
  </si>
  <si>
    <t>1290257101</t>
  </si>
  <si>
    <t>733</t>
  </si>
  <si>
    <t>Ústřední vytápění - rozvodné potrubí</t>
  </si>
  <si>
    <t>733-R01</t>
  </si>
  <si>
    <t>Potrubí z Cu včetně tvarovek a fitinek polotvrdých  28x1</t>
  </si>
  <si>
    <t>733-R02</t>
  </si>
  <si>
    <t xml:space="preserve">Potrubí z Cu včetně tvarovek a fitinek tvrdých  35x1,5 </t>
  </si>
  <si>
    <t>733-R03</t>
  </si>
  <si>
    <t>Potrubí z Cu včetně tvarovek a fitinek tvrdých  54x2</t>
  </si>
  <si>
    <t>733-R04</t>
  </si>
  <si>
    <t>Potrubí předizolované z Cu včetně tvarovek a fitinek  35x1,5</t>
  </si>
  <si>
    <t>733-R05</t>
  </si>
  <si>
    <t>Potrubí PEX-AL-PEX včetně tvarovek a fitinek  16x2</t>
  </si>
  <si>
    <t>733-R06</t>
  </si>
  <si>
    <t>Potrubí PEX-AL-PEX včetně tvarovek a fitinek  18x2</t>
  </si>
  <si>
    <t>733-R07</t>
  </si>
  <si>
    <t>Potrubí PEX-AL-PEX včetně tvarovek a fitinek  20x2</t>
  </si>
  <si>
    <t>733-R08</t>
  </si>
  <si>
    <t>Potrubí PEX-AL-PEX včetně tvarovek a fitinek  26x2</t>
  </si>
  <si>
    <t>733-R09</t>
  </si>
  <si>
    <t>Potrubí PEX-AL-PEX včetně tvarovek a fitinek  32x3</t>
  </si>
  <si>
    <t>733-R10</t>
  </si>
  <si>
    <t>Potrubí PEX-AL-PEX včetně tvarovek a fitinek  40x3,5</t>
  </si>
  <si>
    <t>733-R11</t>
  </si>
  <si>
    <t>Tlakové zkoušky potrubí potrubí Cu do DN 50</t>
  </si>
  <si>
    <t>733-R12</t>
  </si>
  <si>
    <t>Tlakové zkoušky potrubí potrubí plast do DN 50</t>
  </si>
  <si>
    <t>998733203</t>
  </si>
  <si>
    <t>Přesun hmot pro rozvody potrubí stanovený procentní sazbou z ceny vodorovná dopravní vzdálenost do 50 m v objektech výšky přes 12 do 24 m</t>
  </si>
  <si>
    <t>-1244159086</t>
  </si>
  <si>
    <t>734</t>
  </si>
  <si>
    <t>Ústřední vytápění - armatury</t>
  </si>
  <si>
    <t>734-R01</t>
  </si>
  <si>
    <t>Kulový kohout  DN 50</t>
  </si>
  <si>
    <t>734-R02</t>
  </si>
  <si>
    <t>Kulový kohout se zajištěním  MK DN 20</t>
  </si>
  <si>
    <t>734-R03</t>
  </si>
  <si>
    <t>Pojistná souprava  s mapometerm  DN 15/20-3bar</t>
  </si>
  <si>
    <t>734-R04</t>
  </si>
  <si>
    <t>Vypouštěcí kulový kohout  DN 15</t>
  </si>
  <si>
    <t>734-R05</t>
  </si>
  <si>
    <t>Automatický odvzdušnovací ventil se zpětnou klapkou  DN 15</t>
  </si>
  <si>
    <t>734-R06</t>
  </si>
  <si>
    <t>Manometr s minikouhoutem  rozsah 0 - 4bar</t>
  </si>
  <si>
    <t>734-R07</t>
  </si>
  <si>
    <t>Sestava termostatického ventilu a radiátorového šroubení pro VK  RAEA 5054</t>
  </si>
  <si>
    <t>734-R08</t>
  </si>
  <si>
    <t>Sestava termostatického ventilu a radiátorového šroubení pro žebřík  VHS kit DN 15</t>
  </si>
  <si>
    <t>998734203</t>
  </si>
  <si>
    <t>Přesun hmot pro armatury stanovený procentní sazbou (%) z ceny vodorovná dopravní vzdálenost do 50 m v objektech výšky přes 12 do 24 m</t>
  </si>
  <si>
    <t>423075079</t>
  </si>
  <si>
    <t>735</t>
  </si>
  <si>
    <t>Ústřední vytápění - otopná tělesa</t>
  </si>
  <si>
    <t>735-R01</t>
  </si>
  <si>
    <t>Konvektor pro vytápění a chlazení s ventilátorem FDCF 020.110.19.133.011/BNA</t>
  </si>
  <si>
    <t>667665650</t>
  </si>
  <si>
    <t>735-R02</t>
  </si>
  <si>
    <t>Konvektor pro vytápění a chlazení s ventilátorem FDCF 020.181.19.133.011/BNA</t>
  </si>
  <si>
    <t>-1034093561</t>
  </si>
  <si>
    <t>735-R03</t>
  </si>
  <si>
    <t>Stěnový termostat</t>
  </si>
  <si>
    <t>167342497</t>
  </si>
  <si>
    <t>735-R04</t>
  </si>
  <si>
    <t>Připojovací sada 24VDCt</t>
  </si>
  <si>
    <t>1965077191</t>
  </si>
  <si>
    <t>735-R05</t>
  </si>
  <si>
    <t>Desková otopná tělesa   11VK-900/400</t>
  </si>
  <si>
    <t>735-R06</t>
  </si>
  <si>
    <t>Trubkové otopné těleso   KRM 1500.600</t>
  </si>
  <si>
    <t>998735203</t>
  </si>
  <si>
    <t>Přesun hmot pro otopná tělesa stanovený procentní sazbou (%) z ceny vodorovná dopravní vzdálenost do 50 m v objektech výšky přes 12 do 24 m</t>
  </si>
  <si>
    <t>1000227398</t>
  </si>
  <si>
    <t>739</t>
  </si>
  <si>
    <t>Ústřední vytápění - ostatní práce a dodávky</t>
  </si>
  <si>
    <t>739-R01</t>
  </si>
  <si>
    <t>Drobné stavební úpravy průrazy, začištění</t>
  </si>
  <si>
    <t>739-R02</t>
  </si>
  <si>
    <t>Topná zkouška</t>
  </si>
  <si>
    <t>739-R03</t>
  </si>
  <si>
    <t>Zprovoznění</t>
  </si>
  <si>
    <t>739-R04</t>
  </si>
  <si>
    <t>Výrobní dokumentace stropního vytápění</t>
  </si>
  <si>
    <t>SO 02d - Vzduchotechnika</t>
  </si>
  <si>
    <t xml:space="preserve">    751 - ZAŘÍZENÍ Č.1- přívod a odvod vzduchu</t>
  </si>
  <si>
    <t xml:space="preserve">    752 - ZAŘÍZENÍ Č.2 -  soc. zařízení  4.NP</t>
  </si>
  <si>
    <t xml:space="preserve">    753 - ZAŘÍZENÍ Č.3 - požární větrání CHUC</t>
  </si>
  <si>
    <t xml:space="preserve">    759 - VZT - ostatní práce a dodávky</t>
  </si>
  <si>
    <t>751</t>
  </si>
  <si>
    <t>ZAŘÍZENÍ Č.1- přívod a odvod vzduchu</t>
  </si>
  <si>
    <t>1.01</t>
  </si>
  <si>
    <t>Nástřešní vzt. jednotka s rekuperací vzduchu a ohřevem a chlazením vzduchu by-passová klapka, filtr vzduchu, digitální regulace, atd, DUPLEX 4500 Multi -N, rozměry: 990-1605-2560 mm, hmotnost 535 kg, akust .tlak v 3m 60 dB(A), účinnost rekuperace 91%, přívod jmen. výkon 3 600 m3/h, disp. tlak 350 pa, příkon ohřívače  10,2 kW,  příkon chladiče 12,8 kW, příkon 2,5 kW, napětí 400 V, odvod jmen. výkon 3650 m3/h, disp. tlak 350 pa, příkon 2,5 kW, napětí 400 V. Regulační uzel teplovodního ohřívače RE-TPO4.LM 24A-SR, Regulační uzel vodního chladiče R-CHW3.TR 24-SR</t>
  </si>
  <si>
    <t>Poznámka k položce:
 přívod jmen. výkon 3 600 m3/h, disp. tlak 350 pa, příkon ohřívače  10,2 kW,  příkon chladiče 12,8 kW, příkon 2,5 kW, napětí 400 V, odvod jmen. výkon 3650 m3/h, disp. tlak 350 pa, příkon 2,5 kW, napětí 400 V. Regulační uzel teplovodního ohřívače RE-TPO4.LM 24A-SR, Regulační uzel vodního chladiče R-CHW3.TR 24-SR</t>
  </si>
  <si>
    <t>1.02</t>
  </si>
  <si>
    <t>Tlumič hluku MAA 500/900</t>
  </si>
  <si>
    <t>1.03</t>
  </si>
  <si>
    <t>Regulátor konstantního průtoku RPM-K 200 S -.01</t>
  </si>
  <si>
    <t>1.04.1</t>
  </si>
  <si>
    <t>Pevné kruhové potrubí včetně tvarovek do 25% SPIRO 160</t>
  </si>
  <si>
    <t>1.04.2</t>
  </si>
  <si>
    <t>Pevné kruhové potrubí včetně tvarovek do 25% SPIRO 250</t>
  </si>
  <si>
    <t>1.04.3</t>
  </si>
  <si>
    <t>Pevné kruhové potrubí včetně tvarovek do 25% SPIRO 450</t>
  </si>
  <si>
    <t>1.05</t>
  </si>
  <si>
    <t>Tvarovky čtyřhranné potrubí zhotovené z pozinkovaného ocelového plechu  do obvodu 3500mm</t>
  </si>
  <si>
    <t>1.06</t>
  </si>
  <si>
    <t>Výustka do kruhové potrubí VNKM 2 225x75 R3</t>
  </si>
  <si>
    <t>1.07</t>
  </si>
  <si>
    <t>Výustka do kruhové potrubí VNKM 2 325x75 R3</t>
  </si>
  <si>
    <t>1.08</t>
  </si>
  <si>
    <t>Výustka do kruhové potrubí VNKM 2 425x85 R3</t>
  </si>
  <si>
    <t>1.09</t>
  </si>
  <si>
    <t>Krycí mřížka kruhová 100.21</t>
  </si>
  <si>
    <t>1.10</t>
  </si>
  <si>
    <t>Ostatní konstrukce pro umístění venkovní jednotky objímky spojovací materiál závěsy</t>
  </si>
  <si>
    <t>752</t>
  </si>
  <si>
    <t>ZAŘÍZENÍ Č.2 -  soc. zařízení  4.NP</t>
  </si>
  <si>
    <t>2.01</t>
  </si>
  <si>
    <t>Diagonální ventilátor do potrubí průtok 920 m3/h tlak 240 Pa napětí 230 V příkon 180 W akust. tlak ve 3m 43 dB(A)</t>
  </si>
  <si>
    <t>2.02</t>
  </si>
  <si>
    <t>Pružná manžeta  KAA 250</t>
  </si>
  <si>
    <t>2.03</t>
  </si>
  <si>
    <t>Zpětná klapka  RSK 250</t>
  </si>
  <si>
    <t>2.04</t>
  </si>
  <si>
    <t>Protideštová žaluzie barva dle architekta TWG 250</t>
  </si>
  <si>
    <t>2.05.1</t>
  </si>
  <si>
    <t>Ohebné potrubí  SONOFLEX MI 102</t>
  </si>
  <si>
    <t>2.05.2</t>
  </si>
  <si>
    <t>Ohebné potrubí  SONOFLEX MI 160</t>
  </si>
  <si>
    <t>2.05.3</t>
  </si>
  <si>
    <t>Ohebné potrubí  SONOFLEX MI 203</t>
  </si>
  <si>
    <t>2.05.4</t>
  </si>
  <si>
    <t>Ohebné potrubí  SONOFLEX MI 254</t>
  </si>
  <si>
    <t>2.06.1</t>
  </si>
  <si>
    <t>Odbočka jednostranná 90°  OBJ 90° 160/100</t>
  </si>
  <si>
    <t>2.06.2</t>
  </si>
  <si>
    <t>Odbočka jednostranná 90°  OBJ 90° 160/160</t>
  </si>
  <si>
    <t>2.07.1</t>
  </si>
  <si>
    <t>Odbočka oboustranná 90°  OBD 90° 250/200</t>
  </si>
  <si>
    <t>2.07.2</t>
  </si>
  <si>
    <t>Odbočka oboustranná 90°  OBD 90° 200/100</t>
  </si>
  <si>
    <t>2.08.1</t>
  </si>
  <si>
    <t>Přechod osový  PRO 160/100</t>
  </si>
  <si>
    <t>2.08.2</t>
  </si>
  <si>
    <t>Přechod osový  PRO 200/160</t>
  </si>
  <si>
    <t>2.08.3</t>
  </si>
  <si>
    <t>Přechod osový  PRO 250/200</t>
  </si>
  <si>
    <t>2.09.1</t>
  </si>
  <si>
    <t>Talířový ventil odvodní - kovový  KK 100</t>
  </si>
  <si>
    <t>2.09.2</t>
  </si>
  <si>
    <t>Talířový ventil odvodní - kovový  KK 200</t>
  </si>
  <si>
    <t>2.10.1</t>
  </si>
  <si>
    <t>Rámeček k talířovému ventilu  KKT 100</t>
  </si>
  <si>
    <t>2.10.2</t>
  </si>
  <si>
    <t>Rámeček k talířovému ventilu  KKt 200</t>
  </si>
  <si>
    <t>2.11</t>
  </si>
  <si>
    <t>Dveřní mřížka - dodávka stavby  PT 489</t>
  </si>
  <si>
    <t>2.12</t>
  </si>
  <si>
    <t>Ostatní objímky spojovací materiál závěsy</t>
  </si>
  <si>
    <t>753</t>
  </si>
  <si>
    <t>ZAŘÍZENÍ Č.3 - požární větrání CHUC</t>
  </si>
  <si>
    <t>3.01</t>
  </si>
  <si>
    <t>Axiální  ventilátor průtok 10000 m3/h tlak 150 Pa napětí 230/400 V příkon 880 W akust. tlak ve 3m 69 dB(A)</t>
  </si>
  <si>
    <t>3.02</t>
  </si>
  <si>
    <t>Protideštová žaluzie barva dle architekta TWG 560</t>
  </si>
  <si>
    <t>3.03</t>
  </si>
  <si>
    <t>Samotížná žaluzie  TRKS 560</t>
  </si>
  <si>
    <t>3.04</t>
  </si>
  <si>
    <t>759</t>
  </si>
  <si>
    <t>VZT - ostatní práce a dodávky</t>
  </si>
  <si>
    <t>1.</t>
  </si>
  <si>
    <t>Zprovoznění a zkoušky zařízení</t>
  </si>
  <si>
    <t>2.</t>
  </si>
  <si>
    <t>Vnitrostaveništní přemístění</t>
  </si>
  <si>
    <t>128</t>
  </si>
  <si>
    <t>3.</t>
  </si>
  <si>
    <t>Drobné stavební úpravy</t>
  </si>
  <si>
    <t>130</t>
  </si>
  <si>
    <t>4.1</t>
  </si>
  <si>
    <t>Demontáž stávající vzt v 3.NP vzt jednotka</t>
  </si>
  <si>
    <t>132</t>
  </si>
  <si>
    <t>4.2</t>
  </si>
  <si>
    <t>Demontáž stávající vzt v 3.NP potrubí</t>
  </si>
  <si>
    <t>134</t>
  </si>
  <si>
    <t>5.</t>
  </si>
  <si>
    <t>Úprava stávající vzt potrubí v kuchyně potrubí včetně tvarovek do 3500mm</t>
  </si>
  <si>
    <t>142</t>
  </si>
  <si>
    <t>6.</t>
  </si>
  <si>
    <t>Technický dozor na stavbě</t>
  </si>
  <si>
    <t>144</t>
  </si>
  <si>
    <t>7.</t>
  </si>
  <si>
    <t>Dokumentace skutečného provedení</t>
  </si>
  <si>
    <t>kpl</t>
  </si>
  <si>
    <t>146</t>
  </si>
  <si>
    <t>SO 02e - Elektroinstalace</t>
  </si>
  <si>
    <t xml:space="preserve">    740 - Elektromontáže - zkoušky, revize a demontáže</t>
  </si>
  <si>
    <t xml:space="preserve">    742 - Elektroinstalace - rozvaděče</t>
  </si>
  <si>
    <t xml:space="preserve">    743 - Elektromontáže - hromosvod</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</si>
  <si>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</si>
  <si>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</si>
  <si>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</si>
  <si>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</si>
  <si>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740</t>
  </si>
  <si>
    <t>Elektromontáže - zkoušky, revize a demontáže</t>
  </si>
  <si>
    <t>740-R01</t>
  </si>
  <si>
    <t>revize vč. revizní zprávy</t>
  </si>
  <si>
    <t>h</t>
  </si>
  <si>
    <t>10+5</t>
  </si>
  <si>
    <t>740-R02</t>
  </si>
  <si>
    <t>projetová dokumentace skutečného provedení</t>
  </si>
  <si>
    <t>18+10</t>
  </si>
  <si>
    <t>740-R03</t>
  </si>
  <si>
    <t>inženýrská činnost</t>
  </si>
  <si>
    <t>740-R04</t>
  </si>
  <si>
    <t>koordinace s dodavatelen vytápěného podhledu</t>
  </si>
  <si>
    <t>740-R05</t>
  </si>
  <si>
    <t>-1792428161</t>
  </si>
  <si>
    <t>742</t>
  </si>
  <si>
    <t>Elektroinstalace - rozvaděče</t>
  </si>
  <si>
    <t>742-R01</t>
  </si>
  <si>
    <t>dozbrojení rozváděče RH dozbrojení tří vývodů pro zapojení VZT, rozváděč RS4</t>
  </si>
  <si>
    <t>742-R02</t>
  </si>
  <si>
    <t>rozváděč RS4 (viz. výkres rozváděče)</t>
  </si>
  <si>
    <t>743</t>
  </si>
  <si>
    <t>Elektromontáže - hromosvod</t>
  </si>
  <si>
    <t>743-R01</t>
  </si>
  <si>
    <t>vodič AlMgSi d8</t>
  </si>
  <si>
    <t>743-R02</t>
  </si>
  <si>
    <t>vodič FeZn d10</t>
  </si>
  <si>
    <t>743-R03</t>
  </si>
  <si>
    <t>svorky viz výkres</t>
  </si>
  <si>
    <t>sa</t>
  </si>
  <si>
    <t>743-R04</t>
  </si>
  <si>
    <t>JR 2,0 18/10 AlMgSi - jímací tyč s rovným koncem 18/10</t>
  </si>
  <si>
    <t>743-R05</t>
  </si>
  <si>
    <t>pásek FeZn 30/4</t>
  </si>
  <si>
    <t>743-R06</t>
  </si>
  <si>
    <t>spojovací materiál</t>
  </si>
  <si>
    <t>744</t>
  </si>
  <si>
    <t>Elektromontáže - rozvody vodičů</t>
  </si>
  <si>
    <t>744-R01</t>
  </si>
  <si>
    <t>kabel CYKY-O 2x1,5</t>
  </si>
  <si>
    <t>744-R02</t>
  </si>
  <si>
    <t>kabel CYKY-J 3x1,5</t>
  </si>
  <si>
    <t>744-R03</t>
  </si>
  <si>
    <t>kabel CYKY-O 3x1,5</t>
  </si>
  <si>
    <t>744-R04</t>
  </si>
  <si>
    <t>kabel CYKY-J 3x1,5 pro žaluzie</t>
  </si>
  <si>
    <t>744-R05</t>
  </si>
  <si>
    <t>kabel CYKY-J 5x1,5 pro žaluzie - ovládání</t>
  </si>
  <si>
    <t>744-R06</t>
  </si>
  <si>
    <t>kabel CYKY-J 3x2,5</t>
  </si>
  <si>
    <t>744-R07</t>
  </si>
  <si>
    <t>kabel CYKY-J 5x6</t>
  </si>
  <si>
    <t>744-R08</t>
  </si>
  <si>
    <t>kabel CYKY-J 5x35</t>
  </si>
  <si>
    <t>744-R09</t>
  </si>
  <si>
    <t>kabel PRAFlaDur® P60-R PS60 B2ca s1d0 5x2,5</t>
  </si>
  <si>
    <t>746</t>
  </si>
  <si>
    <t>Elektromontáže - soubory pro vodiče</t>
  </si>
  <si>
    <t>746-R01</t>
  </si>
  <si>
    <t>podlahový box 8 modulů silové 4x230V/16A 4xRJ45</t>
  </si>
  <si>
    <t>746-R02</t>
  </si>
  <si>
    <t>trubka plastová ohebná 21</t>
  </si>
  <si>
    <t>746-R03</t>
  </si>
  <si>
    <t>trubka plastová ohebná 29</t>
  </si>
  <si>
    <t>746-R04</t>
  </si>
  <si>
    <t>krabička elektroinstalační se svorkami</t>
  </si>
  <si>
    <t>746-R05</t>
  </si>
  <si>
    <t>krabička přístrojová zápustná do SDK</t>
  </si>
  <si>
    <t>746-R06</t>
  </si>
  <si>
    <t>drátěný žlab 60x200 kompletní vč. podpěr spojek výložníku atd.</t>
  </si>
  <si>
    <t>746-R07</t>
  </si>
  <si>
    <t>drobný montážní materiál</t>
  </si>
  <si>
    <t>746-R08</t>
  </si>
  <si>
    <t>747</t>
  </si>
  <si>
    <t>Elektromontáže - kompletace rozvodů</t>
  </si>
  <si>
    <t>747-R01</t>
  </si>
  <si>
    <t>vypínač řazení 1</t>
  </si>
  <si>
    <t>747-R02</t>
  </si>
  <si>
    <t>přepínač řazení 6</t>
  </si>
  <si>
    <t>747-R03</t>
  </si>
  <si>
    <t>přepínač řazení 7</t>
  </si>
  <si>
    <t>747-R04</t>
  </si>
  <si>
    <t>žaluziový spínač</t>
  </si>
  <si>
    <t>747-R05</t>
  </si>
  <si>
    <t>tlačítko GW42201 Požární tlačítko 120x120x50 IP55 se 2 kontakty</t>
  </si>
  <si>
    <t>747-R06</t>
  </si>
  <si>
    <t>zásuvka zapuštěná 16A/230V využít výcerámečky dle výběru zadavatele, zahrnout rámečky i pro zásuvky datové sítě</t>
  </si>
  <si>
    <t>748</t>
  </si>
  <si>
    <t>Elektromontáže - osvětlovací zařízení a svítidla</t>
  </si>
  <si>
    <t>748-R01</t>
  </si>
  <si>
    <t>Stříbrný závěsný LED panel 600 x 600mm 36W vzor LFE DI LED4400-830 Q LDO ASH1 SRE</t>
  </si>
  <si>
    <t>748-R02</t>
  </si>
  <si>
    <t>nouzové svítidlo LED  -  vzor RESCLITE C ESCAPE HC AD NDA IP65 WH</t>
  </si>
  <si>
    <t>748-R03</t>
  </si>
  <si>
    <t>nouzový zdroj do svítidla panelu 600 x 600mm1h</t>
  </si>
  <si>
    <t>748-R04</t>
  </si>
  <si>
    <t>podlahové svítidlo  vzor LFL-4W-WW včetně zdrojů 12V kompletně krytí IP67</t>
  </si>
  <si>
    <t>748-R05</t>
  </si>
  <si>
    <t>svítidlo IP65 vzor CORSO-LED-1800-3K</t>
  </si>
  <si>
    <t>748-R06</t>
  </si>
  <si>
    <t>nouzové svítidlo piktogram vzor PURESIGN 150 AW NT1</t>
  </si>
  <si>
    <t>SO 02f - Slaboproud</t>
  </si>
  <si>
    <t>M - M</t>
  </si>
  <si>
    <t xml:space="preserve">    221-M - Slaboproud - EKV</t>
  </si>
  <si>
    <t xml:space="preserve">    222-M - Slaboproud - SKS</t>
  </si>
  <si>
    <t>221-M</t>
  </si>
  <si>
    <t>Slaboproud - EKV</t>
  </si>
  <si>
    <t>M221-01</t>
  </si>
  <si>
    <t>Kontrolér (IC) systému PRO-3200</t>
  </si>
  <si>
    <t>M221-02</t>
  </si>
  <si>
    <t>Modul pro 2 čtečky sys. PRO-3200 nebo PRO-2200</t>
  </si>
  <si>
    <t>M221-03</t>
  </si>
  <si>
    <t>Čtecí hlava HID iClass SE R10</t>
  </si>
  <si>
    <t>M221-04</t>
  </si>
  <si>
    <t>Zámek Abloy EL 560/55</t>
  </si>
  <si>
    <t>-395259458</t>
  </si>
  <si>
    <t>M221-05</t>
  </si>
  <si>
    <t>M221-06</t>
  </si>
  <si>
    <t>Přídržný magnet MEX-430</t>
  </si>
  <si>
    <t>M221-07</t>
  </si>
  <si>
    <t>Držák MBEX-300 pro MEX-430</t>
  </si>
  <si>
    <t>M221-08</t>
  </si>
  <si>
    <t>Napájecí zdroj PRO32E1PS</t>
  </si>
  <si>
    <t>M221-09</t>
  </si>
  <si>
    <t>Box pro montáž karet PRO22ENC2</t>
  </si>
  <si>
    <t>M221-10</t>
  </si>
  <si>
    <t>Krabice OBO 85x85x40</t>
  </si>
  <si>
    <t>M221-11</t>
  </si>
  <si>
    <t>UTP Cat.5E LSOH</t>
  </si>
  <si>
    <t>M221-12</t>
  </si>
  <si>
    <t>UTP Cat.6E LSOH</t>
  </si>
  <si>
    <t>M221-13</t>
  </si>
  <si>
    <t>Trubka ohebná LPFLEX 2320</t>
  </si>
  <si>
    <t>MAT-001</t>
  </si>
  <si>
    <t>Drobný instalační materiál</t>
  </si>
  <si>
    <t>256</t>
  </si>
  <si>
    <t>222-M</t>
  </si>
  <si>
    <t>Slaboproud - SKS</t>
  </si>
  <si>
    <t>M222-01</t>
  </si>
  <si>
    <t>Datový rozvaděč 42U 600x800</t>
  </si>
  <si>
    <t>M222-02</t>
  </si>
  <si>
    <t>Patchpanel Cat.6E</t>
  </si>
  <si>
    <t>M222-03</t>
  </si>
  <si>
    <t>Ventilační jednotka 4 vent. + termostat</t>
  </si>
  <si>
    <t>M222-04</t>
  </si>
  <si>
    <t>Napájecí panel, 7 x 230V, vypínač, 1U</t>
  </si>
  <si>
    <t>M222-05</t>
  </si>
  <si>
    <t>Switch ARUBA 2930F 48G PoE+ 4SFP</t>
  </si>
  <si>
    <t>M222-06</t>
  </si>
  <si>
    <t>Switch Aruba 2930F 48G 4SFP</t>
  </si>
  <si>
    <t>M222-07</t>
  </si>
  <si>
    <t>Aruba IAP-305 (RW) Instant 2x/3x 11ac AP</t>
  </si>
  <si>
    <t>M222-08</t>
  </si>
  <si>
    <t>HPE Aruba Controller Per Ap Capacity License E-LTU</t>
  </si>
  <si>
    <t>M222-09</t>
  </si>
  <si>
    <t>HP 355/365 AP Wall Mount Kit</t>
  </si>
  <si>
    <t>M222-10</t>
  </si>
  <si>
    <t>IP telefon OpenStage 15</t>
  </si>
  <si>
    <t>M222-11</t>
  </si>
  <si>
    <t>Keystone zařezávací CAT6 UTP, černý</t>
  </si>
  <si>
    <t>M222-12</t>
  </si>
  <si>
    <t>Žlab drátěný arkys 150x50 (m)</t>
  </si>
  <si>
    <t>M222-13</t>
  </si>
  <si>
    <t>Žlab drátěný arkys 50x50 (m)</t>
  </si>
  <si>
    <t>M222-14</t>
  </si>
  <si>
    <t>Stoupačkový držák Merkur 2 DZM 7</t>
  </si>
  <si>
    <t>M222-15</t>
  </si>
  <si>
    <t>Spojka žlabu Merkur 2 SZM 1</t>
  </si>
  <si>
    <t>M222-16</t>
  </si>
  <si>
    <t>M222-17</t>
  </si>
  <si>
    <t>Krabice S-BOX 616, 300x220x120mm IP65 šedá</t>
  </si>
  <si>
    <t>M222-18</t>
  </si>
  <si>
    <t>Zásuvka, CEDAR PLUS, Šedá, Čirá</t>
  </si>
  <si>
    <t>M222-19</t>
  </si>
  <si>
    <t>Certifikační měření</t>
  </si>
  <si>
    <t>MAT-002</t>
  </si>
  <si>
    <t>SO 02g - Interiérové vybavení</t>
  </si>
  <si>
    <t>PSV - PSV</t>
  </si>
  <si>
    <t xml:space="preserve">    794 - Zařízení interiéru</t>
  </si>
  <si>
    <t xml:space="preserve">      D13 - 3.03 - schodiště+odpočinková zóna</t>
  </si>
  <si>
    <t xml:space="preserve">      D1 - 4.01 - kancelář</t>
  </si>
  <si>
    <t xml:space="preserve">      D2 - 4.02 - kancelář</t>
  </si>
  <si>
    <t xml:space="preserve">      D3 - 4.03 - kancelář</t>
  </si>
  <si>
    <t xml:space="preserve">      D4 - 4.04 - kancelář</t>
  </si>
  <si>
    <t xml:space="preserve">      D5 - 4.05 - kancelář</t>
  </si>
  <si>
    <t xml:space="preserve">      D8 - 4.06/4.07 toalety</t>
  </si>
  <si>
    <t xml:space="preserve">      D10 - 4.09 - konferenční prostor</t>
  </si>
  <si>
    <t xml:space="preserve">      D11 - 4.10 - kuchyňka</t>
  </si>
  <si>
    <t xml:space="preserve">      D9 - 4.11. recepce</t>
  </si>
  <si>
    <t xml:space="preserve">      D6 - 4.13 - kancelář</t>
  </si>
  <si>
    <t xml:space="preserve">      D7 - 4.15. eventový prostor</t>
  </si>
  <si>
    <t xml:space="preserve">      D12 - SK 03 střešní terasa</t>
  </si>
  <si>
    <t xml:space="preserve">      D14 - mobiliář volného nábytku</t>
  </si>
  <si>
    <t>794</t>
  </si>
  <si>
    <t>Zařízení interiéru</t>
  </si>
  <si>
    <t>D13</t>
  </si>
  <si>
    <t>3.03 - schodiště+odpočinková zóna</t>
  </si>
  <si>
    <t>3.03.1</t>
  </si>
  <si>
    <t>kobercové čtverce ,vyměnitelné, velikost 50 x 50 cm,    barevná specifikace viz. Barkotex 9846 silverboy, 9430 citrus, 9212 galecloud, 9213 peachemelba ,  pokládka do mozaiky viz. příloha</t>
  </si>
  <si>
    <t>200</t>
  </si>
  <si>
    <t>3.03.2</t>
  </si>
  <si>
    <t>polštářové sezení</t>
  </si>
  <si>
    <t>202</t>
  </si>
  <si>
    <t>D1</t>
  </si>
  <si>
    <t>4.01 - kancelář</t>
  </si>
  <si>
    <t>4.01.1</t>
  </si>
  <si>
    <t>kobercové čtverce, vyměnitelné, velikost 50 x 50 cm,    barevná specifikace viz. Barkotex 9846 silverboy, 9430 citrus, 9212 galecloud, 9213 peachemelba ,  pokládka do mozaiky viz. příloha</t>
  </si>
  <si>
    <t>4.01.2</t>
  </si>
  <si>
    <t>koberec vyrobený na zakázku dle návrhu viz. Příloha</t>
  </si>
  <si>
    <t>4.01.3</t>
  </si>
  <si>
    <t>židle kancelářská pracovní: anatomicky tvarovaný plastový opěrák zad, výškově nastavitelná kovová báze na kolečkách, chrom, sedák polstrovaný , plastové područky, synchronní mechanika, výškově nastavitelné područky i opěrák, barva bílá</t>
  </si>
  <si>
    <t>4.01.4</t>
  </si>
  <si>
    <t>Stůl kancelářský 160 x 80 obdélníkový tvar, bílý,melaminový povrch, ergonomická hrana, kompaktní deska,  nohy kovové - chrom, výškově nastavitelné s kolečky, úložný díl na kabely pod stolní deskou</t>
  </si>
  <si>
    <t>4.01.5</t>
  </si>
  <si>
    <t>skříňka policová s plnými dveřmi, korpus/dveře barva bílá, polohovatelné police tloušťka 18 mm, v.74 cm, 3. 80 cm, hl. 42, dveře opatřeny ABS hranami, rektifikační nohy</t>
  </si>
  <si>
    <t>4.01.6</t>
  </si>
  <si>
    <t>kontejner  zásuvkový, bílý, na kolečkách, rozměr: 40/40/59</t>
  </si>
  <si>
    <t>4.01.7</t>
  </si>
  <si>
    <t>věšák , barva bílá , lakované dřevo</t>
  </si>
  <si>
    <t>4.01.8</t>
  </si>
  <si>
    <t>ve výklenku vestavěný regál na šanony, posuvné dveře , nátěr smart wall, výška 2100 mm + nástavec 1800 mm</t>
  </si>
  <si>
    <t>4.01.9</t>
  </si>
  <si>
    <t>odpadkový koš sorter bílý</t>
  </si>
  <si>
    <t>4.02 - kancelář</t>
  </si>
  <si>
    <t>4.02.1</t>
  </si>
  <si>
    <t>4.02.2</t>
  </si>
  <si>
    <t>sloup barevný nátěr dle RAL  limeta 1107077</t>
  </si>
  <si>
    <t>4.02.3</t>
  </si>
  <si>
    <t>4.02.4</t>
  </si>
  <si>
    <t>4.02.5</t>
  </si>
  <si>
    <t>skříňka policová s plnými dveřmi, korpus/dveře barva bílá, polohovatelné police loušťka 18 mm, v.74 cm, 3. 80 cm, hl. 42, dveře opatřeny ABS hranami, rektifikační nohy</t>
  </si>
  <si>
    <t>4.02.6</t>
  </si>
  <si>
    <t>4.02.7</t>
  </si>
  <si>
    <t>4.02.8</t>
  </si>
  <si>
    <t>D3</t>
  </si>
  <si>
    <t>4.03 - kancelář</t>
  </si>
  <si>
    <t>4.03.1</t>
  </si>
  <si>
    <t>4.03.2</t>
  </si>
  <si>
    <t>sloup barevný nátěr dle RAL  růžová 0106015</t>
  </si>
  <si>
    <t>4.03.3</t>
  </si>
  <si>
    <t>4.03.4</t>
  </si>
  <si>
    <t>4.03.5</t>
  </si>
  <si>
    <t>4.03.6</t>
  </si>
  <si>
    <t>4.03.7</t>
  </si>
  <si>
    <t>4.03.8</t>
  </si>
  <si>
    <t>D4</t>
  </si>
  <si>
    <t>4.04 - kancelář</t>
  </si>
  <si>
    <t>4.04.1</t>
  </si>
  <si>
    <t>4.04.2</t>
  </si>
  <si>
    <t>sloup barevný nátěr dle RAL  tyrkysová 1905040, 2. sloup na jižní stěně barva limeta 1107077</t>
  </si>
  <si>
    <t>4.04.3</t>
  </si>
  <si>
    <t>bezrámové prosklené stěny opatřené pískováním do výšky cca 170 cm, nátěr sloupu barva limeta 1107077</t>
  </si>
  <si>
    <t>4.04.4</t>
  </si>
  <si>
    <t>4.04.5</t>
  </si>
  <si>
    <t>4.04.6</t>
  </si>
  <si>
    <t>4.04.7</t>
  </si>
  <si>
    <t>4.04.8</t>
  </si>
  <si>
    <t>4.04.9</t>
  </si>
  <si>
    <t>Konferenční židle moderní jednací včetně područek, plastový korpus, barva bílá, ocelový rám chromovaný, stohovatelnost 5 kusů, nosnost 120 kg</t>
  </si>
  <si>
    <t>4.04.10</t>
  </si>
  <si>
    <t>konferenční stůl kulatý bílý, ve vysokém lesku, se skosenou hranou desky o průměru 90 cm,s chromovou podnoží</t>
  </si>
  <si>
    <t>4.04.11</t>
  </si>
  <si>
    <t>4.05 - kancelář</t>
  </si>
  <si>
    <t>4.05.1</t>
  </si>
  <si>
    <t>4.05.2</t>
  </si>
  <si>
    <t>koberec nástěnný dle návrhu viz. Příloha</t>
  </si>
  <si>
    <t>4.05.3</t>
  </si>
  <si>
    <t>4.05.4</t>
  </si>
  <si>
    <t>4.05.5</t>
  </si>
  <si>
    <t>4.05.6</t>
  </si>
  <si>
    <t>4.05.7</t>
  </si>
  <si>
    <t>4.05.8</t>
  </si>
  <si>
    <t>4.05.9</t>
  </si>
  <si>
    <t>4.05.10</t>
  </si>
  <si>
    <t>4.06/4.07 toalety</t>
  </si>
  <si>
    <t>4.06.1</t>
  </si>
  <si>
    <t>dlažba keramická, protiskluzná, kalibrovaná, zelená 40 x 40 cm</t>
  </si>
  <si>
    <t>4.06.2</t>
  </si>
  <si>
    <t>keramický obklad, kalibrovaný, zelený odstín, rozměr 20 x 40 cm, svislé kladení v návaznosti na spárořez podlahy, výška 2200 mm.</t>
  </si>
  <si>
    <t>4.06.3</t>
  </si>
  <si>
    <t>Keramický obklad, kalibrovaný, dekor viz. obrázek, rozměr 20 x 40 cm, svislé kladení v návaznosti na spárořez podlahy, výška 2200 mm.</t>
  </si>
  <si>
    <t>4.06.4</t>
  </si>
  <si>
    <t>wc štětka, nerez, nástěnná</t>
  </si>
  <si>
    <t>4.06.5</t>
  </si>
  <si>
    <t>hygienický koš, nerez</t>
  </si>
  <si>
    <t>4.06.6</t>
  </si>
  <si>
    <t>zrcadla s fasetou, rozměr, 120 * 80 cm</t>
  </si>
  <si>
    <t>136</t>
  </si>
  <si>
    <t>4.06.7</t>
  </si>
  <si>
    <t>držák toaletního papíru, nerez</t>
  </si>
  <si>
    <t>138</t>
  </si>
  <si>
    <t>4.06.8</t>
  </si>
  <si>
    <t>držák mýdla nerez</t>
  </si>
  <si>
    <t>140</t>
  </si>
  <si>
    <t>4.06.10</t>
  </si>
  <si>
    <t>odkládací polička nerez, nástěnná</t>
  </si>
  <si>
    <t>4.06.11</t>
  </si>
  <si>
    <t>háčky na stěnu</t>
  </si>
  <si>
    <t>4.06.12</t>
  </si>
  <si>
    <t>zásobník na papírové ručníky, nerez</t>
  </si>
  <si>
    <t>148</t>
  </si>
  <si>
    <t>4.06.13</t>
  </si>
  <si>
    <t>zásobník na toaletní sáčky, nerez</t>
  </si>
  <si>
    <t>150</t>
  </si>
  <si>
    <t>4.06.14</t>
  </si>
  <si>
    <t>odpadkový koš nerez, 20l</t>
  </si>
  <si>
    <t>152</t>
  </si>
  <si>
    <t>D10</t>
  </si>
  <si>
    <t>4.09 - konferenční prostor</t>
  </si>
  <si>
    <t>4.09.1</t>
  </si>
  <si>
    <t>168</t>
  </si>
  <si>
    <t>4.09.2</t>
  </si>
  <si>
    <t>bílý nátěr otěruvzdorný, použitelný jako promítací plátno, nátěr smartwall - nátěr magnetický i popisovatelný</t>
  </si>
  <si>
    <t>170</t>
  </si>
  <si>
    <t>4.09.3</t>
  </si>
  <si>
    <t>řečnický pult, svítící, plastový</t>
  </si>
  <si>
    <t>172</t>
  </si>
  <si>
    <t>4.09.4</t>
  </si>
  <si>
    <t>židle konferenční se sklápěcí psací podložkou, kovová podnož,kovová kostra židle se 4 nohami z ocelových chromovaných profilů (prům.20 mm) s kovovými dorazy, které chrání sedák židle při stohování? (až 10 ks), barva bílá, možnost volby bočních řadových spojů (spojování do řady), univerzální podlahové kluzáky z plastu nebo podle volby, sedáková skořepina z 9 vrstvé bukové překližky cca 11 mm silné, mořená a lakovaná, možnost otvoru pro uchopení</t>
  </si>
  <si>
    <t>174</t>
  </si>
  <si>
    <t>Poznámka k položce:
možnost volby bočních řadových spojů (spojování do řady), univerzální podlahové kluzáky z plastu nebo podle volby, sedáková skořepina z 9 vrstvé bukové překližky cca 11 mm silné, mořená a lakovaná, možnost otvoru pro uchopení</t>
  </si>
  <si>
    <t>4.09.5</t>
  </si>
  <si>
    <t>176</t>
  </si>
  <si>
    <t>4.09.6</t>
  </si>
  <si>
    <t>vozík pro přepravu konferenčních židlí</t>
  </si>
  <si>
    <t>178</t>
  </si>
  <si>
    <t>4.09.7</t>
  </si>
  <si>
    <t>interiérový stupínek, truhlářský výrobek, víceúrovňový, povrch lepený koberec viz. Podlaha, rozměry 3300/6000/150mm, 3200/4000/300mm, 4000/2200/450 mm</t>
  </si>
  <si>
    <t>180</t>
  </si>
  <si>
    <t>4.09.8</t>
  </si>
  <si>
    <t>odpadkový koš sorter</t>
  </si>
  <si>
    <t>182</t>
  </si>
  <si>
    <t>D11</t>
  </si>
  <si>
    <t>4.10 - kuchyňka</t>
  </si>
  <si>
    <t>4.10.1</t>
  </si>
  <si>
    <t>vinylová podlaha plovoucí v kombinaci barev , HDF jádro , clic systém, barva růžová RAL 0106015</t>
  </si>
  <si>
    <t>184</t>
  </si>
  <si>
    <t>4.10.2</t>
  </si>
  <si>
    <t>malba prodyšná, otěruodolná, barva šedá RAL 2407005</t>
  </si>
  <si>
    <t>186</t>
  </si>
  <si>
    <t>4.10.3</t>
  </si>
  <si>
    <t>malba prodyšná, otěruodolná, limeta 1107077</t>
  </si>
  <si>
    <t>188</t>
  </si>
  <si>
    <t>4.10.4</t>
  </si>
  <si>
    <t>kuchyňská linka bílá,sektorová, 220 x 61 x 220, včetně pracovní desky, desky za linkou a horních skříněk, polic, zásuvek, dřezu, baterie a sifonu, zabudovaná mikrovlnná trouba, zabudovaná myčka š.450 mm, rychlovarná konvice</t>
  </si>
  <si>
    <t>190</t>
  </si>
  <si>
    <t>4.10.5</t>
  </si>
  <si>
    <t>192</t>
  </si>
  <si>
    <t>D9</t>
  </si>
  <si>
    <t>4.11. recepce</t>
  </si>
  <si>
    <t>4.11.1</t>
  </si>
  <si>
    <t>154</t>
  </si>
  <si>
    <t>4.11.2</t>
  </si>
  <si>
    <t>malba prodyšná otěruvzdorná, limeta viz.RAL 1107077 (viz.stavební část)</t>
  </si>
  <si>
    <t>156</t>
  </si>
  <si>
    <t>4.11.4</t>
  </si>
  <si>
    <t>160</t>
  </si>
  <si>
    <t>4.11.5</t>
  </si>
  <si>
    <t>162</t>
  </si>
  <si>
    <t>4.11.6</t>
  </si>
  <si>
    <t>věšáková stěna atyp., rozměr 2650*300 mm, výška 2800 mm, spodní police na odkládání tašek, horní police, lakovaná dřevotříska viz. Recepční pult, nerezové prvky</t>
  </si>
  <si>
    <t>164</t>
  </si>
  <si>
    <t>4.11.7</t>
  </si>
  <si>
    <t>166</t>
  </si>
  <si>
    <t>D6</t>
  </si>
  <si>
    <t>4.13 - kancelář</t>
  </si>
  <si>
    <t>4.13.1</t>
  </si>
  <si>
    <t>4.13.2</t>
  </si>
  <si>
    <t>vstup do místnosti, dveře prosklené, bílá výmalba, fototapeta papírová vel.368 x254 cm</t>
  </si>
  <si>
    <t>4.13.3</t>
  </si>
  <si>
    <t>lepený nástěnný koberec dle návrhu viz. Příloha</t>
  </si>
  <si>
    <t>4.13.4</t>
  </si>
  <si>
    <t>regálový systém lakovaná dřevotříska, barva bílá, rozměr 182 x 182, tl. Desky 45 mm, viz.obrázek</t>
  </si>
  <si>
    <t>4.13.5</t>
  </si>
  <si>
    <t>stůl konferenční sestava, velikost 420 x 140x 73 cm, cca 12 pracovních míst, barva bílá</t>
  </si>
  <si>
    <t>4.13.6</t>
  </si>
  <si>
    <t>4.13.7</t>
  </si>
  <si>
    <t>4.13.8</t>
  </si>
  <si>
    <t>4.13.9</t>
  </si>
  <si>
    <t>4.15. eventový prostor</t>
  </si>
  <si>
    <t>4.15.1</t>
  </si>
  <si>
    <t>4.15.2</t>
  </si>
  <si>
    <t>koberec nástěnný lepený motiv Praha,dle návrhu viz. Příloha</t>
  </si>
  <si>
    <t>4.15.3</t>
  </si>
  <si>
    <t>4.15.5</t>
  </si>
  <si>
    <t>4.15.6</t>
  </si>
  <si>
    <t>Nerezový tobogán na konstrukční výšku 6000mm, materiál nerez tl. 2 mm, spojovací příruby nerez tl. 10 mm, spojovací materiál nerez, průměr tobogánu 80 cm, efektivní prosvětlovací okna</t>
  </si>
  <si>
    <t>4.15.7</t>
  </si>
  <si>
    <t>D12</t>
  </si>
  <si>
    <t>SK 03 střešní terasa</t>
  </si>
  <si>
    <t>SK 03.1</t>
  </si>
  <si>
    <t>zahradní plastové křesílko s područkami, vyrobeno z polypropylenu, nosnost 110 kg, vhodné do zátěžových prostor a exterieru, výška 83 cm, Hl. 60 cm, výška sedu 45 cm, barva limetkově zelená</t>
  </si>
  <si>
    <t>194</t>
  </si>
  <si>
    <t>SK 03.2</t>
  </si>
  <si>
    <t>zahradní plastové křesílko s područkami, vyrobeno z polypropylenu, nosnost 110 kg, vhodné do zátěžových prostor a exterieru, výška 83 cm, Hl. 60 cm, výška sedu 45 cm, barva bílá</t>
  </si>
  <si>
    <t>196</t>
  </si>
  <si>
    <t>SK 03.3</t>
  </si>
  <si>
    <t>zahradní barový stolek, bílá deska z termoplastu, kovová hydraulická podnož chromovaná, nastavitelná výška pomocí hydraulického pístu, vel. 62 x 62 x 18</t>
  </si>
  <si>
    <t>198</t>
  </si>
  <si>
    <t>D14</t>
  </si>
  <si>
    <t>mobiliář volného nábytku</t>
  </si>
  <si>
    <t>M 01</t>
  </si>
  <si>
    <t>Eloxované informační tabulky názvy místností, velikost 300/150mm, vyměnitelné popisy</t>
  </si>
  <si>
    <t>204</t>
  </si>
  <si>
    <t>M 02</t>
  </si>
  <si>
    <t>Eloxované informační tabulky piktogramy, velikost 150/150 mm</t>
  </si>
  <si>
    <t>206</t>
  </si>
  <si>
    <t>M 03</t>
  </si>
  <si>
    <t>Výstražné tabulky a označení dle PBŘS</t>
  </si>
  <si>
    <t>208</t>
  </si>
  <si>
    <t>M 04</t>
  </si>
  <si>
    <t>barová židle kovová elox, plastový bílý sedák, výškově nastavitelná, nízká opěrka</t>
  </si>
  <si>
    <t>210</t>
  </si>
  <si>
    <t>M 05</t>
  </si>
  <si>
    <t>konferenční set, kulatý stůl d=700 mm, bílý plast, podnož bílá, 5 konferenční křesel, barevné provedení viz koberec, nerezová podnož</t>
  </si>
  <si>
    <t>set</t>
  </si>
  <si>
    <t>212</t>
  </si>
  <si>
    <t>M 06</t>
  </si>
  <si>
    <t>jednací stůl pro 4 osoby, oválný, velikost 1800/900mm, MDF deska lakovaná, podnož výškově nastavitelná, bílý elox</t>
  </si>
  <si>
    <t>214</t>
  </si>
  <si>
    <t>M 07</t>
  </si>
  <si>
    <t>jednací židle, nepojízdná s područkami, materiál plast, barva limeta, chromovaná podnož</t>
  </si>
  <si>
    <t>216</t>
  </si>
  <si>
    <t>M 08</t>
  </si>
  <si>
    <t>kancelářská židle, design viz. stávající ve 3.np, pojízdná s područkami</t>
  </si>
  <si>
    <t>218</t>
  </si>
  <si>
    <t>M 09</t>
  </si>
  <si>
    <t>220</t>
  </si>
  <si>
    <t>M 10</t>
  </si>
  <si>
    <t>skříň vysoká na šanony 6OH, otevíravá , policový systém, 800/450 mm</t>
  </si>
  <si>
    <t>222</t>
  </si>
  <si>
    <t>M 11</t>
  </si>
  <si>
    <t>sedací systém složený z křesel,křesla polstrovaná, barevná, výběr barev dle logo X port ( limetka, šedá, modrá, růžová, tyrkysová), snímatelný potah látkový, výplň ultracelová pěna, podnož mořený buk</t>
  </si>
  <si>
    <t>-1382803824</t>
  </si>
  <si>
    <t>M 12</t>
  </si>
  <si>
    <t>akustický box - je složen z akustických zvuk pohlcujících stěn, stěny jsou sendvičového složení s jádrem DTD 18mm, oboustranně obloženým akustickou pěnou rozdílně tvarovanou z vnitřní a vnější strany, čalouněné v látce dle výběru ze vzorníku (plstěnou látkou na bázi vlny (felt). Nožky výšky 39 mm z černě lakované MDF. Barva čalounění: bílá, šedá, zelená. Součástí akustické stěny je stůl, držák monitoru a zásuvka.</t>
  </si>
  <si>
    <t>-1314546975</t>
  </si>
  <si>
    <t>Poznámka k položce:
(plstěnou látkou na bázi vlny (felt). Nožky výšky 39 mm z černě lakované MDF. Barva čalounění: bílá, šedá, zelená. Součástí akustické stěny je stůl, držák monitoru a zásuvka.</t>
  </si>
  <si>
    <t>M 13</t>
  </si>
  <si>
    <t>Designové malé konferenční stolky s cetrální ocelovou nohou z lakované oceli a deskou (lakovaná MDF/dubová dýha/sklo) nepravidelného tvaru. Barva růžová , bílá, velikost 62x48x39</t>
  </si>
  <si>
    <t>228</t>
  </si>
  <si>
    <t>M 14</t>
  </si>
  <si>
    <t>Závěsné křeslo křeslo ve tvaru koule, dřevěná kostra vystlaná polštářem- bavlna ,kostra křesla- smrkový lepený profil, barva natura., Rozměr: 121 x 118 x 69 cm, Nosnost: 120 kg, Materiál: dřevo/polycotton, Hmotnost: 20 kg</t>
  </si>
  <si>
    <t>230</t>
  </si>
  <si>
    <t>SO 02h - Stěhování mobiliáře</t>
  </si>
  <si>
    <t xml:space="preserve">    792 - Mobiliář</t>
  </si>
  <si>
    <t>792</t>
  </si>
  <si>
    <t>Mobiliář</t>
  </si>
  <si>
    <t>792-R01</t>
  </si>
  <si>
    <t>Kancelářský stůl 80x160cm</t>
  </si>
  <si>
    <t>957589186</t>
  </si>
  <si>
    <t>792-R02</t>
  </si>
  <si>
    <t>Kancelářská židle pojízdná - M+D</t>
  </si>
  <si>
    <t>-1956990484</t>
  </si>
  <si>
    <t>792-R03</t>
  </si>
  <si>
    <t>Studijní židle plastová - M+D</t>
  </si>
  <si>
    <t>1198453927</t>
  </si>
  <si>
    <t>792-R04</t>
  </si>
  <si>
    <t>Konferenční židle plastová - M+D</t>
  </si>
  <si>
    <t>725307145</t>
  </si>
  <si>
    <t>792-R05</t>
  </si>
  <si>
    <t>Skříň šatní 42x80x210 cm - M+D</t>
  </si>
  <si>
    <t>-719465502</t>
  </si>
  <si>
    <t>792-R06</t>
  </si>
  <si>
    <t>Skříňka 80x120x42 cm - M+D</t>
  </si>
  <si>
    <t>-616571848</t>
  </si>
  <si>
    <t>792-R07</t>
  </si>
  <si>
    <t>Kontejner pojízdný 60x47x50 cm - M+D</t>
  </si>
  <si>
    <t>-1909625838</t>
  </si>
  <si>
    <t>792-R08</t>
  </si>
  <si>
    <t>Paraván - M+D</t>
  </si>
  <si>
    <t>74887255</t>
  </si>
  <si>
    <t>792-R09</t>
  </si>
  <si>
    <t>Barová židle - M+D</t>
  </si>
  <si>
    <t>1033053421</t>
  </si>
  <si>
    <t>792-R10</t>
  </si>
  <si>
    <t>Relaxační kostka/pytel - M+D</t>
  </si>
  <si>
    <t>867364402</t>
  </si>
  <si>
    <t>792-R11</t>
  </si>
  <si>
    <t>Stoleček 50x50x30 cm - M+D</t>
  </si>
  <si>
    <t>217616532</t>
  </si>
  <si>
    <t>792-R12</t>
  </si>
  <si>
    <t>Kulečníkový stůl - M+D</t>
  </si>
  <si>
    <t>-978903146</t>
  </si>
  <si>
    <t>792-R13</t>
  </si>
  <si>
    <t>Stolní fotbálek - M+D</t>
  </si>
  <si>
    <t>1019511112</t>
  </si>
  <si>
    <t>792-R14</t>
  </si>
  <si>
    <t>Recepční pult 3 ks 200x90cm, 450x80cm - M+D</t>
  </si>
  <si>
    <t>-411960174</t>
  </si>
  <si>
    <t>792-R15</t>
  </si>
  <si>
    <t>Knihovna 150x150 cm - M+D</t>
  </si>
  <si>
    <t>-375251917</t>
  </si>
  <si>
    <t>792-R16</t>
  </si>
  <si>
    <t>Věšák pojízdný - M+D</t>
  </si>
  <si>
    <t>384131588</t>
  </si>
  <si>
    <t>792-R17</t>
  </si>
  <si>
    <t>Věšák přenosný - M+D</t>
  </si>
  <si>
    <t>1335333797</t>
  </si>
  <si>
    <t>998018002</t>
  </si>
  <si>
    <t>Přesun hmot pro budovy občanské výstavby, bydlení, výrobu a služby ruční - bez užití mechanizace vodorovná dopravní vzdálenost do 100 m pro budovy s jakoukoliv nosnou konstrukcí výšky přes 6 do 12 m</t>
  </si>
  <si>
    <t>1291427339</t>
  </si>
  <si>
    <t>Poznámka k položce:
z 2NP z místa realizace stavby do 1NP do místa určení</t>
  </si>
  <si>
    <t>11,661*2 'Přepočtené koeficientem množství</t>
  </si>
  <si>
    <t>998766194</t>
  </si>
  <si>
    <t>Přesun hmot pro konstrukce truhlářské stanovený z hmotnosti přesunovaného materiálu Příplatek k ceně za zvětšený přesun přes vymezenou největší dopravní vzdálenost do 1000 m</t>
  </si>
  <si>
    <t>367957311</t>
  </si>
  <si>
    <t>998766199</t>
  </si>
  <si>
    <t>Přesun hmot pro konstrukce truhlářské stanovený z hmotnosti přesunovaného materiálu Příplatek k ceně za zvětšený přesun přes vymezenou největší dopravní vzdálenost za každých dalších i započatých 1000 m</t>
  </si>
  <si>
    <t>-958079864</t>
  </si>
  <si>
    <t>Poznámka k položce:
celkem 13 km</t>
  </si>
  <si>
    <t>11,661*12 'Přepočtené koeficientem množství</t>
  </si>
  <si>
    <t>SO 04 - Dešťová kanalizace</t>
  </si>
  <si>
    <t xml:space="preserve">    1 - Zemní práce</t>
  </si>
  <si>
    <t xml:space="preserve">    8 - Trubní vedení</t>
  </si>
  <si>
    <t xml:space="preserve">      87 - Potrubí z trub plastických a skleněných</t>
  </si>
  <si>
    <t xml:space="preserve">      88 - Vedení elektro</t>
  </si>
  <si>
    <t xml:space="preserve">      89 - Ostatní konstrukce</t>
  </si>
  <si>
    <t>Zemní práce</t>
  </si>
  <si>
    <t>130-R01</t>
  </si>
  <si>
    <t>Výkop pro potrubí</t>
  </si>
  <si>
    <t>130-R02</t>
  </si>
  <si>
    <t>Doprava a vnitrostaveništní přemístění</t>
  </si>
  <si>
    <t>Trubní vedení</t>
  </si>
  <si>
    <t>Potrubí z trub plastických a skleněných</t>
  </si>
  <si>
    <t>87-R01</t>
  </si>
  <si>
    <t>Potrubí PVC KGEN SN 4  d160</t>
  </si>
  <si>
    <t>87-R02</t>
  </si>
  <si>
    <t>Potrubí PVC KGEN SN 4  d200</t>
  </si>
  <si>
    <t>87-R03</t>
  </si>
  <si>
    <t>87-R04</t>
  </si>
  <si>
    <t>Zkouška těsnosti potrubí</t>
  </si>
  <si>
    <t>87-R05</t>
  </si>
  <si>
    <t>Napojení do stávající kanalizační rozvody</t>
  </si>
  <si>
    <t>Vedení elektro</t>
  </si>
  <si>
    <t>88-R01</t>
  </si>
  <si>
    <t>Signalizační folie</t>
  </si>
  <si>
    <t>88-R02</t>
  </si>
  <si>
    <t>Signalizační vodič  CY  2,5</t>
  </si>
  <si>
    <t>Ostatní konstrukce</t>
  </si>
  <si>
    <t>89-R01</t>
  </si>
  <si>
    <t>Retenční samonosná plastová nádrž objem 15 m3 vnitřní průměr 3,1 m výška 2 m hmotnost 300 kg</t>
  </si>
  <si>
    <t>-2091393682</t>
  </si>
  <si>
    <t>89-R02</t>
  </si>
  <si>
    <t>Revizní šachta -betonová  DN 1000/160</t>
  </si>
  <si>
    <t>-841825072</t>
  </si>
  <si>
    <t>89-R03</t>
  </si>
  <si>
    <t>Revizní šachta -plastová  DN 600/160</t>
  </si>
  <si>
    <t>2104842571</t>
  </si>
  <si>
    <t>89-R04</t>
  </si>
  <si>
    <t>Lapač střešních splavenin  DN 15 - litina</t>
  </si>
  <si>
    <t>-154085583</t>
  </si>
  <si>
    <t>89-R05</t>
  </si>
  <si>
    <t>Technický dozor</t>
  </si>
  <si>
    <t>2078056508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</si>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</sst>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37"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38" fillId="0" borderId="23" xfId="0" applyFont="1" applyBorder="1" applyAlignment="1" applyProtection="1">
      <alignment horizontal="center"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8"/>
      <c r="AS2" s="388"/>
      <c r="AT2" s="388"/>
      <c r="AU2" s="388"/>
      <c r="AV2" s="388"/>
      <c r="AW2" s="388"/>
      <c r="AX2" s="388"/>
      <c r="AY2" s="388"/>
      <c r="AZ2" s="388"/>
      <c r="BA2" s="388"/>
      <c r="BB2" s="388"/>
      <c r="BC2" s="388"/>
      <c r="BD2" s="388"/>
      <c r="BE2" s="38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53" t="s">
        <v>16</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8"/>
      <c r="AQ5" s="30"/>
      <c r="BE5" s="351" t="s">
        <v>17</v>
      </c>
      <c r="BS5" s="23" t="s">
        <v>8</v>
      </c>
    </row>
    <row r="6" spans="2:71" ht="36.95" customHeight="1">
      <c r="B6" s="27"/>
      <c r="C6" s="28"/>
      <c r="D6" s="35" t="s">
        <v>18</v>
      </c>
      <c r="E6" s="28"/>
      <c r="F6" s="28"/>
      <c r="G6" s="28"/>
      <c r="H6" s="28"/>
      <c r="I6" s="28"/>
      <c r="J6" s="28"/>
      <c r="K6" s="355" t="s">
        <v>19</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8"/>
      <c r="AQ6" s="30"/>
      <c r="BE6" s="352"/>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52"/>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52"/>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2"/>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52"/>
      <c r="BS10" s="23" t="s">
        <v>20</v>
      </c>
    </row>
    <row r="11" spans="2:71" ht="18.4"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52"/>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2"/>
      <c r="BS12" s="23" t="s">
        <v>20</v>
      </c>
    </row>
    <row r="13" spans="2:71"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52"/>
      <c r="BS13" s="23" t="s">
        <v>20</v>
      </c>
    </row>
    <row r="14" spans="2:71" ht="13.5">
      <c r="B14" s="27"/>
      <c r="C14" s="28"/>
      <c r="D14" s="28"/>
      <c r="E14" s="356" t="s">
        <v>36</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6" t="s">
        <v>34</v>
      </c>
      <c r="AL14" s="28"/>
      <c r="AM14" s="28"/>
      <c r="AN14" s="38" t="s">
        <v>36</v>
      </c>
      <c r="AO14" s="28"/>
      <c r="AP14" s="28"/>
      <c r="AQ14" s="30"/>
      <c r="BE14" s="352"/>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2"/>
      <c r="BS15" s="23" t="s">
        <v>6</v>
      </c>
    </row>
    <row r="16" spans="2:71"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52"/>
      <c r="BS16" s="23" t="s">
        <v>6</v>
      </c>
    </row>
    <row r="17" spans="2:71" ht="18.4" customHeight="1">
      <c r="B17" s="27"/>
      <c r="C17" s="28"/>
      <c r="D17" s="28"/>
      <c r="E17" s="34" t="s">
        <v>33</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22</v>
      </c>
      <c r="AO17" s="28"/>
      <c r="AP17" s="28"/>
      <c r="AQ17" s="30"/>
      <c r="BE17" s="352"/>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2"/>
      <c r="BS18" s="23" t="s">
        <v>8</v>
      </c>
    </row>
    <row r="19" spans="2:71" ht="14.45" customHeight="1">
      <c r="B19" s="27"/>
      <c r="C19" s="28"/>
      <c r="D19" s="36"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2"/>
      <c r="BS19" s="23" t="s">
        <v>8</v>
      </c>
    </row>
    <row r="20" spans="2:71" ht="22.5" customHeight="1">
      <c r="B20" s="27"/>
      <c r="C20" s="28"/>
      <c r="D20" s="28"/>
      <c r="E20" s="358" t="s">
        <v>22</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8"/>
      <c r="AP20" s="28"/>
      <c r="AQ20" s="30"/>
      <c r="BE20" s="352"/>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2"/>
    </row>
    <row r="23" spans="2:57"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9">
        <f>ROUND(AG51,2)</f>
        <v>0</v>
      </c>
      <c r="AL23" s="360"/>
      <c r="AM23" s="360"/>
      <c r="AN23" s="360"/>
      <c r="AO23" s="360"/>
      <c r="AP23" s="41"/>
      <c r="AQ23" s="44"/>
      <c r="BE23" s="35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2"/>
    </row>
    <row r="25" spans="2:57" s="1" customFormat="1" ht="13.5">
      <c r="B25" s="40"/>
      <c r="C25" s="41"/>
      <c r="D25" s="41"/>
      <c r="E25" s="41"/>
      <c r="F25" s="41"/>
      <c r="G25" s="41"/>
      <c r="H25" s="41"/>
      <c r="I25" s="41"/>
      <c r="J25" s="41"/>
      <c r="K25" s="41"/>
      <c r="L25" s="361" t="s">
        <v>41</v>
      </c>
      <c r="M25" s="361"/>
      <c r="N25" s="361"/>
      <c r="O25" s="361"/>
      <c r="P25" s="41"/>
      <c r="Q25" s="41"/>
      <c r="R25" s="41"/>
      <c r="S25" s="41"/>
      <c r="T25" s="41"/>
      <c r="U25" s="41"/>
      <c r="V25" s="41"/>
      <c r="W25" s="361" t="s">
        <v>42</v>
      </c>
      <c r="X25" s="361"/>
      <c r="Y25" s="361"/>
      <c r="Z25" s="361"/>
      <c r="AA25" s="361"/>
      <c r="AB25" s="361"/>
      <c r="AC25" s="361"/>
      <c r="AD25" s="361"/>
      <c r="AE25" s="361"/>
      <c r="AF25" s="41"/>
      <c r="AG25" s="41"/>
      <c r="AH25" s="41"/>
      <c r="AI25" s="41"/>
      <c r="AJ25" s="41"/>
      <c r="AK25" s="361" t="s">
        <v>43</v>
      </c>
      <c r="AL25" s="361"/>
      <c r="AM25" s="361"/>
      <c r="AN25" s="361"/>
      <c r="AO25" s="361"/>
      <c r="AP25" s="41"/>
      <c r="AQ25" s="44"/>
      <c r="BE25" s="352"/>
    </row>
    <row r="26" spans="2:57" s="2" customFormat="1" ht="14.45" customHeight="1">
      <c r="B26" s="46"/>
      <c r="C26" s="47"/>
      <c r="D26" s="48" t="s">
        <v>44</v>
      </c>
      <c r="E26" s="47"/>
      <c r="F26" s="48" t="s">
        <v>45</v>
      </c>
      <c r="G26" s="47"/>
      <c r="H26" s="47"/>
      <c r="I26" s="47"/>
      <c r="J26" s="47"/>
      <c r="K26" s="47"/>
      <c r="L26" s="362">
        <v>0.21</v>
      </c>
      <c r="M26" s="363"/>
      <c r="N26" s="363"/>
      <c r="O26" s="363"/>
      <c r="P26" s="47"/>
      <c r="Q26" s="47"/>
      <c r="R26" s="47"/>
      <c r="S26" s="47"/>
      <c r="T26" s="47"/>
      <c r="U26" s="47"/>
      <c r="V26" s="47"/>
      <c r="W26" s="364">
        <f>ROUND(AZ51,2)</f>
        <v>0</v>
      </c>
      <c r="X26" s="363"/>
      <c r="Y26" s="363"/>
      <c r="Z26" s="363"/>
      <c r="AA26" s="363"/>
      <c r="AB26" s="363"/>
      <c r="AC26" s="363"/>
      <c r="AD26" s="363"/>
      <c r="AE26" s="363"/>
      <c r="AF26" s="47"/>
      <c r="AG26" s="47"/>
      <c r="AH26" s="47"/>
      <c r="AI26" s="47"/>
      <c r="AJ26" s="47"/>
      <c r="AK26" s="364">
        <f>ROUND(AV51,2)</f>
        <v>0</v>
      </c>
      <c r="AL26" s="363"/>
      <c r="AM26" s="363"/>
      <c r="AN26" s="363"/>
      <c r="AO26" s="363"/>
      <c r="AP26" s="47"/>
      <c r="AQ26" s="49"/>
      <c r="BE26" s="352"/>
    </row>
    <row r="27" spans="2:57" s="2" customFormat="1" ht="14.45" customHeight="1">
      <c r="B27" s="46"/>
      <c r="C27" s="47"/>
      <c r="D27" s="47"/>
      <c r="E27" s="47"/>
      <c r="F27" s="48" t="s">
        <v>46</v>
      </c>
      <c r="G27" s="47"/>
      <c r="H27" s="47"/>
      <c r="I27" s="47"/>
      <c r="J27" s="47"/>
      <c r="K27" s="47"/>
      <c r="L27" s="362">
        <v>0.15</v>
      </c>
      <c r="M27" s="363"/>
      <c r="N27" s="363"/>
      <c r="O27" s="363"/>
      <c r="P27" s="47"/>
      <c r="Q27" s="47"/>
      <c r="R27" s="47"/>
      <c r="S27" s="47"/>
      <c r="T27" s="47"/>
      <c r="U27" s="47"/>
      <c r="V27" s="47"/>
      <c r="W27" s="364">
        <f>ROUND(BA51,2)</f>
        <v>0</v>
      </c>
      <c r="X27" s="363"/>
      <c r="Y27" s="363"/>
      <c r="Z27" s="363"/>
      <c r="AA27" s="363"/>
      <c r="AB27" s="363"/>
      <c r="AC27" s="363"/>
      <c r="AD27" s="363"/>
      <c r="AE27" s="363"/>
      <c r="AF27" s="47"/>
      <c r="AG27" s="47"/>
      <c r="AH27" s="47"/>
      <c r="AI27" s="47"/>
      <c r="AJ27" s="47"/>
      <c r="AK27" s="364">
        <f>ROUND(AW51,2)</f>
        <v>0</v>
      </c>
      <c r="AL27" s="363"/>
      <c r="AM27" s="363"/>
      <c r="AN27" s="363"/>
      <c r="AO27" s="363"/>
      <c r="AP27" s="47"/>
      <c r="AQ27" s="49"/>
      <c r="BE27" s="352"/>
    </row>
    <row r="28" spans="2:57" s="2" customFormat="1" ht="14.45" customHeight="1" hidden="1">
      <c r="B28" s="46"/>
      <c r="C28" s="47"/>
      <c r="D28" s="47"/>
      <c r="E28" s="47"/>
      <c r="F28" s="48" t="s">
        <v>47</v>
      </c>
      <c r="G28" s="47"/>
      <c r="H28" s="47"/>
      <c r="I28" s="47"/>
      <c r="J28" s="47"/>
      <c r="K28" s="47"/>
      <c r="L28" s="362">
        <v>0.21</v>
      </c>
      <c r="M28" s="363"/>
      <c r="N28" s="363"/>
      <c r="O28" s="363"/>
      <c r="P28" s="47"/>
      <c r="Q28" s="47"/>
      <c r="R28" s="47"/>
      <c r="S28" s="47"/>
      <c r="T28" s="47"/>
      <c r="U28" s="47"/>
      <c r="V28" s="47"/>
      <c r="W28" s="364">
        <f>ROUND(BB51,2)</f>
        <v>0</v>
      </c>
      <c r="X28" s="363"/>
      <c r="Y28" s="363"/>
      <c r="Z28" s="363"/>
      <c r="AA28" s="363"/>
      <c r="AB28" s="363"/>
      <c r="AC28" s="363"/>
      <c r="AD28" s="363"/>
      <c r="AE28" s="363"/>
      <c r="AF28" s="47"/>
      <c r="AG28" s="47"/>
      <c r="AH28" s="47"/>
      <c r="AI28" s="47"/>
      <c r="AJ28" s="47"/>
      <c r="AK28" s="364">
        <v>0</v>
      </c>
      <c r="AL28" s="363"/>
      <c r="AM28" s="363"/>
      <c r="AN28" s="363"/>
      <c r="AO28" s="363"/>
      <c r="AP28" s="47"/>
      <c r="AQ28" s="49"/>
      <c r="BE28" s="352"/>
    </row>
    <row r="29" spans="2:57" s="2" customFormat="1" ht="14.45" customHeight="1" hidden="1">
      <c r="B29" s="46"/>
      <c r="C29" s="47"/>
      <c r="D29" s="47"/>
      <c r="E29" s="47"/>
      <c r="F29" s="48" t="s">
        <v>48</v>
      </c>
      <c r="G29" s="47"/>
      <c r="H29" s="47"/>
      <c r="I29" s="47"/>
      <c r="J29" s="47"/>
      <c r="K29" s="47"/>
      <c r="L29" s="362">
        <v>0.15</v>
      </c>
      <c r="M29" s="363"/>
      <c r="N29" s="363"/>
      <c r="O29" s="363"/>
      <c r="P29" s="47"/>
      <c r="Q29" s="47"/>
      <c r="R29" s="47"/>
      <c r="S29" s="47"/>
      <c r="T29" s="47"/>
      <c r="U29" s="47"/>
      <c r="V29" s="47"/>
      <c r="W29" s="364">
        <f>ROUND(BC51,2)</f>
        <v>0</v>
      </c>
      <c r="X29" s="363"/>
      <c r="Y29" s="363"/>
      <c r="Z29" s="363"/>
      <c r="AA29" s="363"/>
      <c r="AB29" s="363"/>
      <c r="AC29" s="363"/>
      <c r="AD29" s="363"/>
      <c r="AE29" s="363"/>
      <c r="AF29" s="47"/>
      <c r="AG29" s="47"/>
      <c r="AH29" s="47"/>
      <c r="AI29" s="47"/>
      <c r="AJ29" s="47"/>
      <c r="AK29" s="364">
        <v>0</v>
      </c>
      <c r="AL29" s="363"/>
      <c r="AM29" s="363"/>
      <c r="AN29" s="363"/>
      <c r="AO29" s="363"/>
      <c r="AP29" s="47"/>
      <c r="AQ29" s="49"/>
      <c r="BE29" s="352"/>
    </row>
    <row r="30" spans="2:57" s="2" customFormat="1" ht="14.45" customHeight="1" hidden="1">
      <c r="B30" s="46"/>
      <c r="C30" s="47"/>
      <c r="D30" s="47"/>
      <c r="E30" s="47"/>
      <c r="F30" s="48" t="s">
        <v>49</v>
      </c>
      <c r="G30" s="47"/>
      <c r="H30" s="47"/>
      <c r="I30" s="47"/>
      <c r="J30" s="47"/>
      <c r="K30" s="47"/>
      <c r="L30" s="362">
        <v>0</v>
      </c>
      <c r="M30" s="363"/>
      <c r="N30" s="363"/>
      <c r="O30" s="363"/>
      <c r="P30" s="47"/>
      <c r="Q30" s="47"/>
      <c r="R30" s="47"/>
      <c r="S30" s="47"/>
      <c r="T30" s="47"/>
      <c r="U30" s="47"/>
      <c r="V30" s="47"/>
      <c r="W30" s="364">
        <f>ROUND(BD51,2)</f>
        <v>0</v>
      </c>
      <c r="X30" s="363"/>
      <c r="Y30" s="363"/>
      <c r="Z30" s="363"/>
      <c r="AA30" s="363"/>
      <c r="AB30" s="363"/>
      <c r="AC30" s="363"/>
      <c r="AD30" s="363"/>
      <c r="AE30" s="363"/>
      <c r="AF30" s="47"/>
      <c r="AG30" s="47"/>
      <c r="AH30" s="47"/>
      <c r="AI30" s="47"/>
      <c r="AJ30" s="47"/>
      <c r="AK30" s="364">
        <v>0</v>
      </c>
      <c r="AL30" s="363"/>
      <c r="AM30" s="363"/>
      <c r="AN30" s="363"/>
      <c r="AO30" s="363"/>
      <c r="AP30" s="47"/>
      <c r="AQ30" s="49"/>
      <c r="BE30" s="35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2"/>
    </row>
    <row r="32" spans="2:57"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65" t="s">
        <v>52</v>
      </c>
      <c r="Y32" s="366"/>
      <c r="Z32" s="366"/>
      <c r="AA32" s="366"/>
      <c r="AB32" s="366"/>
      <c r="AC32" s="52"/>
      <c r="AD32" s="52"/>
      <c r="AE32" s="52"/>
      <c r="AF32" s="52"/>
      <c r="AG32" s="52"/>
      <c r="AH32" s="52"/>
      <c r="AI32" s="52"/>
      <c r="AJ32" s="52"/>
      <c r="AK32" s="367">
        <f>SUM(AK23:AK30)</f>
        <v>0</v>
      </c>
      <c r="AL32" s="366"/>
      <c r="AM32" s="366"/>
      <c r="AN32" s="366"/>
      <c r="AO32" s="368"/>
      <c r="AP32" s="50"/>
      <c r="AQ32" s="54"/>
      <c r="BE32" s="35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2017-37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9" t="str">
        <f>K6</f>
        <v>Stavební úpravy v 3. NP a nástavba 4. NP v objektu VŠE - Centrum aplikovaného výzkumu</v>
      </c>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Jeseniova 2769/208, Praha 3 - Žižkov</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71" t="str">
        <f>IF(AN8="","",AN8)</f>
        <v>8.10.2017</v>
      </c>
      <c r="AN44" s="371"/>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72" t="str">
        <f>IF(E17="","",E17)</f>
        <v xml:space="preserve"> </v>
      </c>
      <c r="AN46" s="372"/>
      <c r="AO46" s="372"/>
      <c r="AP46" s="372"/>
      <c r="AQ46" s="62"/>
      <c r="AR46" s="60"/>
      <c r="AS46" s="373" t="s">
        <v>54</v>
      </c>
      <c r="AT46" s="374"/>
      <c r="AU46" s="73"/>
      <c r="AV46" s="73"/>
      <c r="AW46" s="73"/>
      <c r="AX46" s="73"/>
      <c r="AY46" s="73"/>
      <c r="AZ46" s="73"/>
      <c r="BA46" s="73"/>
      <c r="BB46" s="73"/>
      <c r="BC46" s="73"/>
      <c r="BD46" s="74"/>
    </row>
    <row r="47" spans="2:56" s="1" customFormat="1" ht="13.5">
      <c r="B47" s="40"/>
      <c r="C47" s="64" t="s">
        <v>35</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75"/>
      <c r="AT47" s="37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77"/>
      <c r="AT48" s="378"/>
      <c r="AU48" s="41"/>
      <c r="AV48" s="41"/>
      <c r="AW48" s="41"/>
      <c r="AX48" s="41"/>
      <c r="AY48" s="41"/>
      <c r="AZ48" s="41"/>
      <c r="BA48" s="41"/>
      <c r="BB48" s="41"/>
      <c r="BC48" s="41"/>
      <c r="BD48" s="77"/>
    </row>
    <row r="49" spans="2:56" s="1" customFormat="1" ht="29.25" customHeight="1">
      <c r="B49" s="40"/>
      <c r="C49" s="379" t="s">
        <v>55</v>
      </c>
      <c r="D49" s="380"/>
      <c r="E49" s="380"/>
      <c r="F49" s="380"/>
      <c r="G49" s="380"/>
      <c r="H49" s="78"/>
      <c r="I49" s="381" t="s">
        <v>56</v>
      </c>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2" t="s">
        <v>57</v>
      </c>
      <c r="AH49" s="380"/>
      <c r="AI49" s="380"/>
      <c r="AJ49" s="380"/>
      <c r="AK49" s="380"/>
      <c r="AL49" s="380"/>
      <c r="AM49" s="380"/>
      <c r="AN49" s="381" t="s">
        <v>58</v>
      </c>
      <c r="AO49" s="380"/>
      <c r="AP49" s="380"/>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6">
        <f>ROUND(SUM(AG52:AG62),2)</f>
        <v>0</v>
      </c>
      <c r="AH51" s="386"/>
      <c r="AI51" s="386"/>
      <c r="AJ51" s="386"/>
      <c r="AK51" s="386"/>
      <c r="AL51" s="386"/>
      <c r="AM51" s="386"/>
      <c r="AN51" s="387">
        <f aca="true" t="shared" si="0" ref="AN51:AN62">SUM(AG51,AT51)</f>
        <v>0</v>
      </c>
      <c r="AO51" s="387"/>
      <c r="AP51" s="387"/>
      <c r="AQ51" s="88" t="s">
        <v>22</v>
      </c>
      <c r="AR51" s="70"/>
      <c r="AS51" s="89">
        <f>ROUND(SUM(AS52:AS62),2)</f>
        <v>0</v>
      </c>
      <c r="AT51" s="90">
        <f aca="true" t="shared" si="1" ref="AT51:AT62">ROUND(SUM(AV51:AW51),2)</f>
        <v>0</v>
      </c>
      <c r="AU51" s="91">
        <f>ROUND(SUM(AU52:AU62),5)</f>
        <v>0</v>
      </c>
      <c r="AV51" s="90">
        <f>ROUND(AZ51*L26,2)</f>
        <v>0</v>
      </c>
      <c r="AW51" s="90">
        <f>ROUND(BA51*L27,2)</f>
        <v>0</v>
      </c>
      <c r="AX51" s="90">
        <f>ROUND(BB51*L26,2)</f>
        <v>0</v>
      </c>
      <c r="AY51" s="90">
        <f>ROUND(BC51*L27,2)</f>
        <v>0</v>
      </c>
      <c r="AZ51" s="90">
        <f>ROUND(SUM(AZ52:AZ62),2)</f>
        <v>0</v>
      </c>
      <c r="BA51" s="90">
        <f>ROUND(SUM(BA52:BA62),2)</f>
        <v>0</v>
      </c>
      <c r="BB51" s="90">
        <f>ROUND(SUM(BB52:BB62),2)</f>
        <v>0</v>
      </c>
      <c r="BC51" s="90">
        <f>ROUND(SUM(BC52:BC62),2)</f>
        <v>0</v>
      </c>
      <c r="BD51" s="92">
        <f>ROUND(SUM(BD52:BD62),2)</f>
        <v>0</v>
      </c>
      <c r="BS51" s="93" t="s">
        <v>73</v>
      </c>
      <c r="BT51" s="93" t="s">
        <v>74</v>
      </c>
      <c r="BU51" s="94" t="s">
        <v>75</v>
      </c>
      <c r="BV51" s="93" t="s">
        <v>76</v>
      </c>
      <c r="BW51" s="93" t="s">
        <v>7</v>
      </c>
      <c r="BX51" s="93" t="s">
        <v>77</v>
      </c>
      <c r="CL51" s="93" t="s">
        <v>22</v>
      </c>
    </row>
    <row r="52" spans="1:91" s="5" customFormat="1" ht="22.5" customHeight="1">
      <c r="A52" s="95" t="s">
        <v>78</v>
      </c>
      <c r="B52" s="96"/>
      <c r="C52" s="97"/>
      <c r="D52" s="385" t="s">
        <v>79</v>
      </c>
      <c r="E52" s="385"/>
      <c r="F52" s="385"/>
      <c r="G52" s="385"/>
      <c r="H52" s="385"/>
      <c r="I52" s="98"/>
      <c r="J52" s="385" t="s">
        <v>80</v>
      </c>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3">
        <f>'SO 00 - Vedlejší náklady'!J27</f>
        <v>0</v>
      </c>
      <c r="AH52" s="384"/>
      <c r="AI52" s="384"/>
      <c r="AJ52" s="384"/>
      <c r="AK52" s="384"/>
      <c r="AL52" s="384"/>
      <c r="AM52" s="384"/>
      <c r="AN52" s="383">
        <f t="shared" si="0"/>
        <v>0</v>
      </c>
      <c r="AO52" s="384"/>
      <c r="AP52" s="384"/>
      <c r="AQ52" s="99" t="s">
        <v>81</v>
      </c>
      <c r="AR52" s="100"/>
      <c r="AS52" s="101">
        <v>0</v>
      </c>
      <c r="AT52" s="102">
        <f t="shared" si="1"/>
        <v>0</v>
      </c>
      <c r="AU52" s="103">
        <f>'SO 00 - Vedlejší náklady'!P80</f>
        <v>0</v>
      </c>
      <c r="AV52" s="102">
        <f>'SO 00 - Vedlejší náklady'!J30</f>
        <v>0</v>
      </c>
      <c r="AW52" s="102">
        <f>'SO 00 - Vedlejší náklady'!J31</f>
        <v>0</v>
      </c>
      <c r="AX52" s="102">
        <f>'SO 00 - Vedlejší náklady'!J32</f>
        <v>0</v>
      </c>
      <c r="AY52" s="102">
        <f>'SO 00 - Vedlejší náklady'!J33</f>
        <v>0</v>
      </c>
      <c r="AZ52" s="102">
        <f>'SO 00 - Vedlejší náklady'!F30</f>
        <v>0</v>
      </c>
      <c r="BA52" s="102">
        <f>'SO 00 - Vedlejší náklady'!F31</f>
        <v>0</v>
      </c>
      <c r="BB52" s="102">
        <f>'SO 00 - Vedlejší náklady'!F32</f>
        <v>0</v>
      </c>
      <c r="BC52" s="102">
        <f>'SO 00 - Vedlejší náklady'!F33</f>
        <v>0</v>
      </c>
      <c r="BD52" s="104">
        <f>'SO 00 - Vedlejší náklady'!F34</f>
        <v>0</v>
      </c>
      <c r="BT52" s="105" t="s">
        <v>24</v>
      </c>
      <c r="BV52" s="105" t="s">
        <v>76</v>
      </c>
      <c r="BW52" s="105" t="s">
        <v>82</v>
      </c>
      <c r="BX52" s="105" t="s">
        <v>7</v>
      </c>
      <c r="CL52" s="105" t="s">
        <v>22</v>
      </c>
      <c r="CM52" s="105" t="s">
        <v>83</v>
      </c>
    </row>
    <row r="53" spans="1:91" s="5" customFormat="1" ht="22.5" customHeight="1">
      <c r="A53" s="95" t="s">
        <v>78</v>
      </c>
      <c r="B53" s="96"/>
      <c r="C53" s="97"/>
      <c r="D53" s="385" t="s">
        <v>84</v>
      </c>
      <c r="E53" s="385"/>
      <c r="F53" s="385"/>
      <c r="G53" s="385"/>
      <c r="H53" s="385"/>
      <c r="I53" s="98"/>
      <c r="J53" s="385" t="s">
        <v>85</v>
      </c>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3">
        <f>'SO 01 - Stavební práce -3...'!J27</f>
        <v>0</v>
      </c>
      <c r="AH53" s="384"/>
      <c r="AI53" s="384"/>
      <c r="AJ53" s="384"/>
      <c r="AK53" s="384"/>
      <c r="AL53" s="384"/>
      <c r="AM53" s="384"/>
      <c r="AN53" s="383">
        <f t="shared" si="0"/>
        <v>0</v>
      </c>
      <c r="AO53" s="384"/>
      <c r="AP53" s="384"/>
      <c r="AQ53" s="99" t="s">
        <v>81</v>
      </c>
      <c r="AR53" s="100"/>
      <c r="AS53" s="101">
        <v>0</v>
      </c>
      <c r="AT53" s="102">
        <f t="shared" si="1"/>
        <v>0</v>
      </c>
      <c r="AU53" s="103">
        <f>'SO 01 - Stavební práce -3...'!P95</f>
        <v>0</v>
      </c>
      <c r="AV53" s="102">
        <f>'SO 01 - Stavební práce -3...'!J30</f>
        <v>0</v>
      </c>
      <c r="AW53" s="102">
        <f>'SO 01 - Stavební práce -3...'!J31</f>
        <v>0</v>
      </c>
      <c r="AX53" s="102">
        <f>'SO 01 - Stavební práce -3...'!J32</f>
        <v>0</v>
      </c>
      <c r="AY53" s="102">
        <f>'SO 01 - Stavební práce -3...'!J33</f>
        <v>0</v>
      </c>
      <c r="AZ53" s="102">
        <f>'SO 01 - Stavební práce -3...'!F30</f>
        <v>0</v>
      </c>
      <c r="BA53" s="102">
        <f>'SO 01 - Stavební práce -3...'!F31</f>
        <v>0</v>
      </c>
      <c r="BB53" s="102">
        <f>'SO 01 - Stavební práce -3...'!F32</f>
        <v>0</v>
      </c>
      <c r="BC53" s="102">
        <f>'SO 01 - Stavební práce -3...'!F33</f>
        <v>0</v>
      </c>
      <c r="BD53" s="104">
        <f>'SO 01 - Stavební práce -3...'!F34</f>
        <v>0</v>
      </c>
      <c r="BT53" s="105" t="s">
        <v>24</v>
      </c>
      <c r="BV53" s="105" t="s">
        <v>76</v>
      </c>
      <c r="BW53" s="105" t="s">
        <v>86</v>
      </c>
      <c r="BX53" s="105" t="s">
        <v>7</v>
      </c>
      <c r="CL53" s="105" t="s">
        <v>22</v>
      </c>
      <c r="CM53" s="105" t="s">
        <v>83</v>
      </c>
    </row>
    <row r="54" spans="1:91" s="5" customFormat="1" ht="22.5" customHeight="1">
      <c r="A54" s="95" t="s">
        <v>78</v>
      </c>
      <c r="B54" s="96"/>
      <c r="C54" s="97"/>
      <c r="D54" s="385" t="s">
        <v>87</v>
      </c>
      <c r="E54" s="385"/>
      <c r="F54" s="385"/>
      <c r="G54" s="385"/>
      <c r="H54" s="385"/>
      <c r="I54" s="98"/>
      <c r="J54" s="385" t="s">
        <v>88</v>
      </c>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3">
        <f>'SO 02a - Stavební práce -...'!J27</f>
        <v>0</v>
      </c>
      <c r="AH54" s="384"/>
      <c r="AI54" s="384"/>
      <c r="AJ54" s="384"/>
      <c r="AK54" s="384"/>
      <c r="AL54" s="384"/>
      <c r="AM54" s="384"/>
      <c r="AN54" s="383">
        <f t="shared" si="0"/>
        <v>0</v>
      </c>
      <c r="AO54" s="384"/>
      <c r="AP54" s="384"/>
      <c r="AQ54" s="99" t="s">
        <v>81</v>
      </c>
      <c r="AR54" s="100"/>
      <c r="AS54" s="101">
        <v>0</v>
      </c>
      <c r="AT54" s="102">
        <f t="shared" si="1"/>
        <v>0</v>
      </c>
      <c r="AU54" s="103">
        <f>'SO 02a - Stavební práce -...'!P100</f>
        <v>0</v>
      </c>
      <c r="AV54" s="102">
        <f>'SO 02a - Stavební práce -...'!J30</f>
        <v>0</v>
      </c>
      <c r="AW54" s="102">
        <f>'SO 02a - Stavební práce -...'!J31</f>
        <v>0</v>
      </c>
      <c r="AX54" s="102">
        <f>'SO 02a - Stavební práce -...'!J32</f>
        <v>0</v>
      </c>
      <c r="AY54" s="102">
        <f>'SO 02a - Stavební práce -...'!J33</f>
        <v>0</v>
      </c>
      <c r="AZ54" s="102">
        <f>'SO 02a - Stavební práce -...'!F30</f>
        <v>0</v>
      </c>
      <c r="BA54" s="102">
        <f>'SO 02a - Stavební práce -...'!F31</f>
        <v>0</v>
      </c>
      <c r="BB54" s="102">
        <f>'SO 02a - Stavební práce -...'!F32</f>
        <v>0</v>
      </c>
      <c r="BC54" s="102">
        <f>'SO 02a - Stavební práce -...'!F33</f>
        <v>0</v>
      </c>
      <c r="BD54" s="104">
        <f>'SO 02a - Stavební práce -...'!F34</f>
        <v>0</v>
      </c>
      <c r="BT54" s="105" t="s">
        <v>24</v>
      </c>
      <c r="BV54" s="105" t="s">
        <v>76</v>
      </c>
      <c r="BW54" s="105" t="s">
        <v>89</v>
      </c>
      <c r="BX54" s="105" t="s">
        <v>7</v>
      </c>
      <c r="CL54" s="105" t="s">
        <v>22</v>
      </c>
      <c r="CM54" s="105" t="s">
        <v>83</v>
      </c>
    </row>
    <row r="55" spans="1:91" s="5" customFormat="1" ht="22.5" customHeight="1">
      <c r="A55" s="95" t="s">
        <v>78</v>
      </c>
      <c r="B55" s="96"/>
      <c r="C55" s="97"/>
      <c r="D55" s="385" t="s">
        <v>90</v>
      </c>
      <c r="E55" s="385"/>
      <c r="F55" s="385"/>
      <c r="G55" s="385"/>
      <c r="H55" s="385"/>
      <c r="I55" s="98"/>
      <c r="J55" s="385" t="s">
        <v>91</v>
      </c>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3">
        <f>'SO 02b - Zdravotní instalace'!J27</f>
        <v>0</v>
      </c>
      <c r="AH55" s="384"/>
      <c r="AI55" s="384"/>
      <c r="AJ55" s="384"/>
      <c r="AK55" s="384"/>
      <c r="AL55" s="384"/>
      <c r="AM55" s="384"/>
      <c r="AN55" s="383">
        <f t="shared" si="0"/>
        <v>0</v>
      </c>
      <c r="AO55" s="384"/>
      <c r="AP55" s="384"/>
      <c r="AQ55" s="99" t="s">
        <v>81</v>
      </c>
      <c r="AR55" s="100"/>
      <c r="AS55" s="101">
        <v>0</v>
      </c>
      <c r="AT55" s="102">
        <f t="shared" si="1"/>
        <v>0</v>
      </c>
      <c r="AU55" s="103">
        <f>'SO 02b - Zdravotní instalace'!P81</f>
        <v>0</v>
      </c>
      <c r="AV55" s="102">
        <f>'SO 02b - Zdravotní instalace'!J30</f>
        <v>0</v>
      </c>
      <c r="AW55" s="102">
        <f>'SO 02b - Zdravotní instalace'!J31</f>
        <v>0</v>
      </c>
      <c r="AX55" s="102">
        <f>'SO 02b - Zdravotní instalace'!J32</f>
        <v>0</v>
      </c>
      <c r="AY55" s="102">
        <f>'SO 02b - Zdravotní instalace'!J33</f>
        <v>0</v>
      </c>
      <c r="AZ55" s="102">
        <f>'SO 02b - Zdravotní instalace'!F30</f>
        <v>0</v>
      </c>
      <c r="BA55" s="102">
        <f>'SO 02b - Zdravotní instalace'!F31</f>
        <v>0</v>
      </c>
      <c r="BB55" s="102">
        <f>'SO 02b - Zdravotní instalace'!F32</f>
        <v>0</v>
      </c>
      <c r="BC55" s="102">
        <f>'SO 02b - Zdravotní instalace'!F33</f>
        <v>0</v>
      </c>
      <c r="BD55" s="104">
        <f>'SO 02b - Zdravotní instalace'!F34</f>
        <v>0</v>
      </c>
      <c r="BT55" s="105" t="s">
        <v>24</v>
      </c>
      <c r="BV55" s="105" t="s">
        <v>76</v>
      </c>
      <c r="BW55" s="105" t="s">
        <v>92</v>
      </c>
      <c r="BX55" s="105" t="s">
        <v>7</v>
      </c>
      <c r="CL55" s="105" t="s">
        <v>22</v>
      </c>
      <c r="CM55" s="105" t="s">
        <v>83</v>
      </c>
    </row>
    <row r="56" spans="1:91" s="5" customFormat="1" ht="22.5" customHeight="1">
      <c r="A56" s="95" t="s">
        <v>78</v>
      </c>
      <c r="B56" s="96"/>
      <c r="C56" s="97"/>
      <c r="D56" s="385" t="s">
        <v>93</v>
      </c>
      <c r="E56" s="385"/>
      <c r="F56" s="385"/>
      <c r="G56" s="385"/>
      <c r="H56" s="385"/>
      <c r="I56" s="98"/>
      <c r="J56" s="385" t="s">
        <v>94</v>
      </c>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3">
        <f>'SO 02c - Vytápění, chlazení'!J27</f>
        <v>0</v>
      </c>
      <c r="AH56" s="384"/>
      <c r="AI56" s="384"/>
      <c r="AJ56" s="384"/>
      <c r="AK56" s="384"/>
      <c r="AL56" s="384"/>
      <c r="AM56" s="384"/>
      <c r="AN56" s="383">
        <f t="shared" si="0"/>
        <v>0</v>
      </c>
      <c r="AO56" s="384"/>
      <c r="AP56" s="384"/>
      <c r="AQ56" s="99" t="s">
        <v>81</v>
      </c>
      <c r="AR56" s="100"/>
      <c r="AS56" s="101">
        <v>0</v>
      </c>
      <c r="AT56" s="102">
        <f t="shared" si="1"/>
        <v>0</v>
      </c>
      <c r="AU56" s="103">
        <f>'SO 02c - Vytápění, chlazení'!P83</f>
        <v>0</v>
      </c>
      <c r="AV56" s="102">
        <f>'SO 02c - Vytápění, chlazení'!J30</f>
        <v>0</v>
      </c>
      <c r="AW56" s="102">
        <f>'SO 02c - Vytápění, chlazení'!J31</f>
        <v>0</v>
      </c>
      <c r="AX56" s="102">
        <f>'SO 02c - Vytápění, chlazení'!J32</f>
        <v>0</v>
      </c>
      <c r="AY56" s="102">
        <f>'SO 02c - Vytápění, chlazení'!J33</f>
        <v>0</v>
      </c>
      <c r="AZ56" s="102">
        <f>'SO 02c - Vytápění, chlazení'!F30</f>
        <v>0</v>
      </c>
      <c r="BA56" s="102">
        <f>'SO 02c - Vytápění, chlazení'!F31</f>
        <v>0</v>
      </c>
      <c r="BB56" s="102">
        <f>'SO 02c - Vytápění, chlazení'!F32</f>
        <v>0</v>
      </c>
      <c r="BC56" s="102">
        <f>'SO 02c - Vytápění, chlazení'!F33</f>
        <v>0</v>
      </c>
      <c r="BD56" s="104">
        <f>'SO 02c - Vytápění, chlazení'!F34</f>
        <v>0</v>
      </c>
      <c r="BT56" s="105" t="s">
        <v>24</v>
      </c>
      <c r="BV56" s="105" t="s">
        <v>76</v>
      </c>
      <c r="BW56" s="105" t="s">
        <v>95</v>
      </c>
      <c r="BX56" s="105" t="s">
        <v>7</v>
      </c>
      <c r="CL56" s="105" t="s">
        <v>22</v>
      </c>
      <c r="CM56" s="105" t="s">
        <v>83</v>
      </c>
    </row>
    <row r="57" spans="1:91" s="5" customFormat="1" ht="22.5" customHeight="1">
      <c r="A57" s="95" t="s">
        <v>78</v>
      </c>
      <c r="B57" s="96"/>
      <c r="C57" s="97"/>
      <c r="D57" s="385" t="s">
        <v>96</v>
      </c>
      <c r="E57" s="385"/>
      <c r="F57" s="385"/>
      <c r="G57" s="385"/>
      <c r="H57" s="385"/>
      <c r="I57" s="98"/>
      <c r="J57" s="385" t="s">
        <v>97</v>
      </c>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3">
        <f>'SO 02d - Vzduchotechnika'!J27</f>
        <v>0</v>
      </c>
      <c r="AH57" s="384"/>
      <c r="AI57" s="384"/>
      <c r="AJ57" s="384"/>
      <c r="AK57" s="384"/>
      <c r="AL57" s="384"/>
      <c r="AM57" s="384"/>
      <c r="AN57" s="383">
        <f t="shared" si="0"/>
        <v>0</v>
      </c>
      <c r="AO57" s="384"/>
      <c r="AP57" s="384"/>
      <c r="AQ57" s="99" t="s">
        <v>81</v>
      </c>
      <c r="AR57" s="100"/>
      <c r="AS57" s="101">
        <v>0</v>
      </c>
      <c r="AT57" s="102">
        <f t="shared" si="1"/>
        <v>0</v>
      </c>
      <c r="AU57" s="103">
        <f>'SO 02d - Vzduchotechnika'!P81</f>
        <v>0</v>
      </c>
      <c r="AV57" s="102">
        <f>'SO 02d - Vzduchotechnika'!J30</f>
        <v>0</v>
      </c>
      <c r="AW57" s="102">
        <f>'SO 02d - Vzduchotechnika'!J31</f>
        <v>0</v>
      </c>
      <c r="AX57" s="102">
        <f>'SO 02d - Vzduchotechnika'!J32</f>
        <v>0</v>
      </c>
      <c r="AY57" s="102">
        <f>'SO 02d - Vzduchotechnika'!J33</f>
        <v>0</v>
      </c>
      <c r="AZ57" s="102">
        <f>'SO 02d - Vzduchotechnika'!F30</f>
        <v>0</v>
      </c>
      <c r="BA57" s="102">
        <f>'SO 02d - Vzduchotechnika'!F31</f>
        <v>0</v>
      </c>
      <c r="BB57" s="102">
        <f>'SO 02d - Vzduchotechnika'!F32</f>
        <v>0</v>
      </c>
      <c r="BC57" s="102">
        <f>'SO 02d - Vzduchotechnika'!F33</f>
        <v>0</v>
      </c>
      <c r="BD57" s="104">
        <f>'SO 02d - Vzduchotechnika'!F34</f>
        <v>0</v>
      </c>
      <c r="BT57" s="105" t="s">
        <v>24</v>
      </c>
      <c r="BV57" s="105" t="s">
        <v>76</v>
      </c>
      <c r="BW57" s="105" t="s">
        <v>98</v>
      </c>
      <c r="BX57" s="105" t="s">
        <v>7</v>
      </c>
      <c r="CL57" s="105" t="s">
        <v>22</v>
      </c>
      <c r="CM57" s="105" t="s">
        <v>83</v>
      </c>
    </row>
    <row r="58" spans="1:91" s="5" customFormat="1" ht="22.5" customHeight="1">
      <c r="A58" s="95" t="s">
        <v>78</v>
      </c>
      <c r="B58" s="96"/>
      <c r="C58" s="97"/>
      <c r="D58" s="385" t="s">
        <v>99</v>
      </c>
      <c r="E58" s="385"/>
      <c r="F58" s="385"/>
      <c r="G58" s="385"/>
      <c r="H58" s="385"/>
      <c r="I58" s="98"/>
      <c r="J58" s="385" t="s">
        <v>100</v>
      </c>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3">
        <f>'SO 02e - Elektroinstalace'!J27</f>
        <v>0</v>
      </c>
      <c r="AH58" s="384"/>
      <c r="AI58" s="384"/>
      <c r="AJ58" s="384"/>
      <c r="AK58" s="384"/>
      <c r="AL58" s="384"/>
      <c r="AM58" s="384"/>
      <c r="AN58" s="383">
        <f t="shared" si="0"/>
        <v>0</v>
      </c>
      <c r="AO58" s="384"/>
      <c r="AP58" s="384"/>
      <c r="AQ58" s="99" t="s">
        <v>81</v>
      </c>
      <c r="AR58" s="100"/>
      <c r="AS58" s="101">
        <v>0</v>
      </c>
      <c r="AT58" s="102">
        <f t="shared" si="1"/>
        <v>0</v>
      </c>
      <c r="AU58" s="103">
        <f>'SO 02e - Elektroinstalace'!P84</f>
        <v>0</v>
      </c>
      <c r="AV58" s="102">
        <f>'SO 02e - Elektroinstalace'!J30</f>
        <v>0</v>
      </c>
      <c r="AW58" s="102">
        <f>'SO 02e - Elektroinstalace'!J31</f>
        <v>0</v>
      </c>
      <c r="AX58" s="102">
        <f>'SO 02e - Elektroinstalace'!J32</f>
        <v>0</v>
      </c>
      <c r="AY58" s="102">
        <f>'SO 02e - Elektroinstalace'!J33</f>
        <v>0</v>
      </c>
      <c r="AZ58" s="102">
        <f>'SO 02e - Elektroinstalace'!F30</f>
        <v>0</v>
      </c>
      <c r="BA58" s="102">
        <f>'SO 02e - Elektroinstalace'!F31</f>
        <v>0</v>
      </c>
      <c r="BB58" s="102">
        <f>'SO 02e - Elektroinstalace'!F32</f>
        <v>0</v>
      </c>
      <c r="BC58" s="102">
        <f>'SO 02e - Elektroinstalace'!F33</f>
        <v>0</v>
      </c>
      <c r="BD58" s="104">
        <f>'SO 02e - Elektroinstalace'!F34</f>
        <v>0</v>
      </c>
      <c r="BT58" s="105" t="s">
        <v>24</v>
      </c>
      <c r="BV58" s="105" t="s">
        <v>76</v>
      </c>
      <c r="BW58" s="105" t="s">
        <v>101</v>
      </c>
      <c r="BX58" s="105" t="s">
        <v>7</v>
      </c>
      <c r="CL58" s="105" t="s">
        <v>22</v>
      </c>
      <c r="CM58" s="105" t="s">
        <v>83</v>
      </c>
    </row>
    <row r="59" spans="1:91" s="5" customFormat="1" ht="22.5" customHeight="1">
      <c r="A59" s="95" t="s">
        <v>78</v>
      </c>
      <c r="B59" s="96"/>
      <c r="C59" s="97"/>
      <c r="D59" s="385" t="s">
        <v>102</v>
      </c>
      <c r="E59" s="385"/>
      <c r="F59" s="385"/>
      <c r="G59" s="385"/>
      <c r="H59" s="385"/>
      <c r="I59" s="98"/>
      <c r="J59" s="385" t="s">
        <v>103</v>
      </c>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3">
        <f>'SO 02f - Slaboproud'!J27</f>
        <v>0</v>
      </c>
      <c r="AH59" s="384"/>
      <c r="AI59" s="384"/>
      <c r="AJ59" s="384"/>
      <c r="AK59" s="384"/>
      <c r="AL59" s="384"/>
      <c r="AM59" s="384"/>
      <c r="AN59" s="383">
        <f t="shared" si="0"/>
        <v>0</v>
      </c>
      <c r="AO59" s="384"/>
      <c r="AP59" s="384"/>
      <c r="AQ59" s="99" t="s">
        <v>81</v>
      </c>
      <c r="AR59" s="100"/>
      <c r="AS59" s="101">
        <v>0</v>
      </c>
      <c r="AT59" s="102">
        <f t="shared" si="1"/>
        <v>0</v>
      </c>
      <c r="AU59" s="103">
        <f>'SO 02f - Slaboproud'!P79</f>
        <v>0</v>
      </c>
      <c r="AV59" s="102">
        <f>'SO 02f - Slaboproud'!J30</f>
        <v>0</v>
      </c>
      <c r="AW59" s="102">
        <f>'SO 02f - Slaboproud'!J31</f>
        <v>0</v>
      </c>
      <c r="AX59" s="102">
        <f>'SO 02f - Slaboproud'!J32</f>
        <v>0</v>
      </c>
      <c r="AY59" s="102">
        <f>'SO 02f - Slaboproud'!J33</f>
        <v>0</v>
      </c>
      <c r="AZ59" s="102">
        <f>'SO 02f - Slaboproud'!F30</f>
        <v>0</v>
      </c>
      <c r="BA59" s="102">
        <f>'SO 02f - Slaboproud'!F31</f>
        <v>0</v>
      </c>
      <c r="BB59" s="102">
        <f>'SO 02f - Slaboproud'!F32</f>
        <v>0</v>
      </c>
      <c r="BC59" s="102">
        <f>'SO 02f - Slaboproud'!F33</f>
        <v>0</v>
      </c>
      <c r="BD59" s="104">
        <f>'SO 02f - Slaboproud'!F34</f>
        <v>0</v>
      </c>
      <c r="BT59" s="105" t="s">
        <v>24</v>
      </c>
      <c r="BV59" s="105" t="s">
        <v>76</v>
      </c>
      <c r="BW59" s="105" t="s">
        <v>104</v>
      </c>
      <c r="BX59" s="105" t="s">
        <v>7</v>
      </c>
      <c r="CL59" s="105" t="s">
        <v>22</v>
      </c>
      <c r="CM59" s="105" t="s">
        <v>83</v>
      </c>
    </row>
    <row r="60" spans="1:91" s="5" customFormat="1" ht="22.5" customHeight="1">
      <c r="A60" s="95" t="s">
        <v>78</v>
      </c>
      <c r="B60" s="96"/>
      <c r="C60" s="97"/>
      <c r="D60" s="385" t="s">
        <v>105</v>
      </c>
      <c r="E60" s="385"/>
      <c r="F60" s="385"/>
      <c r="G60" s="385"/>
      <c r="H60" s="385"/>
      <c r="I60" s="98"/>
      <c r="J60" s="385" t="s">
        <v>106</v>
      </c>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3">
        <f>'SO 02g - Interiérové vyba...'!J27</f>
        <v>0</v>
      </c>
      <c r="AH60" s="384"/>
      <c r="AI60" s="384"/>
      <c r="AJ60" s="384"/>
      <c r="AK60" s="384"/>
      <c r="AL60" s="384"/>
      <c r="AM60" s="384"/>
      <c r="AN60" s="383">
        <f t="shared" si="0"/>
        <v>0</v>
      </c>
      <c r="AO60" s="384"/>
      <c r="AP60" s="384"/>
      <c r="AQ60" s="99" t="s">
        <v>81</v>
      </c>
      <c r="AR60" s="100"/>
      <c r="AS60" s="101">
        <v>0</v>
      </c>
      <c r="AT60" s="102">
        <f t="shared" si="1"/>
        <v>0</v>
      </c>
      <c r="AU60" s="103">
        <f>'SO 02g - Interiérové vyba...'!P92</f>
        <v>0</v>
      </c>
      <c r="AV60" s="102">
        <f>'SO 02g - Interiérové vyba...'!J30</f>
        <v>0</v>
      </c>
      <c r="AW60" s="102">
        <f>'SO 02g - Interiérové vyba...'!J31</f>
        <v>0</v>
      </c>
      <c r="AX60" s="102">
        <f>'SO 02g - Interiérové vyba...'!J32</f>
        <v>0</v>
      </c>
      <c r="AY60" s="102">
        <f>'SO 02g - Interiérové vyba...'!J33</f>
        <v>0</v>
      </c>
      <c r="AZ60" s="102">
        <f>'SO 02g - Interiérové vyba...'!F30</f>
        <v>0</v>
      </c>
      <c r="BA60" s="102">
        <f>'SO 02g - Interiérové vyba...'!F31</f>
        <v>0</v>
      </c>
      <c r="BB60" s="102">
        <f>'SO 02g - Interiérové vyba...'!F32</f>
        <v>0</v>
      </c>
      <c r="BC60" s="102">
        <f>'SO 02g - Interiérové vyba...'!F33</f>
        <v>0</v>
      </c>
      <c r="BD60" s="104">
        <f>'SO 02g - Interiérové vyba...'!F34</f>
        <v>0</v>
      </c>
      <c r="BT60" s="105" t="s">
        <v>24</v>
      </c>
      <c r="BV60" s="105" t="s">
        <v>76</v>
      </c>
      <c r="BW60" s="105" t="s">
        <v>107</v>
      </c>
      <c r="BX60" s="105" t="s">
        <v>7</v>
      </c>
      <c r="CL60" s="105" t="s">
        <v>22</v>
      </c>
      <c r="CM60" s="105" t="s">
        <v>83</v>
      </c>
    </row>
    <row r="61" spans="1:91" s="5" customFormat="1" ht="22.5" customHeight="1">
      <c r="A61" s="95" t="s">
        <v>78</v>
      </c>
      <c r="B61" s="96"/>
      <c r="C61" s="97"/>
      <c r="D61" s="385" t="s">
        <v>108</v>
      </c>
      <c r="E61" s="385"/>
      <c r="F61" s="385"/>
      <c r="G61" s="385"/>
      <c r="H61" s="385"/>
      <c r="I61" s="98"/>
      <c r="J61" s="385" t="s">
        <v>109</v>
      </c>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3">
        <f>'SO 02h - Stěhování mobiliáře'!J27</f>
        <v>0</v>
      </c>
      <c r="AH61" s="384"/>
      <c r="AI61" s="384"/>
      <c r="AJ61" s="384"/>
      <c r="AK61" s="384"/>
      <c r="AL61" s="384"/>
      <c r="AM61" s="384"/>
      <c r="AN61" s="383">
        <f t="shared" si="0"/>
        <v>0</v>
      </c>
      <c r="AO61" s="384"/>
      <c r="AP61" s="384"/>
      <c r="AQ61" s="99" t="s">
        <v>81</v>
      </c>
      <c r="AR61" s="100"/>
      <c r="AS61" s="101">
        <v>0</v>
      </c>
      <c r="AT61" s="102">
        <f t="shared" si="1"/>
        <v>0</v>
      </c>
      <c r="AU61" s="103">
        <f>'SO 02h - Stěhování mobiliáře'!P78</f>
        <v>0</v>
      </c>
      <c r="AV61" s="102">
        <f>'SO 02h - Stěhování mobiliáře'!J30</f>
        <v>0</v>
      </c>
      <c r="AW61" s="102">
        <f>'SO 02h - Stěhování mobiliáře'!J31</f>
        <v>0</v>
      </c>
      <c r="AX61" s="102">
        <f>'SO 02h - Stěhování mobiliáře'!J32</f>
        <v>0</v>
      </c>
      <c r="AY61" s="102">
        <f>'SO 02h - Stěhování mobiliáře'!J33</f>
        <v>0</v>
      </c>
      <c r="AZ61" s="102">
        <f>'SO 02h - Stěhování mobiliáře'!F30</f>
        <v>0</v>
      </c>
      <c r="BA61" s="102">
        <f>'SO 02h - Stěhování mobiliáře'!F31</f>
        <v>0</v>
      </c>
      <c r="BB61" s="102">
        <f>'SO 02h - Stěhování mobiliáře'!F32</f>
        <v>0</v>
      </c>
      <c r="BC61" s="102">
        <f>'SO 02h - Stěhování mobiliáře'!F33</f>
        <v>0</v>
      </c>
      <c r="BD61" s="104">
        <f>'SO 02h - Stěhování mobiliáře'!F34</f>
        <v>0</v>
      </c>
      <c r="BT61" s="105" t="s">
        <v>24</v>
      </c>
      <c r="BV61" s="105" t="s">
        <v>76</v>
      </c>
      <c r="BW61" s="105" t="s">
        <v>110</v>
      </c>
      <c r="BX61" s="105" t="s">
        <v>7</v>
      </c>
      <c r="CL61" s="105" t="s">
        <v>22</v>
      </c>
      <c r="CM61" s="105" t="s">
        <v>83</v>
      </c>
    </row>
    <row r="62" spans="1:91" s="5" customFormat="1" ht="22.5" customHeight="1">
      <c r="A62" s="95" t="s">
        <v>78</v>
      </c>
      <c r="B62" s="96"/>
      <c r="C62" s="97"/>
      <c r="D62" s="385" t="s">
        <v>111</v>
      </c>
      <c r="E62" s="385"/>
      <c r="F62" s="385"/>
      <c r="G62" s="385"/>
      <c r="H62" s="385"/>
      <c r="I62" s="98"/>
      <c r="J62" s="385" t="s">
        <v>112</v>
      </c>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3">
        <f>'SO 04 - Dešťová kanalizace'!J27</f>
        <v>0</v>
      </c>
      <c r="AH62" s="384"/>
      <c r="AI62" s="384"/>
      <c r="AJ62" s="384"/>
      <c r="AK62" s="384"/>
      <c r="AL62" s="384"/>
      <c r="AM62" s="384"/>
      <c r="AN62" s="383">
        <f t="shared" si="0"/>
        <v>0</v>
      </c>
      <c r="AO62" s="384"/>
      <c r="AP62" s="384"/>
      <c r="AQ62" s="99" t="s">
        <v>81</v>
      </c>
      <c r="AR62" s="100"/>
      <c r="AS62" s="106">
        <v>0</v>
      </c>
      <c r="AT62" s="107">
        <f t="shared" si="1"/>
        <v>0</v>
      </c>
      <c r="AU62" s="108">
        <f>'SO 04 - Dešťová kanalizace'!P82</f>
        <v>0</v>
      </c>
      <c r="AV62" s="107">
        <f>'SO 04 - Dešťová kanalizace'!J30</f>
        <v>0</v>
      </c>
      <c r="AW62" s="107">
        <f>'SO 04 - Dešťová kanalizace'!J31</f>
        <v>0</v>
      </c>
      <c r="AX62" s="107">
        <f>'SO 04 - Dešťová kanalizace'!J32</f>
        <v>0</v>
      </c>
      <c r="AY62" s="107">
        <f>'SO 04 - Dešťová kanalizace'!J33</f>
        <v>0</v>
      </c>
      <c r="AZ62" s="107">
        <f>'SO 04 - Dešťová kanalizace'!F30</f>
        <v>0</v>
      </c>
      <c r="BA62" s="107">
        <f>'SO 04 - Dešťová kanalizace'!F31</f>
        <v>0</v>
      </c>
      <c r="BB62" s="107">
        <f>'SO 04 - Dešťová kanalizace'!F32</f>
        <v>0</v>
      </c>
      <c r="BC62" s="107">
        <f>'SO 04 - Dešťová kanalizace'!F33</f>
        <v>0</v>
      </c>
      <c r="BD62" s="109">
        <f>'SO 04 - Dešťová kanalizace'!F34</f>
        <v>0</v>
      </c>
      <c r="BT62" s="105" t="s">
        <v>24</v>
      </c>
      <c r="BV62" s="105" t="s">
        <v>76</v>
      </c>
      <c r="BW62" s="105" t="s">
        <v>113</v>
      </c>
      <c r="BX62" s="105" t="s">
        <v>7</v>
      </c>
      <c r="CL62" s="105" t="s">
        <v>22</v>
      </c>
      <c r="CM62" s="105" t="s">
        <v>83</v>
      </c>
    </row>
    <row r="63" spans="2:44" s="1" customFormat="1" ht="30" customHeight="1">
      <c r="B63" s="40"/>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0"/>
    </row>
    <row r="64" spans="2:44" s="1" customFormat="1" ht="6.95" customHeight="1">
      <c r="B64" s="5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row>
  </sheetData>
  <sheetProtection password="CC35" sheet="1" objects="1" scenarios="1" formatCells="0" formatColumns="0" formatRows="0" sort="0" autoFilter="0"/>
  <mergeCells count="81">
    <mergeCell ref="AR2:BE2"/>
    <mergeCell ref="AN62:AP62"/>
    <mergeCell ref="AG62:AM62"/>
    <mergeCell ref="D62:H62"/>
    <mergeCell ref="J62:AF62"/>
    <mergeCell ref="AG51:AM51"/>
    <mergeCell ref="AN51:AP5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 - Vedlejší náklady'!C2" display="/"/>
    <hyperlink ref="A53" location="'SO 01 - Stavební práce -3...'!C2" display="/"/>
    <hyperlink ref="A54" location="'SO 02a - Stavební práce -...'!C2" display="/"/>
    <hyperlink ref="A55" location="'SO 02b - Zdravotní instalace'!C2" display="/"/>
    <hyperlink ref="A56" location="'SO 02c - Vytápění, chlazení'!C2" display="/"/>
    <hyperlink ref="A57" location="'SO 02d - Vzduchotechnika'!C2" display="/"/>
    <hyperlink ref="A58" location="'SO 02e - Elektroinstalace'!C2" display="/"/>
    <hyperlink ref="A59" location="'SO 02f - Slaboproud'!C2" display="/"/>
    <hyperlink ref="A60" location="'SO 02g - Interiérové vyba...'!C2" display="/"/>
    <hyperlink ref="A61" location="'SO 02h - Stěhování mobiliáře'!C2" display="/"/>
    <hyperlink ref="A62" location="'SO 04 - Dešťová kanalizace'!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107</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1732</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ROUND(SUM(BE92:BE222),2)</f>
        <v>0</v>
      </c>
      <c r="G30" s="41"/>
      <c r="H30" s="41"/>
      <c r="I30" s="130">
        <v>0.21</v>
      </c>
      <c r="J30" s="129">
        <f>ROUND(ROUND((SUM(BE92:BE222)),2)*I30,2)</f>
        <v>0</v>
      </c>
      <c r="K30" s="44"/>
    </row>
    <row r="31" spans="2:11" s="1" customFormat="1" ht="14.45" customHeight="1">
      <c r="B31" s="40"/>
      <c r="C31" s="41"/>
      <c r="D31" s="41"/>
      <c r="E31" s="48" t="s">
        <v>46</v>
      </c>
      <c r="F31" s="129">
        <f>ROUND(SUM(BF92:BF222),2)</f>
        <v>0</v>
      </c>
      <c r="G31" s="41"/>
      <c r="H31" s="41"/>
      <c r="I31" s="130">
        <v>0.15</v>
      </c>
      <c r="J31" s="129">
        <f>ROUND(ROUND((SUM(BF92:BF222)),2)*I31,2)</f>
        <v>0</v>
      </c>
      <c r="K31" s="44"/>
    </row>
    <row r="32" spans="2:11" s="1" customFormat="1" ht="14.45" customHeight="1" hidden="1">
      <c r="B32" s="40"/>
      <c r="C32" s="41"/>
      <c r="D32" s="41"/>
      <c r="E32" s="48" t="s">
        <v>47</v>
      </c>
      <c r="F32" s="129">
        <f>ROUND(SUM(BG92:BG222),2)</f>
        <v>0</v>
      </c>
      <c r="G32" s="41"/>
      <c r="H32" s="41"/>
      <c r="I32" s="130">
        <v>0.21</v>
      </c>
      <c r="J32" s="129">
        <v>0</v>
      </c>
      <c r="K32" s="44"/>
    </row>
    <row r="33" spans="2:11" s="1" customFormat="1" ht="14.45" customHeight="1" hidden="1">
      <c r="B33" s="40"/>
      <c r="C33" s="41"/>
      <c r="D33" s="41"/>
      <c r="E33" s="48" t="s">
        <v>48</v>
      </c>
      <c r="F33" s="129">
        <f>ROUND(SUM(BH92:BH222),2)</f>
        <v>0</v>
      </c>
      <c r="G33" s="41"/>
      <c r="H33" s="41"/>
      <c r="I33" s="130">
        <v>0.15</v>
      </c>
      <c r="J33" s="129">
        <v>0</v>
      </c>
      <c r="K33" s="44"/>
    </row>
    <row r="34" spans="2:11" s="1" customFormat="1" ht="14.45" customHeight="1" hidden="1">
      <c r="B34" s="40"/>
      <c r="C34" s="41"/>
      <c r="D34" s="41"/>
      <c r="E34" s="48" t="s">
        <v>49</v>
      </c>
      <c r="F34" s="129">
        <f>ROUND(SUM(BI92:BI222),2)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02g - Interiérové vybavení</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J92</f>
        <v>0</v>
      </c>
      <c r="K56" s="44"/>
      <c r="AU56" s="23" t="s">
        <v>126</v>
      </c>
    </row>
    <row r="57" spans="2:11" s="7" customFormat="1" ht="24.95" customHeight="1">
      <c r="B57" s="148"/>
      <c r="C57" s="149"/>
      <c r="D57" s="150" t="s">
        <v>1733</v>
      </c>
      <c r="E57" s="151"/>
      <c r="F57" s="151"/>
      <c r="G57" s="151"/>
      <c r="H57" s="151"/>
      <c r="I57" s="152"/>
      <c r="J57" s="153">
        <f>J93</f>
        <v>0</v>
      </c>
      <c r="K57" s="154"/>
    </row>
    <row r="58" spans="2:11" s="8" customFormat="1" ht="19.9" customHeight="1">
      <c r="B58" s="155"/>
      <c r="C58" s="156"/>
      <c r="D58" s="157" t="s">
        <v>1734</v>
      </c>
      <c r="E58" s="158"/>
      <c r="F58" s="158"/>
      <c r="G58" s="158"/>
      <c r="H58" s="158"/>
      <c r="I58" s="159"/>
      <c r="J58" s="160">
        <f>J94</f>
        <v>0</v>
      </c>
      <c r="K58" s="161"/>
    </row>
    <row r="59" spans="2:11" s="8" customFormat="1" ht="14.85" customHeight="1">
      <c r="B59" s="155"/>
      <c r="C59" s="156"/>
      <c r="D59" s="157" t="s">
        <v>1735</v>
      </c>
      <c r="E59" s="158"/>
      <c r="F59" s="158"/>
      <c r="G59" s="158"/>
      <c r="H59" s="158"/>
      <c r="I59" s="159"/>
      <c r="J59" s="160">
        <f>J95</f>
        <v>0</v>
      </c>
      <c r="K59" s="161"/>
    </row>
    <row r="60" spans="2:11" s="8" customFormat="1" ht="14.85" customHeight="1">
      <c r="B60" s="155"/>
      <c r="C60" s="156"/>
      <c r="D60" s="157" t="s">
        <v>1736</v>
      </c>
      <c r="E60" s="158"/>
      <c r="F60" s="158"/>
      <c r="G60" s="158"/>
      <c r="H60" s="158"/>
      <c r="I60" s="159"/>
      <c r="J60" s="160">
        <f>J98</f>
        <v>0</v>
      </c>
      <c r="K60" s="161"/>
    </row>
    <row r="61" spans="2:11" s="8" customFormat="1" ht="14.85" customHeight="1">
      <c r="B61" s="155"/>
      <c r="C61" s="156"/>
      <c r="D61" s="157" t="s">
        <v>1737</v>
      </c>
      <c r="E61" s="158"/>
      <c r="F61" s="158"/>
      <c r="G61" s="158"/>
      <c r="H61" s="158"/>
      <c r="I61" s="159"/>
      <c r="J61" s="160">
        <f>J108</f>
        <v>0</v>
      </c>
      <c r="K61" s="161"/>
    </row>
    <row r="62" spans="2:11" s="8" customFormat="1" ht="14.85" customHeight="1">
      <c r="B62" s="155"/>
      <c r="C62" s="156"/>
      <c r="D62" s="157" t="s">
        <v>1738</v>
      </c>
      <c r="E62" s="158"/>
      <c r="F62" s="158"/>
      <c r="G62" s="158"/>
      <c r="H62" s="158"/>
      <c r="I62" s="159"/>
      <c r="J62" s="160">
        <f>J117</f>
        <v>0</v>
      </c>
      <c r="K62" s="161"/>
    </row>
    <row r="63" spans="2:11" s="8" customFormat="1" ht="14.85" customHeight="1">
      <c r="B63" s="155"/>
      <c r="C63" s="156"/>
      <c r="D63" s="157" t="s">
        <v>1739</v>
      </c>
      <c r="E63" s="158"/>
      <c r="F63" s="158"/>
      <c r="G63" s="158"/>
      <c r="H63" s="158"/>
      <c r="I63" s="159"/>
      <c r="J63" s="160">
        <f>J126</f>
        <v>0</v>
      </c>
      <c r="K63" s="161"/>
    </row>
    <row r="64" spans="2:11" s="8" customFormat="1" ht="14.85" customHeight="1">
      <c r="B64" s="155"/>
      <c r="C64" s="156"/>
      <c r="D64" s="157" t="s">
        <v>1740</v>
      </c>
      <c r="E64" s="158"/>
      <c r="F64" s="158"/>
      <c r="G64" s="158"/>
      <c r="H64" s="158"/>
      <c r="I64" s="159"/>
      <c r="J64" s="160">
        <f>J138</f>
        <v>0</v>
      </c>
      <c r="K64" s="161"/>
    </row>
    <row r="65" spans="2:11" s="8" customFormat="1" ht="14.85" customHeight="1">
      <c r="B65" s="155"/>
      <c r="C65" s="156"/>
      <c r="D65" s="157" t="s">
        <v>1741</v>
      </c>
      <c r="E65" s="158"/>
      <c r="F65" s="158"/>
      <c r="G65" s="158"/>
      <c r="H65" s="158"/>
      <c r="I65" s="159"/>
      <c r="J65" s="160">
        <f>J149</f>
        <v>0</v>
      </c>
      <c r="K65" s="161"/>
    </row>
    <row r="66" spans="2:11" s="8" customFormat="1" ht="14.85" customHeight="1">
      <c r="B66" s="155"/>
      <c r="C66" s="156"/>
      <c r="D66" s="157" t="s">
        <v>1742</v>
      </c>
      <c r="E66" s="158"/>
      <c r="F66" s="158"/>
      <c r="G66" s="158"/>
      <c r="H66" s="158"/>
      <c r="I66" s="159"/>
      <c r="J66" s="160">
        <f>J163</f>
        <v>0</v>
      </c>
      <c r="K66" s="161"/>
    </row>
    <row r="67" spans="2:11" s="8" customFormat="1" ht="14.85" customHeight="1">
      <c r="B67" s="155"/>
      <c r="C67" s="156"/>
      <c r="D67" s="157" t="s">
        <v>1743</v>
      </c>
      <c r="E67" s="158"/>
      <c r="F67" s="158"/>
      <c r="G67" s="158"/>
      <c r="H67" s="158"/>
      <c r="I67" s="159"/>
      <c r="J67" s="160">
        <f>J173</f>
        <v>0</v>
      </c>
      <c r="K67" s="161"/>
    </row>
    <row r="68" spans="2:11" s="8" customFormat="1" ht="14.85" customHeight="1">
      <c r="B68" s="155"/>
      <c r="C68" s="156"/>
      <c r="D68" s="157" t="s">
        <v>1744</v>
      </c>
      <c r="E68" s="158"/>
      <c r="F68" s="158"/>
      <c r="G68" s="158"/>
      <c r="H68" s="158"/>
      <c r="I68" s="159"/>
      <c r="J68" s="160">
        <f>J179</f>
        <v>0</v>
      </c>
      <c r="K68" s="161"/>
    </row>
    <row r="69" spans="2:11" s="8" customFormat="1" ht="14.85" customHeight="1">
      <c r="B69" s="155"/>
      <c r="C69" s="156"/>
      <c r="D69" s="157" t="s">
        <v>1745</v>
      </c>
      <c r="E69" s="158"/>
      <c r="F69" s="158"/>
      <c r="G69" s="158"/>
      <c r="H69" s="158"/>
      <c r="I69" s="159"/>
      <c r="J69" s="160">
        <f>J186</f>
        <v>0</v>
      </c>
      <c r="K69" s="161"/>
    </row>
    <row r="70" spans="2:11" s="8" customFormat="1" ht="14.85" customHeight="1">
      <c r="B70" s="155"/>
      <c r="C70" s="156"/>
      <c r="D70" s="157" t="s">
        <v>1746</v>
      </c>
      <c r="E70" s="158"/>
      <c r="F70" s="158"/>
      <c r="G70" s="158"/>
      <c r="H70" s="158"/>
      <c r="I70" s="159"/>
      <c r="J70" s="160">
        <f>J196</f>
        <v>0</v>
      </c>
      <c r="K70" s="161"/>
    </row>
    <row r="71" spans="2:11" s="8" customFormat="1" ht="14.85" customHeight="1">
      <c r="B71" s="155"/>
      <c r="C71" s="156"/>
      <c r="D71" s="157" t="s">
        <v>1747</v>
      </c>
      <c r="E71" s="158"/>
      <c r="F71" s="158"/>
      <c r="G71" s="158"/>
      <c r="H71" s="158"/>
      <c r="I71" s="159"/>
      <c r="J71" s="160">
        <f>J203</f>
        <v>0</v>
      </c>
      <c r="K71" s="161"/>
    </row>
    <row r="72" spans="2:11" s="8" customFormat="1" ht="14.85" customHeight="1">
      <c r="B72" s="155"/>
      <c r="C72" s="156"/>
      <c r="D72" s="157" t="s">
        <v>1748</v>
      </c>
      <c r="E72" s="158"/>
      <c r="F72" s="158"/>
      <c r="G72" s="158"/>
      <c r="H72" s="158"/>
      <c r="I72" s="159"/>
      <c r="J72" s="160">
        <f>J207</f>
        <v>0</v>
      </c>
      <c r="K72" s="161"/>
    </row>
    <row r="73" spans="2:11" s="1" customFormat="1" ht="21.75" customHeight="1">
      <c r="B73" s="40"/>
      <c r="C73" s="41"/>
      <c r="D73" s="41"/>
      <c r="E73" s="41"/>
      <c r="F73" s="41"/>
      <c r="G73" s="41"/>
      <c r="H73" s="41"/>
      <c r="I73" s="117"/>
      <c r="J73" s="41"/>
      <c r="K73" s="44"/>
    </row>
    <row r="74" spans="2:11" s="1" customFormat="1" ht="6.95" customHeight="1">
      <c r="B74" s="55"/>
      <c r="C74" s="56"/>
      <c r="D74" s="56"/>
      <c r="E74" s="56"/>
      <c r="F74" s="56"/>
      <c r="G74" s="56"/>
      <c r="H74" s="56"/>
      <c r="I74" s="138"/>
      <c r="J74" s="56"/>
      <c r="K74" s="57"/>
    </row>
    <row r="78" spans="2:12" s="1" customFormat="1" ht="6.95" customHeight="1">
      <c r="B78" s="58"/>
      <c r="C78" s="59"/>
      <c r="D78" s="59"/>
      <c r="E78" s="59"/>
      <c r="F78" s="59"/>
      <c r="G78" s="59"/>
      <c r="H78" s="59"/>
      <c r="I78" s="141"/>
      <c r="J78" s="59"/>
      <c r="K78" s="59"/>
      <c r="L78" s="60"/>
    </row>
    <row r="79" spans="2:12" s="1" customFormat="1" ht="36.95" customHeight="1">
      <c r="B79" s="40"/>
      <c r="C79" s="61" t="s">
        <v>131</v>
      </c>
      <c r="D79" s="62"/>
      <c r="E79" s="62"/>
      <c r="F79" s="62"/>
      <c r="G79" s="62"/>
      <c r="H79" s="62"/>
      <c r="I79" s="162"/>
      <c r="J79" s="62"/>
      <c r="K79" s="62"/>
      <c r="L79" s="60"/>
    </row>
    <row r="80" spans="2:12" s="1" customFormat="1" ht="6.95" customHeight="1">
      <c r="B80" s="40"/>
      <c r="C80" s="62"/>
      <c r="D80" s="62"/>
      <c r="E80" s="62"/>
      <c r="F80" s="62"/>
      <c r="G80" s="62"/>
      <c r="H80" s="62"/>
      <c r="I80" s="162"/>
      <c r="J80" s="62"/>
      <c r="K80" s="62"/>
      <c r="L80" s="60"/>
    </row>
    <row r="81" spans="2:12" s="1" customFormat="1" ht="14.45" customHeight="1">
      <c r="B81" s="40"/>
      <c r="C81" s="64" t="s">
        <v>18</v>
      </c>
      <c r="D81" s="62"/>
      <c r="E81" s="62"/>
      <c r="F81" s="62"/>
      <c r="G81" s="62"/>
      <c r="H81" s="62"/>
      <c r="I81" s="162"/>
      <c r="J81" s="62"/>
      <c r="K81" s="62"/>
      <c r="L81" s="60"/>
    </row>
    <row r="82" spans="2:12" s="1" customFormat="1" ht="22.5" customHeight="1">
      <c r="B82" s="40"/>
      <c r="C82" s="62"/>
      <c r="D82" s="62"/>
      <c r="E82" s="393" t="str">
        <f>E7</f>
        <v>Stavební úpravy v 3. NP a nástavba 4. NP v objektu VŠE - Centrum aplikovaného výzkumu</v>
      </c>
      <c r="F82" s="394"/>
      <c r="G82" s="394"/>
      <c r="H82" s="394"/>
      <c r="I82" s="162"/>
      <c r="J82" s="62"/>
      <c r="K82" s="62"/>
      <c r="L82" s="60"/>
    </row>
    <row r="83" spans="2:12" s="1" customFormat="1" ht="14.45" customHeight="1">
      <c r="B83" s="40"/>
      <c r="C83" s="64" t="s">
        <v>120</v>
      </c>
      <c r="D83" s="62"/>
      <c r="E83" s="62"/>
      <c r="F83" s="62"/>
      <c r="G83" s="62"/>
      <c r="H83" s="62"/>
      <c r="I83" s="162"/>
      <c r="J83" s="62"/>
      <c r="K83" s="62"/>
      <c r="L83" s="60"/>
    </row>
    <row r="84" spans="2:12" s="1" customFormat="1" ht="23.25" customHeight="1">
      <c r="B84" s="40"/>
      <c r="C84" s="62"/>
      <c r="D84" s="62"/>
      <c r="E84" s="369" t="str">
        <f>E9</f>
        <v>SO 02g - Interiérové vybavení</v>
      </c>
      <c r="F84" s="395"/>
      <c r="G84" s="395"/>
      <c r="H84" s="395"/>
      <c r="I84" s="162"/>
      <c r="J84" s="62"/>
      <c r="K84" s="62"/>
      <c r="L84" s="60"/>
    </row>
    <row r="85" spans="2:12" s="1" customFormat="1" ht="6.95" customHeight="1">
      <c r="B85" s="40"/>
      <c r="C85" s="62"/>
      <c r="D85" s="62"/>
      <c r="E85" s="62"/>
      <c r="F85" s="62"/>
      <c r="G85" s="62"/>
      <c r="H85" s="62"/>
      <c r="I85" s="162"/>
      <c r="J85" s="62"/>
      <c r="K85" s="62"/>
      <c r="L85" s="60"/>
    </row>
    <row r="86" spans="2:12" s="1" customFormat="1" ht="18" customHeight="1">
      <c r="B86" s="40"/>
      <c r="C86" s="64" t="s">
        <v>25</v>
      </c>
      <c r="D86" s="62"/>
      <c r="E86" s="62"/>
      <c r="F86" s="163" t="str">
        <f>F12</f>
        <v xml:space="preserve"> </v>
      </c>
      <c r="G86" s="62"/>
      <c r="H86" s="62"/>
      <c r="I86" s="164" t="s">
        <v>27</v>
      </c>
      <c r="J86" s="72" t="str">
        <f>IF(J12="","",J12)</f>
        <v>8.10.2017</v>
      </c>
      <c r="K86" s="62"/>
      <c r="L86" s="60"/>
    </row>
    <row r="87" spans="2:12" s="1" customFormat="1" ht="6.95" customHeight="1">
      <c r="B87" s="40"/>
      <c r="C87" s="62"/>
      <c r="D87" s="62"/>
      <c r="E87" s="62"/>
      <c r="F87" s="62"/>
      <c r="G87" s="62"/>
      <c r="H87" s="62"/>
      <c r="I87" s="162"/>
      <c r="J87" s="62"/>
      <c r="K87" s="62"/>
      <c r="L87" s="60"/>
    </row>
    <row r="88" spans="2:12" s="1" customFormat="1" ht="13.5">
      <c r="B88" s="40"/>
      <c r="C88" s="64" t="s">
        <v>31</v>
      </c>
      <c r="D88" s="62"/>
      <c r="E88" s="62"/>
      <c r="F88" s="163" t="str">
        <f>E15</f>
        <v xml:space="preserve"> </v>
      </c>
      <c r="G88" s="62"/>
      <c r="H88" s="62"/>
      <c r="I88" s="164" t="s">
        <v>37</v>
      </c>
      <c r="J88" s="163" t="str">
        <f>E21</f>
        <v xml:space="preserve"> </v>
      </c>
      <c r="K88" s="62"/>
      <c r="L88" s="60"/>
    </row>
    <row r="89" spans="2:12" s="1" customFormat="1" ht="14.45" customHeight="1">
      <c r="B89" s="40"/>
      <c r="C89" s="64" t="s">
        <v>35</v>
      </c>
      <c r="D89" s="62"/>
      <c r="E89" s="62"/>
      <c r="F89" s="163" t="str">
        <f>IF(E18="","",E18)</f>
        <v/>
      </c>
      <c r="G89" s="62"/>
      <c r="H89" s="62"/>
      <c r="I89" s="162"/>
      <c r="J89" s="62"/>
      <c r="K89" s="62"/>
      <c r="L89" s="60"/>
    </row>
    <row r="90" spans="2:12" s="1" customFormat="1" ht="10.35" customHeight="1">
      <c r="B90" s="40"/>
      <c r="C90" s="62"/>
      <c r="D90" s="62"/>
      <c r="E90" s="62"/>
      <c r="F90" s="62"/>
      <c r="G90" s="62"/>
      <c r="H90" s="62"/>
      <c r="I90" s="162"/>
      <c r="J90" s="62"/>
      <c r="K90" s="62"/>
      <c r="L90" s="60"/>
    </row>
    <row r="91" spans="2:20" s="9" customFormat="1" ht="29.25" customHeight="1">
      <c r="B91" s="165"/>
      <c r="C91" s="166" t="s">
        <v>132</v>
      </c>
      <c r="D91" s="167" t="s">
        <v>59</v>
      </c>
      <c r="E91" s="167" t="s">
        <v>55</v>
      </c>
      <c r="F91" s="167" t="s">
        <v>133</v>
      </c>
      <c r="G91" s="167" t="s">
        <v>134</v>
      </c>
      <c r="H91" s="167" t="s">
        <v>135</v>
      </c>
      <c r="I91" s="168" t="s">
        <v>136</v>
      </c>
      <c r="J91" s="167" t="s">
        <v>124</v>
      </c>
      <c r="K91" s="169" t="s">
        <v>137</v>
      </c>
      <c r="L91" s="170"/>
      <c r="M91" s="80" t="s">
        <v>138</v>
      </c>
      <c r="N91" s="81" t="s">
        <v>44</v>
      </c>
      <c r="O91" s="81" t="s">
        <v>139</v>
      </c>
      <c r="P91" s="81" t="s">
        <v>140</v>
      </c>
      <c r="Q91" s="81" t="s">
        <v>141</v>
      </c>
      <c r="R91" s="81" t="s">
        <v>142</v>
      </c>
      <c r="S91" s="81" t="s">
        <v>143</v>
      </c>
      <c r="T91" s="82" t="s">
        <v>144</v>
      </c>
    </row>
    <row r="92" spans="2:63" s="1" customFormat="1" ht="29.25" customHeight="1">
      <c r="B92" s="40"/>
      <c r="C92" s="86" t="s">
        <v>125</v>
      </c>
      <c r="D92" s="62"/>
      <c r="E92" s="62"/>
      <c r="F92" s="62"/>
      <c r="G92" s="62"/>
      <c r="H92" s="62"/>
      <c r="I92" s="162"/>
      <c r="J92" s="171">
        <f>BK92</f>
        <v>0</v>
      </c>
      <c r="K92" s="62"/>
      <c r="L92" s="60"/>
      <c r="M92" s="83"/>
      <c r="N92" s="84"/>
      <c r="O92" s="84"/>
      <c r="P92" s="172">
        <f>P93</f>
        <v>0</v>
      </c>
      <c r="Q92" s="84"/>
      <c r="R92" s="172">
        <f>R93</f>
        <v>0</v>
      </c>
      <c r="S92" s="84"/>
      <c r="T92" s="173">
        <f>T93</f>
        <v>0</v>
      </c>
      <c r="AT92" s="23" t="s">
        <v>73</v>
      </c>
      <c r="AU92" s="23" t="s">
        <v>126</v>
      </c>
      <c r="BK92" s="174">
        <f>BK93</f>
        <v>0</v>
      </c>
    </row>
    <row r="93" spans="2:63" s="10" customFormat="1" ht="37.35" customHeight="1">
      <c r="B93" s="175"/>
      <c r="C93" s="176"/>
      <c r="D93" s="177" t="s">
        <v>73</v>
      </c>
      <c r="E93" s="178" t="s">
        <v>389</v>
      </c>
      <c r="F93" s="178" t="s">
        <v>389</v>
      </c>
      <c r="G93" s="176"/>
      <c r="H93" s="176"/>
      <c r="I93" s="179"/>
      <c r="J93" s="180">
        <f>BK93</f>
        <v>0</v>
      </c>
      <c r="K93" s="176"/>
      <c r="L93" s="181"/>
      <c r="M93" s="182"/>
      <c r="N93" s="183"/>
      <c r="O93" s="183"/>
      <c r="P93" s="184">
        <f>P94</f>
        <v>0</v>
      </c>
      <c r="Q93" s="183"/>
      <c r="R93" s="184">
        <f>R94</f>
        <v>0</v>
      </c>
      <c r="S93" s="183"/>
      <c r="T93" s="185">
        <f>T94</f>
        <v>0</v>
      </c>
      <c r="AR93" s="186" t="s">
        <v>83</v>
      </c>
      <c r="AT93" s="187" t="s">
        <v>73</v>
      </c>
      <c r="AU93" s="187" t="s">
        <v>74</v>
      </c>
      <c r="AY93" s="186" t="s">
        <v>148</v>
      </c>
      <c r="BK93" s="188">
        <f>BK94</f>
        <v>0</v>
      </c>
    </row>
    <row r="94" spans="2:63" s="10" customFormat="1" ht="19.9" customHeight="1">
      <c r="B94" s="175"/>
      <c r="C94" s="176"/>
      <c r="D94" s="177" t="s">
        <v>73</v>
      </c>
      <c r="E94" s="271" t="s">
        <v>1749</v>
      </c>
      <c r="F94" s="271" t="s">
        <v>1750</v>
      </c>
      <c r="G94" s="176"/>
      <c r="H94" s="176"/>
      <c r="I94" s="179"/>
      <c r="J94" s="272">
        <f>BK94</f>
        <v>0</v>
      </c>
      <c r="K94" s="176"/>
      <c r="L94" s="181"/>
      <c r="M94" s="182"/>
      <c r="N94" s="183"/>
      <c r="O94" s="183"/>
      <c r="P94" s="184">
        <f>P95+P98+P108+P117+P126+P138+P149+P163+P173+P179+P186+P196+P203+P207</f>
        <v>0</v>
      </c>
      <c r="Q94" s="183"/>
      <c r="R94" s="184">
        <f>R95+R98+R108+R117+R126+R138+R149+R163+R173+R179+R186+R196+R203+R207</f>
        <v>0</v>
      </c>
      <c r="S94" s="183"/>
      <c r="T94" s="185">
        <f>T95+T98+T108+T117+T126+T138+T149+T163+T173+T179+T186+T196+T203+T207</f>
        <v>0</v>
      </c>
      <c r="AR94" s="186" t="s">
        <v>83</v>
      </c>
      <c r="AT94" s="187" t="s">
        <v>73</v>
      </c>
      <c r="AU94" s="187" t="s">
        <v>24</v>
      </c>
      <c r="AY94" s="186" t="s">
        <v>148</v>
      </c>
      <c r="BK94" s="188">
        <f>BK95+BK98+BK108+BK117+BK126+BK138+BK149+BK163+BK173+BK179+BK186+BK196+BK203+BK207</f>
        <v>0</v>
      </c>
    </row>
    <row r="95" spans="2:63" s="10" customFormat="1" ht="14.85" customHeight="1">
      <c r="B95" s="175"/>
      <c r="C95" s="176"/>
      <c r="D95" s="189" t="s">
        <v>73</v>
      </c>
      <c r="E95" s="190" t="s">
        <v>1751</v>
      </c>
      <c r="F95" s="190" t="s">
        <v>1752</v>
      </c>
      <c r="G95" s="176"/>
      <c r="H95" s="176"/>
      <c r="I95" s="179"/>
      <c r="J95" s="191">
        <f>BK95</f>
        <v>0</v>
      </c>
      <c r="K95" s="176"/>
      <c r="L95" s="181"/>
      <c r="M95" s="182"/>
      <c r="N95" s="183"/>
      <c r="O95" s="183"/>
      <c r="P95" s="184">
        <f>SUM(P96:P97)</f>
        <v>0</v>
      </c>
      <c r="Q95" s="183"/>
      <c r="R95" s="184">
        <f>SUM(R96:R97)</f>
        <v>0</v>
      </c>
      <c r="S95" s="183"/>
      <c r="T95" s="185">
        <f>SUM(T96:T97)</f>
        <v>0</v>
      </c>
      <c r="AR95" s="186" t="s">
        <v>83</v>
      </c>
      <c r="AT95" s="187" t="s">
        <v>73</v>
      </c>
      <c r="AU95" s="187" t="s">
        <v>83</v>
      </c>
      <c r="AY95" s="186" t="s">
        <v>148</v>
      </c>
      <c r="BK95" s="188">
        <f>SUM(BK96:BK97)</f>
        <v>0</v>
      </c>
    </row>
    <row r="96" spans="2:65" s="1" customFormat="1" ht="44.25" customHeight="1">
      <c r="B96" s="40"/>
      <c r="C96" s="192" t="s">
        <v>24</v>
      </c>
      <c r="D96" s="192" t="s">
        <v>151</v>
      </c>
      <c r="E96" s="193" t="s">
        <v>1753</v>
      </c>
      <c r="F96" s="194" t="s">
        <v>1754</v>
      </c>
      <c r="G96" s="195" t="s">
        <v>206</v>
      </c>
      <c r="H96" s="196">
        <v>85</v>
      </c>
      <c r="I96" s="197"/>
      <c r="J96" s="198">
        <f>ROUND(I96*H96,2)</f>
        <v>0</v>
      </c>
      <c r="K96" s="194" t="s">
        <v>22</v>
      </c>
      <c r="L96" s="60"/>
      <c r="M96" s="199" t="s">
        <v>22</v>
      </c>
      <c r="N96" s="200" t="s">
        <v>45</v>
      </c>
      <c r="O96" s="41"/>
      <c r="P96" s="201">
        <f>O96*H96</f>
        <v>0</v>
      </c>
      <c r="Q96" s="201">
        <v>0</v>
      </c>
      <c r="R96" s="201">
        <f>Q96*H96</f>
        <v>0</v>
      </c>
      <c r="S96" s="201">
        <v>0</v>
      </c>
      <c r="T96" s="202">
        <f>S96*H96</f>
        <v>0</v>
      </c>
      <c r="AR96" s="23" t="s">
        <v>277</v>
      </c>
      <c r="AT96" s="23" t="s">
        <v>151</v>
      </c>
      <c r="AU96" s="23" t="s">
        <v>163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277</v>
      </c>
      <c r="BM96" s="23" t="s">
        <v>1755</v>
      </c>
    </row>
    <row r="97" spans="2:65" s="1" customFormat="1" ht="22.5" customHeight="1">
      <c r="B97" s="40"/>
      <c r="C97" s="192" t="s">
        <v>83</v>
      </c>
      <c r="D97" s="192" t="s">
        <v>151</v>
      </c>
      <c r="E97" s="193" t="s">
        <v>1756</v>
      </c>
      <c r="F97" s="194" t="s">
        <v>1757</v>
      </c>
      <c r="G97" s="195" t="s">
        <v>306</v>
      </c>
      <c r="H97" s="196">
        <v>10</v>
      </c>
      <c r="I97" s="197"/>
      <c r="J97" s="198">
        <f>ROUND(I97*H97,2)</f>
        <v>0</v>
      </c>
      <c r="K97" s="194" t="s">
        <v>22</v>
      </c>
      <c r="L97" s="60"/>
      <c r="M97" s="199" t="s">
        <v>22</v>
      </c>
      <c r="N97" s="200" t="s">
        <v>45</v>
      </c>
      <c r="O97" s="41"/>
      <c r="P97" s="201">
        <f>O97*H97</f>
        <v>0</v>
      </c>
      <c r="Q97" s="201">
        <v>0</v>
      </c>
      <c r="R97" s="201">
        <f>Q97*H97</f>
        <v>0</v>
      </c>
      <c r="S97" s="201">
        <v>0</v>
      </c>
      <c r="T97" s="202">
        <f>S97*H97</f>
        <v>0</v>
      </c>
      <c r="AR97" s="23" t="s">
        <v>277</v>
      </c>
      <c r="AT97" s="23" t="s">
        <v>151</v>
      </c>
      <c r="AU97" s="23" t="s">
        <v>163</v>
      </c>
      <c r="AY97" s="23" t="s">
        <v>148</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277</v>
      </c>
      <c r="BM97" s="23" t="s">
        <v>1758</v>
      </c>
    </row>
    <row r="98" spans="2:63" s="10" customFormat="1" ht="22.35" customHeight="1">
      <c r="B98" s="175"/>
      <c r="C98" s="176"/>
      <c r="D98" s="189" t="s">
        <v>73</v>
      </c>
      <c r="E98" s="190" t="s">
        <v>1759</v>
      </c>
      <c r="F98" s="190" t="s">
        <v>1760</v>
      </c>
      <c r="G98" s="176"/>
      <c r="H98" s="176"/>
      <c r="I98" s="179"/>
      <c r="J98" s="191">
        <f>BK98</f>
        <v>0</v>
      </c>
      <c r="K98" s="176"/>
      <c r="L98" s="181"/>
      <c r="M98" s="182"/>
      <c r="N98" s="183"/>
      <c r="O98" s="183"/>
      <c r="P98" s="184">
        <f>SUM(P99:P107)</f>
        <v>0</v>
      </c>
      <c r="Q98" s="183"/>
      <c r="R98" s="184">
        <f>SUM(R99:R107)</f>
        <v>0</v>
      </c>
      <c r="S98" s="183"/>
      <c r="T98" s="185">
        <f>SUM(T99:T107)</f>
        <v>0</v>
      </c>
      <c r="AR98" s="186" t="s">
        <v>83</v>
      </c>
      <c r="AT98" s="187" t="s">
        <v>73</v>
      </c>
      <c r="AU98" s="187" t="s">
        <v>83</v>
      </c>
      <c r="AY98" s="186" t="s">
        <v>148</v>
      </c>
      <c r="BK98" s="188">
        <f>SUM(BK99:BK107)</f>
        <v>0</v>
      </c>
    </row>
    <row r="99" spans="2:65" s="1" customFormat="1" ht="44.25" customHeight="1">
      <c r="B99" s="40"/>
      <c r="C99" s="192" t="s">
        <v>163</v>
      </c>
      <c r="D99" s="192" t="s">
        <v>151</v>
      </c>
      <c r="E99" s="193" t="s">
        <v>1761</v>
      </c>
      <c r="F99" s="194" t="s">
        <v>1762</v>
      </c>
      <c r="G99" s="195" t="s">
        <v>206</v>
      </c>
      <c r="H99" s="196">
        <v>36</v>
      </c>
      <c r="I99" s="197"/>
      <c r="J99" s="198">
        <f aca="true" t="shared" si="0" ref="J99:J107">ROUND(I99*H99,2)</f>
        <v>0</v>
      </c>
      <c r="K99" s="194" t="s">
        <v>22</v>
      </c>
      <c r="L99" s="60"/>
      <c r="M99" s="199" t="s">
        <v>22</v>
      </c>
      <c r="N99" s="200" t="s">
        <v>45</v>
      </c>
      <c r="O99" s="41"/>
      <c r="P99" s="201">
        <f aca="true" t="shared" si="1" ref="P99:P107">O99*H99</f>
        <v>0</v>
      </c>
      <c r="Q99" s="201">
        <v>0</v>
      </c>
      <c r="R99" s="201">
        <f aca="true" t="shared" si="2" ref="R99:R107">Q99*H99</f>
        <v>0</v>
      </c>
      <c r="S99" s="201">
        <v>0</v>
      </c>
      <c r="T99" s="202">
        <f aca="true" t="shared" si="3" ref="T99:T107">S99*H99</f>
        <v>0</v>
      </c>
      <c r="AR99" s="23" t="s">
        <v>277</v>
      </c>
      <c r="AT99" s="23" t="s">
        <v>151</v>
      </c>
      <c r="AU99" s="23" t="s">
        <v>163</v>
      </c>
      <c r="AY99" s="23" t="s">
        <v>148</v>
      </c>
      <c r="BE99" s="203">
        <f aca="true" t="shared" si="4" ref="BE99:BE107">IF(N99="základní",J99,0)</f>
        <v>0</v>
      </c>
      <c r="BF99" s="203">
        <f aca="true" t="shared" si="5" ref="BF99:BF107">IF(N99="snížená",J99,0)</f>
        <v>0</v>
      </c>
      <c r="BG99" s="203">
        <f aca="true" t="shared" si="6" ref="BG99:BG107">IF(N99="zákl. přenesená",J99,0)</f>
        <v>0</v>
      </c>
      <c r="BH99" s="203">
        <f aca="true" t="shared" si="7" ref="BH99:BH107">IF(N99="sníž. přenesená",J99,0)</f>
        <v>0</v>
      </c>
      <c r="BI99" s="203">
        <f aca="true" t="shared" si="8" ref="BI99:BI107">IF(N99="nulová",J99,0)</f>
        <v>0</v>
      </c>
      <c r="BJ99" s="23" t="s">
        <v>24</v>
      </c>
      <c r="BK99" s="203">
        <f aca="true" t="shared" si="9" ref="BK99:BK107">ROUND(I99*H99,2)</f>
        <v>0</v>
      </c>
      <c r="BL99" s="23" t="s">
        <v>277</v>
      </c>
      <c r="BM99" s="23" t="s">
        <v>83</v>
      </c>
    </row>
    <row r="100" spans="2:65" s="1" customFormat="1" ht="22.5" customHeight="1">
      <c r="B100" s="40"/>
      <c r="C100" s="192" t="s">
        <v>167</v>
      </c>
      <c r="D100" s="192" t="s">
        <v>151</v>
      </c>
      <c r="E100" s="193" t="s">
        <v>1763</v>
      </c>
      <c r="F100" s="194" t="s">
        <v>1764</v>
      </c>
      <c r="G100" s="195" t="s">
        <v>206</v>
      </c>
      <c r="H100" s="196">
        <v>22</v>
      </c>
      <c r="I100" s="197"/>
      <c r="J100" s="198">
        <f t="shared" si="0"/>
        <v>0</v>
      </c>
      <c r="K100" s="194" t="s">
        <v>22</v>
      </c>
      <c r="L100" s="60"/>
      <c r="M100" s="199" t="s">
        <v>22</v>
      </c>
      <c r="N100" s="200" t="s">
        <v>45</v>
      </c>
      <c r="O100" s="41"/>
      <c r="P100" s="201">
        <f t="shared" si="1"/>
        <v>0</v>
      </c>
      <c r="Q100" s="201">
        <v>0</v>
      </c>
      <c r="R100" s="201">
        <f t="shared" si="2"/>
        <v>0</v>
      </c>
      <c r="S100" s="201">
        <v>0</v>
      </c>
      <c r="T100" s="202">
        <f t="shared" si="3"/>
        <v>0</v>
      </c>
      <c r="AR100" s="23" t="s">
        <v>277</v>
      </c>
      <c r="AT100" s="23" t="s">
        <v>151</v>
      </c>
      <c r="AU100" s="23" t="s">
        <v>163</v>
      </c>
      <c r="AY100" s="23" t="s">
        <v>148</v>
      </c>
      <c r="BE100" s="203">
        <f t="shared" si="4"/>
        <v>0</v>
      </c>
      <c r="BF100" s="203">
        <f t="shared" si="5"/>
        <v>0</v>
      </c>
      <c r="BG100" s="203">
        <f t="shared" si="6"/>
        <v>0</v>
      </c>
      <c r="BH100" s="203">
        <f t="shared" si="7"/>
        <v>0</v>
      </c>
      <c r="BI100" s="203">
        <f t="shared" si="8"/>
        <v>0</v>
      </c>
      <c r="BJ100" s="23" t="s">
        <v>24</v>
      </c>
      <c r="BK100" s="203">
        <f t="shared" si="9"/>
        <v>0</v>
      </c>
      <c r="BL100" s="23" t="s">
        <v>277</v>
      </c>
      <c r="BM100" s="23" t="s">
        <v>167</v>
      </c>
    </row>
    <row r="101" spans="2:65" s="1" customFormat="1" ht="44.25" customHeight="1">
      <c r="B101" s="40"/>
      <c r="C101" s="192" t="s">
        <v>147</v>
      </c>
      <c r="D101" s="192" t="s">
        <v>151</v>
      </c>
      <c r="E101" s="193" t="s">
        <v>1765</v>
      </c>
      <c r="F101" s="194" t="s">
        <v>1766</v>
      </c>
      <c r="G101" s="195" t="s">
        <v>306</v>
      </c>
      <c r="H101" s="196">
        <v>8</v>
      </c>
      <c r="I101" s="197"/>
      <c r="J101" s="198">
        <f t="shared" si="0"/>
        <v>0</v>
      </c>
      <c r="K101" s="194" t="s">
        <v>22</v>
      </c>
      <c r="L101" s="60"/>
      <c r="M101" s="199" t="s">
        <v>22</v>
      </c>
      <c r="N101" s="200" t="s">
        <v>45</v>
      </c>
      <c r="O101" s="41"/>
      <c r="P101" s="201">
        <f t="shared" si="1"/>
        <v>0</v>
      </c>
      <c r="Q101" s="201">
        <v>0</v>
      </c>
      <c r="R101" s="201">
        <f t="shared" si="2"/>
        <v>0</v>
      </c>
      <c r="S101" s="201">
        <v>0</v>
      </c>
      <c r="T101" s="202">
        <f t="shared" si="3"/>
        <v>0</v>
      </c>
      <c r="AR101" s="23" t="s">
        <v>277</v>
      </c>
      <c r="AT101" s="23" t="s">
        <v>151</v>
      </c>
      <c r="AU101" s="23" t="s">
        <v>163</v>
      </c>
      <c r="AY101" s="23" t="s">
        <v>148</v>
      </c>
      <c r="BE101" s="203">
        <f t="shared" si="4"/>
        <v>0</v>
      </c>
      <c r="BF101" s="203">
        <f t="shared" si="5"/>
        <v>0</v>
      </c>
      <c r="BG101" s="203">
        <f t="shared" si="6"/>
        <v>0</v>
      </c>
      <c r="BH101" s="203">
        <f t="shared" si="7"/>
        <v>0</v>
      </c>
      <c r="BI101" s="203">
        <f t="shared" si="8"/>
        <v>0</v>
      </c>
      <c r="BJ101" s="23" t="s">
        <v>24</v>
      </c>
      <c r="BK101" s="203">
        <f t="shared" si="9"/>
        <v>0</v>
      </c>
      <c r="BL101" s="23" t="s">
        <v>277</v>
      </c>
      <c r="BM101" s="23" t="s">
        <v>176</v>
      </c>
    </row>
    <row r="102" spans="2:65" s="1" customFormat="1" ht="44.25" customHeight="1">
      <c r="B102" s="40"/>
      <c r="C102" s="192" t="s">
        <v>176</v>
      </c>
      <c r="D102" s="192" t="s">
        <v>151</v>
      </c>
      <c r="E102" s="193" t="s">
        <v>1767</v>
      </c>
      <c r="F102" s="194" t="s">
        <v>1768</v>
      </c>
      <c r="G102" s="195" t="s">
        <v>306</v>
      </c>
      <c r="H102" s="196">
        <v>6</v>
      </c>
      <c r="I102" s="197"/>
      <c r="J102" s="198">
        <f t="shared" si="0"/>
        <v>0</v>
      </c>
      <c r="K102" s="194" t="s">
        <v>22</v>
      </c>
      <c r="L102" s="60"/>
      <c r="M102" s="199" t="s">
        <v>22</v>
      </c>
      <c r="N102" s="200" t="s">
        <v>45</v>
      </c>
      <c r="O102" s="41"/>
      <c r="P102" s="201">
        <f t="shared" si="1"/>
        <v>0</v>
      </c>
      <c r="Q102" s="201">
        <v>0</v>
      </c>
      <c r="R102" s="201">
        <f t="shared" si="2"/>
        <v>0</v>
      </c>
      <c r="S102" s="201">
        <v>0</v>
      </c>
      <c r="T102" s="202">
        <f t="shared" si="3"/>
        <v>0</v>
      </c>
      <c r="AR102" s="23" t="s">
        <v>277</v>
      </c>
      <c r="AT102" s="23" t="s">
        <v>151</v>
      </c>
      <c r="AU102" s="23" t="s">
        <v>163</v>
      </c>
      <c r="AY102" s="23" t="s">
        <v>148</v>
      </c>
      <c r="BE102" s="203">
        <f t="shared" si="4"/>
        <v>0</v>
      </c>
      <c r="BF102" s="203">
        <f t="shared" si="5"/>
        <v>0</v>
      </c>
      <c r="BG102" s="203">
        <f t="shared" si="6"/>
        <v>0</v>
      </c>
      <c r="BH102" s="203">
        <f t="shared" si="7"/>
        <v>0</v>
      </c>
      <c r="BI102" s="203">
        <f t="shared" si="8"/>
        <v>0</v>
      </c>
      <c r="BJ102" s="23" t="s">
        <v>24</v>
      </c>
      <c r="BK102" s="203">
        <f t="shared" si="9"/>
        <v>0</v>
      </c>
      <c r="BL102" s="23" t="s">
        <v>277</v>
      </c>
      <c r="BM102" s="23" t="s">
        <v>274</v>
      </c>
    </row>
    <row r="103" spans="2:65" s="1" customFormat="1" ht="31.5" customHeight="1">
      <c r="B103" s="40"/>
      <c r="C103" s="192" t="s">
        <v>245</v>
      </c>
      <c r="D103" s="192" t="s">
        <v>151</v>
      </c>
      <c r="E103" s="193" t="s">
        <v>1769</v>
      </c>
      <c r="F103" s="194" t="s">
        <v>1770</v>
      </c>
      <c r="G103" s="195" t="s">
        <v>306</v>
      </c>
      <c r="H103" s="196">
        <v>2</v>
      </c>
      <c r="I103" s="197"/>
      <c r="J103" s="198">
        <f t="shared" si="0"/>
        <v>0</v>
      </c>
      <c r="K103" s="194" t="s">
        <v>22</v>
      </c>
      <c r="L103" s="60"/>
      <c r="M103" s="199" t="s">
        <v>22</v>
      </c>
      <c r="N103" s="200" t="s">
        <v>45</v>
      </c>
      <c r="O103" s="41"/>
      <c r="P103" s="201">
        <f t="shared" si="1"/>
        <v>0</v>
      </c>
      <c r="Q103" s="201">
        <v>0</v>
      </c>
      <c r="R103" s="201">
        <f t="shared" si="2"/>
        <v>0</v>
      </c>
      <c r="S103" s="201">
        <v>0</v>
      </c>
      <c r="T103" s="202">
        <f t="shared" si="3"/>
        <v>0</v>
      </c>
      <c r="AR103" s="23" t="s">
        <v>277</v>
      </c>
      <c r="AT103" s="23" t="s">
        <v>151</v>
      </c>
      <c r="AU103" s="23" t="s">
        <v>163</v>
      </c>
      <c r="AY103" s="23" t="s">
        <v>148</v>
      </c>
      <c r="BE103" s="203">
        <f t="shared" si="4"/>
        <v>0</v>
      </c>
      <c r="BF103" s="203">
        <f t="shared" si="5"/>
        <v>0</v>
      </c>
      <c r="BG103" s="203">
        <f t="shared" si="6"/>
        <v>0</v>
      </c>
      <c r="BH103" s="203">
        <f t="shared" si="7"/>
        <v>0</v>
      </c>
      <c r="BI103" s="203">
        <f t="shared" si="8"/>
        <v>0</v>
      </c>
      <c r="BJ103" s="23" t="s">
        <v>24</v>
      </c>
      <c r="BK103" s="203">
        <f t="shared" si="9"/>
        <v>0</v>
      </c>
      <c r="BL103" s="23" t="s">
        <v>277</v>
      </c>
      <c r="BM103" s="23" t="s">
        <v>29</v>
      </c>
    </row>
    <row r="104" spans="2:65" s="1" customFormat="1" ht="22.5" customHeight="1">
      <c r="B104" s="40"/>
      <c r="C104" s="192" t="s">
        <v>274</v>
      </c>
      <c r="D104" s="192" t="s">
        <v>151</v>
      </c>
      <c r="E104" s="193" t="s">
        <v>1771</v>
      </c>
      <c r="F104" s="194" t="s">
        <v>1772</v>
      </c>
      <c r="G104" s="195" t="s">
        <v>306</v>
      </c>
      <c r="H104" s="196">
        <v>6</v>
      </c>
      <c r="I104" s="197"/>
      <c r="J104" s="198">
        <f t="shared" si="0"/>
        <v>0</v>
      </c>
      <c r="K104" s="194" t="s">
        <v>22</v>
      </c>
      <c r="L104" s="60"/>
      <c r="M104" s="199" t="s">
        <v>22</v>
      </c>
      <c r="N104" s="200" t="s">
        <v>45</v>
      </c>
      <c r="O104" s="41"/>
      <c r="P104" s="201">
        <f t="shared" si="1"/>
        <v>0</v>
      </c>
      <c r="Q104" s="201">
        <v>0</v>
      </c>
      <c r="R104" s="201">
        <f t="shared" si="2"/>
        <v>0</v>
      </c>
      <c r="S104" s="201">
        <v>0</v>
      </c>
      <c r="T104" s="202">
        <f t="shared" si="3"/>
        <v>0</v>
      </c>
      <c r="AR104" s="23" t="s">
        <v>277</v>
      </c>
      <c r="AT104" s="23" t="s">
        <v>151</v>
      </c>
      <c r="AU104" s="23" t="s">
        <v>163</v>
      </c>
      <c r="AY104" s="23" t="s">
        <v>148</v>
      </c>
      <c r="BE104" s="203">
        <f t="shared" si="4"/>
        <v>0</v>
      </c>
      <c r="BF104" s="203">
        <f t="shared" si="5"/>
        <v>0</v>
      </c>
      <c r="BG104" s="203">
        <f t="shared" si="6"/>
        <v>0</v>
      </c>
      <c r="BH104" s="203">
        <f t="shared" si="7"/>
        <v>0</v>
      </c>
      <c r="BI104" s="203">
        <f t="shared" si="8"/>
        <v>0</v>
      </c>
      <c r="BJ104" s="23" t="s">
        <v>24</v>
      </c>
      <c r="BK104" s="203">
        <f t="shared" si="9"/>
        <v>0</v>
      </c>
      <c r="BL104" s="23" t="s">
        <v>277</v>
      </c>
      <c r="BM104" s="23" t="s">
        <v>318</v>
      </c>
    </row>
    <row r="105" spans="2:65" s="1" customFormat="1" ht="22.5" customHeight="1">
      <c r="B105" s="40"/>
      <c r="C105" s="192" t="s">
        <v>303</v>
      </c>
      <c r="D105" s="192" t="s">
        <v>151</v>
      </c>
      <c r="E105" s="193" t="s">
        <v>1773</v>
      </c>
      <c r="F105" s="194" t="s">
        <v>1774</v>
      </c>
      <c r="G105" s="195" t="s">
        <v>306</v>
      </c>
      <c r="H105" s="196">
        <v>1</v>
      </c>
      <c r="I105" s="197"/>
      <c r="J105" s="198">
        <f t="shared" si="0"/>
        <v>0</v>
      </c>
      <c r="K105" s="194" t="s">
        <v>22</v>
      </c>
      <c r="L105" s="60"/>
      <c r="M105" s="199" t="s">
        <v>22</v>
      </c>
      <c r="N105" s="200" t="s">
        <v>45</v>
      </c>
      <c r="O105" s="41"/>
      <c r="P105" s="201">
        <f t="shared" si="1"/>
        <v>0</v>
      </c>
      <c r="Q105" s="201">
        <v>0</v>
      </c>
      <c r="R105" s="201">
        <f t="shared" si="2"/>
        <v>0</v>
      </c>
      <c r="S105" s="201">
        <v>0</v>
      </c>
      <c r="T105" s="202">
        <f t="shared" si="3"/>
        <v>0</v>
      </c>
      <c r="AR105" s="23" t="s">
        <v>277</v>
      </c>
      <c r="AT105" s="23" t="s">
        <v>151</v>
      </c>
      <c r="AU105" s="23" t="s">
        <v>163</v>
      </c>
      <c r="AY105" s="23" t="s">
        <v>148</v>
      </c>
      <c r="BE105" s="203">
        <f t="shared" si="4"/>
        <v>0</v>
      </c>
      <c r="BF105" s="203">
        <f t="shared" si="5"/>
        <v>0</v>
      </c>
      <c r="BG105" s="203">
        <f t="shared" si="6"/>
        <v>0</v>
      </c>
      <c r="BH105" s="203">
        <f t="shared" si="7"/>
        <v>0</v>
      </c>
      <c r="BI105" s="203">
        <f t="shared" si="8"/>
        <v>0</v>
      </c>
      <c r="BJ105" s="23" t="s">
        <v>24</v>
      </c>
      <c r="BK105" s="203">
        <f t="shared" si="9"/>
        <v>0</v>
      </c>
      <c r="BL105" s="23" t="s">
        <v>277</v>
      </c>
      <c r="BM105" s="23" t="s">
        <v>329</v>
      </c>
    </row>
    <row r="106" spans="2:65" s="1" customFormat="1" ht="31.5" customHeight="1">
      <c r="B106" s="40"/>
      <c r="C106" s="192" t="s">
        <v>29</v>
      </c>
      <c r="D106" s="192" t="s">
        <v>151</v>
      </c>
      <c r="E106" s="193" t="s">
        <v>1775</v>
      </c>
      <c r="F106" s="194" t="s">
        <v>1776</v>
      </c>
      <c r="G106" s="195" t="s">
        <v>306</v>
      </c>
      <c r="H106" s="196">
        <v>1</v>
      </c>
      <c r="I106" s="197"/>
      <c r="J106" s="198">
        <f t="shared" si="0"/>
        <v>0</v>
      </c>
      <c r="K106" s="194" t="s">
        <v>22</v>
      </c>
      <c r="L106" s="60"/>
      <c r="M106" s="199" t="s">
        <v>22</v>
      </c>
      <c r="N106" s="200" t="s">
        <v>45</v>
      </c>
      <c r="O106" s="41"/>
      <c r="P106" s="201">
        <f t="shared" si="1"/>
        <v>0</v>
      </c>
      <c r="Q106" s="201">
        <v>0</v>
      </c>
      <c r="R106" s="201">
        <f t="shared" si="2"/>
        <v>0</v>
      </c>
      <c r="S106" s="201">
        <v>0</v>
      </c>
      <c r="T106" s="202">
        <f t="shared" si="3"/>
        <v>0</v>
      </c>
      <c r="AR106" s="23" t="s">
        <v>277</v>
      </c>
      <c r="AT106" s="23" t="s">
        <v>151</v>
      </c>
      <c r="AU106" s="23" t="s">
        <v>163</v>
      </c>
      <c r="AY106" s="23" t="s">
        <v>148</v>
      </c>
      <c r="BE106" s="203">
        <f t="shared" si="4"/>
        <v>0</v>
      </c>
      <c r="BF106" s="203">
        <f t="shared" si="5"/>
        <v>0</v>
      </c>
      <c r="BG106" s="203">
        <f t="shared" si="6"/>
        <v>0</v>
      </c>
      <c r="BH106" s="203">
        <f t="shared" si="7"/>
        <v>0</v>
      </c>
      <c r="BI106" s="203">
        <f t="shared" si="8"/>
        <v>0</v>
      </c>
      <c r="BJ106" s="23" t="s">
        <v>24</v>
      </c>
      <c r="BK106" s="203">
        <f t="shared" si="9"/>
        <v>0</v>
      </c>
      <c r="BL106" s="23" t="s">
        <v>277</v>
      </c>
      <c r="BM106" s="23" t="s">
        <v>277</v>
      </c>
    </row>
    <row r="107" spans="2:65" s="1" customFormat="1" ht="22.5" customHeight="1">
      <c r="B107" s="40"/>
      <c r="C107" s="192" t="s">
        <v>312</v>
      </c>
      <c r="D107" s="192" t="s">
        <v>151</v>
      </c>
      <c r="E107" s="193" t="s">
        <v>1777</v>
      </c>
      <c r="F107" s="194" t="s">
        <v>1778</v>
      </c>
      <c r="G107" s="195" t="s">
        <v>306</v>
      </c>
      <c r="H107" s="196">
        <v>1</v>
      </c>
      <c r="I107" s="197"/>
      <c r="J107" s="198">
        <f t="shared" si="0"/>
        <v>0</v>
      </c>
      <c r="K107" s="194" t="s">
        <v>22</v>
      </c>
      <c r="L107" s="60"/>
      <c r="M107" s="199" t="s">
        <v>22</v>
      </c>
      <c r="N107" s="200" t="s">
        <v>45</v>
      </c>
      <c r="O107" s="41"/>
      <c r="P107" s="201">
        <f t="shared" si="1"/>
        <v>0</v>
      </c>
      <c r="Q107" s="201">
        <v>0</v>
      </c>
      <c r="R107" s="201">
        <f t="shared" si="2"/>
        <v>0</v>
      </c>
      <c r="S107" s="201">
        <v>0</v>
      </c>
      <c r="T107" s="202">
        <f t="shared" si="3"/>
        <v>0</v>
      </c>
      <c r="AR107" s="23" t="s">
        <v>277</v>
      </c>
      <c r="AT107" s="23" t="s">
        <v>151</v>
      </c>
      <c r="AU107" s="23" t="s">
        <v>163</v>
      </c>
      <c r="AY107" s="23" t="s">
        <v>148</v>
      </c>
      <c r="BE107" s="203">
        <f t="shared" si="4"/>
        <v>0</v>
      </c>
      <c r="BF107" s="203">
        <f t="shared" si="5"/>
        <v>0</v>
      </c>
      <c r="BG107" s="203">
        <f t="shared" si="6"/>
        <v>0</v>
      </c>
      <c r="BH107" s="203">
        <f t="shared" si="7"/>
        <v>0</v>
      </c>
      <c r="BI107" s="203">
        <f t="shared" si="8"/>
        <v>0</v>
      </c>
      <c r="BJ107" s="23" t="s">
        <v>24</v>
      </c>
      <c r="BK107" s="203">
        <f t="shared" si="9"/>
        <v>0</v>
      </c>
      <c r="BL107" s="23" t="s">
        <v>277</v>
      </c>
      <c r="BM107" s="23" t="s">
        <v>351</v>
      </c>
    </row>
    <row r="108" spans="2:63" s="10" customFormat="1" ht="22.35" customHeight="1">
      <c r="B108" s="175"/>
      <c r="C108" s="176"/>
      <c r="D108" s="189" t="s">
        <v>73</v>
      </c>
      <c r="E108" s="190" t="s">
        <v>512</v>
      </c>
      <c r="F108" s="190" t="s">
        <v>1779</v>
      </c>
      <c r="G108" s="176"/>
      <c r="H108" s="176"/>
      <c r="I108" s="179"/>
      <c r="J108" s="191">
        <f>BK108</f>
        <v>0</v>
      </c>
      <c r="K108" s="176"/>
      <c r="L108" s="181"/>
      <c r="M108" s="182"/>
      <c r="N108" s="183"/>
      <c r="O108" s="183"/>
      <c r="P108" s="184">
        <f>SUM(P109:P116)</f>
        <v>0</v>
      </c>
      <c r="Q108" s="183"/>
      <c r="R108" s="184">
        <f>SUM(R109:R116)</f>
        <v>0</v>
      </c>
      <c r="S108" s="183"/>
      <c r="T108" s="185">
        <f>SUM(T109:T116)</f>
        <v>0</v>
      </c>
      <c r="AR108" s="186" t="s">
        <v>83</v>
      </c>
      <c r="AT108" s="187" t="s">
        <v>73</v>
      </c>
      <c r="AU108" s="187" t="s">
        <v>83</v>
      </c>
      <c r="AY108" s="186" t="s">
        <v>148</v>
      </c>
      <c r="BK108" s="188">
        <f>SUM(BK109:BK116)</f>
        <v>0</v>
      </c>
    </row>
    <row r="109" spans="2:65" s="1" customFormat="1" ht="44.25" customHeight="1">
      <c r="B109" s="40"/>
      <c r="C109" s="192" t="s">
        <v>318</v>
      </c>
      <c r="D109" s="192" t="s">
        <v>151</v>
      </c>
      <c r="E109" s="193" t="s">
        <v>1780</v>
      </c>
      <c r="F109" s="194" t="s">
        <v>1754</v>
      </c>
      <c r="G109" s="195" t="s">
        <v>206</v>
      </c>
      <c r="H109" s="196">
        <v>36</v>
      </c>
      <c r="I109" s="197"/>
      <c r="J109" s="198">
        <f aca="true" t="shared" si="10" ref="J109:J116">ROUND(I109*H109,2)</f>
        <v>0</v>
      </c>
      <c r="K109" s="194" t="s">
        <v>22</v>
      </c>
      <c r="L109" s="60"/>
      <c r="M109" s="199" t="s">
        <v>22</v>
      </c>
      <c r="N109" s="200" t="s">
        <v>45</v>
      </c>
      <c r="O109" s="41"/>
      <c r="P109" s="201">
        <f aca="true" t="shared" si="11" ref="P109:P116">O109*H109</f>
        <v>0</v>
      </c>
      <c r="Q109" s="201">
        <v>0</v>
      </c>
      <c r="R109" s="201">
        <f aca="true" t="shared" si="12" ref="R109:R116">Q109*H109</f>
        <v>0</v>
      </c>
      <c r="S109" s="201">
        <v>0</v>
      </c>
      <c r="T109" s="202">
        <f aca="true" t="shared" si="13" ref="T109:T116">S109*H109</f>
        <v>0</v>
      </c>
      <c r="AR109" s="23" t="s">
        <v>277</v>
      </c>
      <c r="AT109" s="23" t="s">
        <v>151</v>
      </c>
      <c r="AU109" s="23" t="s">
        <v>163</v>
      </c>
      <c r="AY109" s="23" t="s">
        <v>148</v>
      </c>
      <c r="BE109" s="203">
        <f aca="true" t="shared" si="14" ref="BE109:BE116">IF(N109="základní",J109,0)</f>
        <v>0</v>
      </c>
      <c r="BF109" s="203">
        <f aca="true" t="shared" si="15" ref="BF109:BF116">IF(N109="snížená",J109,0)</f>
        <v>0</v>
      </c>
      <c r="BG109" s="203">
        <f aca="true" t="shared" si="16" ref="BG109:BG116">IF(N109="zákl. přenesená",J109,0)</f>
        <v>0</v>
      </c>
      <c r="BH109" s="203">
        <f aca="true" t="shared" si="17" ref="BH109:BH116">IF(N109="sníž. přenesená",J109,0)</f>
        <v>0</v>
      </c>
      <c r="BI109" s="203">
        <f aca="true" t="shared" si="18" ref="BI109:BI116">IF(N109="nulová",J109,0)</f>
        <v>0</v>
      </c>
      <c r="BJ109" s="23" t="s">
        <v>24</v>
      </c>
      <c r="BK109" s="203">
        <f aca="true" t="shared" si="19" ref="BK109:BK116">ROUND(I109*H109,2)</f>
        <v>0</v>
      </c>
      <c r="BL109" s="23" t="s">
        <v>277</v>
      </c>
      <c r="BM109" s="23" t="s">
        <v>364</v>
      </c>
    </row>
    <row r="110" spans="2:65" s="1" customFormat="1" ht="22.5" customHeight="1">
      <c r="B110" s="40"/>
      <c r="C110" s="192" t="s">
        <v>324</v>
      </c>
      <c r="D110" s="192" t="s">
        <v>151</v>
      </c>
      <c r="E110" s="193" t="s">
        <v>1781</v>
      </c>
      <c r="F110" s="194" t="s">
        <v>1782</v>
      </c>
      <c r="G110" s="195" t="s">
        <v>206</v>
      </c>
      <c r="H110" s="196">
        <v>46.08</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163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374</v>
      </c>
    </row>
    <row r="111" spans="2:65" s="1" customFormat="1" ht="44.25" customHeight="1">
      <c r="B111" s="40"/>
      <c r="C111" s="192" t="s">
        <v>329</v>
      </c>
      <c r="D111" s="192" t="s">
        <v>151</v>
      </c>
      <c r="E111" s="193" t="s">
        <v>1783</v>
      </c>
      <c r="F111" s="194" t="s">
        <v>1766</v>
      </c>
      <c r="G111" s="195" t="s">
        <v>306</v>
      </c>
      <c r="H111" s="196">
        <v>6</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163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384</v>
      </c>
    </row>
    <row r="112" spans="2:65" s="1" customFormat="1" ht="44.25" customHeight="1">
      <c r="B112" s="40"/>
      <c r="C112" s="192" t="s">
        <v>10</v>
      </c>
      <c r="D112" s="192" t="s">
        <v>151</v>
      </c>
      <c r="E112" s="193" t="s">
        <v>1784</v>
      </c>
      <c r="F112" s="194" t="s">
        <v>1768</v>
      </c>
      <c r="G112" s="195" t="s">
        <v>306</v>
      </c>
      <c r="H112" s="196">
        <v>5</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163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399</v>
      </c>
    </row>
    <row r="113" spans="2:65" s="1" customFormat="1" ht="31.5" customHeight="1">
      <c r="B113" s="40"/>
      <c r="C113" s="192" t="s">
        <v>277</v>
      </c>
      <c r="D113" s="192" t="s">
        <v>151</v>
      </c>
      <c r="E113" s="193" t="s">
        <v>1785</v>
      </c>
      <c r="F113" s="194" t="s">
        <v>1786</v>
      </c>
      <c r="G113" s="195" t="s">
        <v>306</v>
      </c>
      <c r="H113" s="196">
        <v>2</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163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412</v>
      </c>
    </row>
    <row r="114" spans="2:65" s="1" customFormat="1" ht="22.5" customHeight="1">
      <c r="B114" s="40"/>
      <c r="C114" s="192" t="s">
        <v>346</v>
      </c>
      <c r="D114" s="192" t="s">
        <v>151</v>
      </c>
      <c r="E114" s="193" t="s">
        <v>1787</v>
      </c>
      <c r="F114" s="194" t="s">
        <v>1772</v>
      </c>
      <c r="G114" s="195" t="s">
        <v>306</v>
      </c>
      <c r="H114" s="196">
        <v>5</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277</v>
      </c>
      <c r="AT114" s="23" t="s">
        <v>151</v>
      </c>
      <c r="AU114" s="23" t="s">
        <v>163</v>
      </c>
      <c r="AY114" s="23" t="s">
        <v>148</v>
      </c>
      <c r="BE114" s="203">
        <f t="shared" si="14"/>
        <v>0</v>
      </c>
      <c r="BF114" s="203">
        <f t="shared" si="15"/>
        <v>0</v>
      </c>
      <c r="BG114" s="203">
        <f t="shared" si="16"/>
        <v>0</v>
      </c>
      <c r="BH114" s="203">
        <f t="shared" si="17"/>
        <v>0</v>
      </c>
      <c r="BI114" s="203">
        <f t="shared" si="18"/>
        <v>0</v>
      </c>
      <c r="BJ114" s="23" t="s">
        <v>24</v>
      </c>
      <c r="BK114" s="203">
        <f t="shared" si="19"/>
        <v>0</v>
      </c>
      <c r="BL114" s="23" t="s">
        <v>277</v>
      </c>
      <c r="BM114" s="23" t="s">
        <v>425</v>
      </c>
    </row>
    <row r="115" spans="2:65" s="1" customFormat="1" ht="22.5" customHeight="1">
      <c r="B115" s="40"/>
      <c r="C115" s="192" t="s">
        <v>351</v>
      </c>
      <c r="D115" s="192" t="s">
        <v>151</v>
      </c>
      <c r="E115" s="193" t="s">
        <v>1788</v>
      </c>
      <c r="F115" s="194" t="s">
        <v>1774</v>
      </c>
      <c r="G115" s="195" t="s">
        <v>306</v>
      </c>
      <c r="H115" s="196">
        <v>1</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277</v>
      </c>
      <c r="AT115" s="23" t="s">
        <v>151</v>
      </c>
      <c r="AU115" s="23" t="s">
        <v>163</v>
      </c>
      <c r="AY115" s="23" t="s">
        <v>148</v>
      </c>
      <c r="BE115" s="203">
        <f t="shared" si="14"/>
        <v>0</v>
      </c>
      <c r="BF115" s="203">
        <f t="shared" si="15"/>
        <v>0</v>
      </c>
      <c r="BG115" s="203">
        <f t="shared" si="16"/>
        <v>0</v>
      </c>
      <c r="BH115" s="203">
        <f t="shared" si="17"/>
        <v>0</v>
      </c>
      <c r="BI115" s="203">
        <f t="shared" si="18"/>
        <v>0</v>
      </c>
      <c r="BJ115" s="23" t="s">
        <v>24</v>
      </c>
      <c r="BK115" s="203">
        <f t="shared" si="19"/>
        <v>0</v>
      </c>
      <c r="BL115" s="23" t="s">
        <v>277</v>
      </c>
      <c r="BM115" s="23" t="s">
        <v>404</v>
      </c>
    </row>
    <row r="116" spans="2:65" s="1" customFormat="1" ht="22.5" customHeight="1">
      <c r="B116" s="40"/>
      <c r="C116" s="192" t="s">
        <v>356</v>
      </c>
      <c r="D116" s="192" t="s">
        <v>151</v>
      </c>
      <c r="E116" s="193" t="s">
        <v>1789</v>
      </c>
      <c r="F116" s="194" t="s">
        <v>1778</v>
      </c>
      <c r="G116" s="195" t="s">
        <v>306</v>
      </c>
      <c r="H116" s="196">
        <v>1</v>
      </c>
      <c r="I116" s="197"/>
      <c r="J116" s="198">
        <f t="shared" si="10"/>
        <v>0</v>
      </c>
      <c r="K116" s="194" t="s">
        <v>22</v>
      </c>
      <c r="L116" s="60"/>
      <c r="M116" s="199" t="s">
        <v>22</v>
      </c>
      <c r="N116" s="200" t="s">
        <v>45</v>
      </c>
      <c r="O116" s="41"/>
      <c r="P116" s="201">
        <f t="shared" si="11"/>
        <v>0</v>
      </c>
      <c r="Q116" s="201">
        <v>0</v>
      </c>
      <c r="R116" s="201">
        <f t="shared" si="12"/>
        <v>0</v>
      </c>
      <c r="S116" s="201">
        <v>0</v>
      </c>
      <c r="T116" s="202">
        <f t="shared" si="13"/>
        <v>0</v>
      </c>
      <c r="AR116" s="23" t="s">
        <v>277</v>
      </c>
      <c r="AT116" s="23" t="s">
        <v>151</v>
      </c>
      <c r="AU116" s="23" t="s">
        <v>163</v>
      </c>
      <c r="AY116" s="23" t="s">
        <v>148</v>
      </c>
      <c r="BE116" s="203">
        <f t="shared" si="14"/>
        <v>0</v>
      </c>
      <c r="BF116" s="203">
        <f t="shared" si="15"/>
        <v>0</v>
      </c>
      <c r="BG116" s="203">
        <f t="shared" si="16"/>
        <v>0</v>
      </c>
      <c r="BH116" s="203">
        <f t="shared" si="17"/>
        <v>0</v>
      </c>
      <c r="BI116" s="203">
        <f t="shared" si="18"/>
        <v>0</v>
      </c>
      <c r="BJ116" s="23" t="s">
        <v>24</v>
      </c>
      <c r="BK116" s="203">
        <f t="shared" si="19"/>
        <v>0</v>
      </c>
      <c r="BL116" s="23" t="s">
        <v>277</v>
      </c>
      <c r="BM116" s="23" t="s">
        <v>448</v>
      </c>
    </row>
    <row r="117" spans="2:63" s="10" customFormat="1" ht="22.35" customHeight="1">
      <c r="B117" s="175"/>
      <c r="C117" s="176"/>
      <c r="D117" s="189" t="s">
        <v>73</v>
      </c>
      <c r="E117" s="190" t="s">
        <v>1790</v>
      </c>
      <c r="F117" s="190" t="s">
        <v>1791</v>
      </c>
      <c r="G117" s="176"/>
      <c r="H117" s="176"/>
      <c r="I117" s="179"/>
      <c r="J117" s="191">
        <f>BK117</f>
        <v>0</v>
      </c>
      <c r="K117" s="176"/>
      <c r="L117" s="181"/>
      <c r="M117" s="182"/>
      <c r="N117" s="183"/>
      <c r="O117" s="183"/>
      <c r="P117" s="184">
        <f>SUM(P118:P125)</f>
        <v>0</v>
      </c>
      <c r="Q117" s="183"/>
      <c r="R117" s="184">
        <f>SUM(R118:R125)</f>
        <v>0</v>
      </c>
      <c r="S117" s="183"/>
      <c r="T117" s="185">
        <f>SUM(T118:T125)</f>
        <v>0</v>
      </c>
      <c r="AR117" s="186" t="s">
        <v>83</v>
      </c>
      <c r="AT117" s="187" t="s">
        <v>73</v>
      </c>
      <c r="AU117" s="187" t="s">
        <v>83</v>
      </c>
      <c r="AY117" s="186" t="s">
        <v>148</v>
      </c>
      <c r="BK117" s="188">
        <f>SUM(BK118:BK125)</f>
        <v>0</v>
      </c>
    </row>
    <row r="118" spans="2:65" s="1" customFormat="1" ht="44.25" customHeight="1">
      <c r="B118" s="40"/>
      <c r="C118" s="192" t="s">
        <v>364</v>
      </c>
      <c r="D118" s="192" t="s">
        <v>151</v>
      </c>
      <c r="E118" s="193" t="s">
        <v>1792</v>
      </c>
      <c r="F118" s="194" t="s">
        <v>1754</v>
      </c>
      <c r="G118" s="195" t="s">
        <v>206</v>
      </c>
      <c r="H118" s="196">
        <v>36</v>
      </c>
      <c r="I118" s="197"/>
      <c r="J118" s="198">
        <f aca="true" t="shared" si="20" ref="J118:J125">ROUND(I118*H118,2)</f>
        <v>0</v>
      </c>
      <c r="K118" s="194" t="s">
        <v>22</v>
      </c>
      <c r="L118" s="60"/>
      <c r="M118" s="199" t="s">
        <v>22</v>
      </c>
      <c r="N118" s="200" t="s">
        <v>45</v>
      </c>
      <c r="O118" s="41"/>
      <c r="P118" s="201">
        <f aca="true" t="shared" si="21" ref="P118:P125">O118*H118</f>
        <v>0</v>
      </c>
      <c r="Q118" s="201">
        <v>0</v>
      </c>
      <c r="R118" s="201">
        <f aca="true" t="shared" si="22" ref="R118:R125">Q118*H118</f>
        <v>0</v>
      </c>
      <c r="S118" s="201">
        <v>0</v>
      </c>
      <c r="T118" s="202">
        <f aca="true" t="shared" si="23" ref="T118:T125">S118*H118</f>
        <v>0</v>
      </c>
      <c r="AR118" s="23" t="s">
        <v>277</v>
      </c>
      <c r="AT118" s="23" t="s">
        <v>151</v>
      </c>
      <c r="AU118" s="23" t="s">
        <v>163</v>
      </c>
      <c r="AY118" s="23" t="s">
        <v>148</v>
      </c>
      <c r="BE118" s="203">
        <f aca="true" t="shared" si="24" ref="BE118:BE125">IF(N118="základní",J118,0)</f>
        <v>0</v>
      </c>
      <c r="BF118" s="203">
        <f aca="true" t="shared" si="25" ref="BF118:BF125">IF(N118="snížená",J118,0)</f>
        <v>0</v>
      </c>
      <c r="BG118" s="203">
        <f aca="true" t="shared" si="26" ref="BG118:BG125">IF(N118="zákl. přenesená",J118,0)</f>
        <v>0</v>
      </c>
      <c r="BH118" s="203">
        <f aca="true" t="shared" si="27" ref="BH118:BH125">IF(N118="sníž. přenesená",J118,0)</f>
        <v>0</v>
      </c>
      <c r="BI118" s="203">
        <f aca="true" t="shared" si="28" ref="BI118:BI125">IF(N118="nulová",J118,0)</f>
        <v>0</v>
      </c>
      <c r="BJ118" s="23" t="s">
        <v>24</v>
      </c>
      <c r="BK118" s="203">
        <f aca="true" t="shared" si="29" ref="BK118:BK125">ROUND(I118*H118,2)</f>
        <v>0</v>
      </c>
      <c r="BL118" s="23" t="s">
        <v>277</v>
      </c>
      <c r="BM118" s="23" t="s">
        <v>459</v>
      </c>
    </row>
    <row r="119" spans="2:65" s="1" customFormat="1" ht="22.5" customHeight="1">
      <c r="B119" s="40"/>
      <c r="C119" s="192" t="s">
        <v>9</v>
      </c>
      <c r="D119" s="192" t="s">
        <v>151</v>
      </c>
      <c r="E119" s="193" t="s">
        <v>1793</v>
      </c>
      <c r="F119" s="194" t="s">
        <v>1794</v>
      </c>
      <c r="G119" s="195" t="s">
        <v>206</v>
      </c>
      <c r="H119" s="196">
        <v>46.08</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163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470</v>
      </c>
    </row>
    <row r="120" spans="2:65" s="1" customFormat="1" ht="44.25" customHeight="1">
      <c r="B120" s="40"/>
      <c r="C120" s="192" t="s">
        <v>374</v>
      </c>
      <c r="D120" s="192" t="s">
        <v>151</v>
      </c>
      <c r="E120" s="193" t="s">
        <v>1795</v>
      </c>
      <c r="F120" s="194" t="s">
        <v>1766</v>
      </c>
      <c r="G120" s="195" t="s">
        <v>306</v>
      </c>
      <c r="H120" s="196">
        <v>8</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163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479</v>
      </c>
    </row>
    <row r="121" spans="2:65" s="1" customFormat="1" ht="44.25" customHeight="1">
      <c r="B121" s="40"/>
      <c r="C121" s="192" t="s">
        <v>378</v>
      </c>
      <c r="D121" s="192" t="s">
        <v>151</v>
      </c>
      <c r="E121" s="193" t="s">
        <v>1796</v>
      </c>
      <c r="F121" s="194" t="s">
        <v>1768</v>
      </c>
      <c r="G121" s="195" t="s">
        <v>306</v>
      </c>
      <c r="H121" s="196">
        <v>5</v>
      </c>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163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488</v>
      </c>
    </row>
    <row r="122" spans="2:65" s="1" customFormat="1" ht="31.5" customHeight="1">
      <c r="B122" s="40"/>
      <c r="C122" s="192" t="s">
        <v>384</v>
      </c>
      <c r="D122" s="192" t="s">
        <v>151</v>
      </c>
      <c r="E122" s="193" t="s">
        <v>1797</v>
      </c>
      <c r="F122" s="194" t="s">
        <v>1786</v>
      </c>
      <c r="G122" s="195" t="s">
        <v>306</v>
      </c>
      <c r="H122" s="196">
        <v>2</v>
      </c>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163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500</v>
      </c>
    </row>
    <row r="123" spans="2:65" s="1" customFormat="1" ht="22.5" customHeight="1">
      <c r="B123" s="40"/>
      <c r="C123" s="192" t="s">
        <v>393</v>
      </c>
      <c r="D123" s="192" t="s">
        <v>151</v>
      </c>
      <c r="E123" s="193" t="s">
        <v>1798</v>
      </c>
      <c r="F123" s="194" t="s">
        <v>1772</v>
      </c>
      <c r="G123" s="195" t="s">
        <v>306</v>
      </c>
      <c r="H123" s="196">
        <v>5</v>
      </c>
      <c r="I123" s="197"/>
      <c r="J123" s="198">
        <f t="shared" si="20"/>
        <v>0</v>
      </c>
      <c r="K123" s="194" t="s">
        <v>22</v>
      </c>
      <c r="L123" s="60"/>
      <c r="M123" s="199" t="s">
        <v>22</v>
      </c>
      <c r="N123" s="200" t="s">
        <v>45</v>
      </c>
      <c r="O123" s="41"/>
      <c r="P123" s="201">
        <f t="shared" si="21"/>
        <v>0</v>
      </c>
      <c r="Q123" s="201">
        <v>0</v>
      </c>
      <c r="R123" s="201">
        <f t="shared" si="22"/>
        <v>0</v>
      </c>
      <c r="S123" s="201">
        <v>0</v>
      </c>
      <c r="T123" s="202">
        <f t="shared" si="23"/>
        <v>0</v>
      </c>
      <c r="AR123" s="23" t="s">
        <v>277</v>
      </c>
      <c r="AT123" s="23" t="s">
        <v>151</v>
      </c>
      <c r="AU123" s="23" t="s">
        <v>163</v>
      </c>
      <c r="AY123" s="23" t="s">
        <v>148</v>
      </c>
      <c r="BE123" s="203">
        <f t="shared" si="24"/>
        <v>0</v>
      </c>
      <c r="BF123" s="203">
        <f t="shared" si="25"/>
        <v>0</v>
      </c>
      <c r="BG123" s="203">
        <f t="shared" si="26"/>
        <v>0</v>
      </c>
      <c r="BH123" s="203">
        <f t="shared" si="27"/>
        <v>0</v>
      </c>
      <c r="BI123" s="203">
        <f t="shared" si="28"/>
        <v>0</v>
      </c>
      <c r="BJ123" s="23" t="s">
        <v>24</v>
      </c>
      <c r="BK123" s="203">
        <f t="shared" si="29"/>
        <v>0</v>
      </c>
      <c r="BL123" s="23" t="s">
        <v>277</v>
      </c>
      <c r="BM123" s="23" t="s">
        <v>511</v>
      </c>
    </row>
    <row r="124" spans="2:65" s="1" customFormat="1" ht="22.5" customHeight="1">
      <c r="B124" s="40"/>
      <c r="C124" s="192" t="s">
        <v>399</v>
      </c>
      <c r="D124" s="192" t="s">
        <v>151</v>
      </c>
      <c r="E124" s="193" t="s">
        <v>1799</v>
      </c>
      <c r="F124" s="194" t="s">
        <v>1774</v>
      </c>
      <c r="G124" s="195" t="s">
        <v>306</v>
      </c>
      <c r="H124" s="196">
        <v>1</v>
      </c>
      <c r="I124" s="197"/>
      <c r="J124" s="198">
        <f t="shared" si="20"/>
        <v>0</v>
      </c>
      <c r="K124" s="194" t="s">
        <v>22</v>
      </c>
      <c r="L124" s="60"/>
      <c r="M124" s="199" t="s">
        <v>22</v>
      </c>
      <c r="N124" s="200" t="s">
        <v>45</v>
      </c>
      <c r="O124" s="41"/>
      <c r="P124" s="201">
        <f t="shared" si="21"/>
        <v>0</v>
      </c>
      <c r="Q124" s="201">
        <v>0</v>
      </c>
      <c r="R124" s="201">
        <f t="shared" si="22"/>
        <v>0</v>
      </c>
      <c r="S124" s="201">
        <v>0</v>
      </c>
      <c r="T124" s="202">
        <f t="shared" si="23"/>
        <v>0</v>
      </c>
      <c r="AR124" s="23" t="s">
        <v>277</v>
      </c>
      <c r="AT124" s="23" t="s">
        <v>151</v>
      </c>
      <c r="AU124" s="23" t="s">
        <v>163</v>
      </c>
      <c r="AY124" s="23" t="s">
        <v>148</v>
      </c>
      <c r="BE124" s="203">
        <f t="shared" si="24"/>
        <v>0</v>
      </c>
      <c r="BF124" s="203">
        <f t="shared" si="25"/>
        <v>0</v>
      </c>
      <c r="BG124" s="203">
        <f t="shared" si="26"/>
        <v>0</v>
      </c>
      <c r="BH124" s="203">
        <f t="shared" si="27"/>
        <v>0</v>
      </c>
      <c r="BI124" s="203">
        <f t="shared" si="28"/>
        <v>0</v>
      </c>
      <c r="BJ124" s="23" t="s">
        <v>24</v>
      </c>
      <c r="BK124" s="203">
        <f t="shared" si="29"/>
        <v>0</v>
      </c>
      <c r="BL124" s="23" t="s">
        <v>277</v>
      </c>
      <c r="BM124" s="23" t="s">
        <v>520</v>
      </c>
    </row>
    <row r="125" spans="2:65" s="1" customFormat="1" ht="22.5" customHeight="1">
      <c r="B125" s="40"/>
      <c r="C125" s="192" t="s">
        <v>407</v>
      </c>
      <c r="D125" s="192" t="s">
        <v>151</v>
      </c>
      <c r="E125" s="193" t="s">
        <v>1800</v>
      </c>
      <c r="F125" s="194" t="s">
        <v>1778</v>
      </c>
      <c r="G125" s="195" t="s">
        <v>306</v>
      </c>
      <c r="H125" s="196">
        <v>1</v>
      </c>
      <c r="I125" s="197"/>
      <c r="J125" s="198">
        <f t="shared" si="20"/>
        <v>0</v>
      </c>
      <c r="K125" s="194" t="s">
        <v>22</v>
      </c>
      <c r="L125" s="60"/>
      <c r="M125" s="199" t="s">
        <v>22</v>
      </c>
      <c r="N125" s="200" t="s">
        <v>45</v>
      </c>
      <c r="O125" s="41"/>
      <c r="P125" s="201">
        <f t="shared" si="21"/>
        <v>0</v>
      </c>
      <c r="Q125" s="201">
        <v>0</v>
      </c>
      <c r="R125" s="201">
        <f t="shared" si="22"/>
        <v>0</v>
      </c>
      <c r="S125" s="201">
        <v>0</v>
      </c>
      <c r="T125" s="202">
        <f t="shared" si="23"/>
        <v>0</v>
      </c>
      <c r="AR125" s="23" t="s">
        <v>277</v>
      </c>
      <c r="AT125" s="23" t="s">
        <v>151</v>
      </c>
      <c r="AU125" s="23" t="s">
        <v>163</v>
      </c>
      <c r="AY125" s="23" t="s">
        <v>148</v>
      </c>
      <c r="BE125" s="203">
        <f t="shared" si="24"/>
        <v>0</v>
      </c>
      <c r="BF125" s="203">
        <f t="shared" si="25"/>
        <v>0</v>
      </c>
      <c r="BG125" s="203">
        <f t="shared" si="26"/>
        <v>0</v>
      </c>
      <c r="BH125" s="203">
        <f t="shared" si="27"/>
        <v>0</v>
      </c>
      <c r="BI125" s="203">
        <f t="shared" si="28"/>
        <v>0</v>
      </c>
      <c r="BJ125" s="23" t="s">
        <v>24</v>
      </c>
      <c r="BK125" s="203">
        <f t="shared" si="29"/>
        <v>0</v>
      </c>
      <c r="BL125" s="23" t="s">
        <v>277</v>
      </c>
      <c r="BM125" s="23" t="s">
        <v>531</v>
      </c>
    </row>
    <row r="126" spans="2:63" s="10" customFormat="1" ht="22.35" customHeight="1">
      <c r="B126" s="175"/>
      <c r="C126" s="176"/>
      <c r="D126" s="189" t="s">
        <v>73</v>
      </c>
      <c r="E126" s="190" t="s">
        <v>1801</v>
      </c>
      <c r="F126" s="190" t="s">
        <v>1802</v>
      </c>
      <c r="G126" s="176"/>
      <c r="H126" s="176"/>
      <c r="I126" s="179"/>
      <c r="J126" s="191">
        <f>BK126</f>
        <v>0</v>
      </c>
      <c r="K126" s="176"/>
      <c r="L126" s="181"/>
      <c r="M126" s="182"/>
      <c r="N126" s="183"/>
      <c r="O126" s="183"/>
      <c r="P126" s="184">
        <f>SUM(P127:P137)</f>
        <v>0</v>
      </c>
      <c r="Q126" s="183"/>
      <c r="R126" s="184">
        <f>SUM(R127:R137)</f>
        <v>0</v>
      </c>
      <c r="S126" s="183"/>
      <c r="T126" s="185">
        <f>SUM(T127:T137)</f>
        <v>0</v>
      </c>
      <c r="AR126" s="186" t="s">
        <v>83</v>
      </c>
      <c r="AT126" s="187" t="s">
        <v>73</v>
      </c>
      <c r="AU126" s="187" t="s">
        <v>83</v>
      </c>
      <c r="AY126" s="186" t="s">
        <v>148</v>
      </c>
      <c r="BK126" s="188">
        <f>SUM(BK127:BK137)</f>
        <v>0</v>
      </c>
    </row>
    <row r="127" spans="2:65" s="1" customFormat="1" ht="44.25" customHeight="1">
      <c r="B127" s="40"/>
      <c r="C127" s="192" t="s">
        <v>412</v>
      </c>
      <c r="D127" s="192" t="s">
        <v>151</v>
      </c>
      <c r="E127" s="193" t="s">
        <v>1803</v>
      </c>
      <c r="F127" s="194" t="s">
        <v>1754</v>
      </c>
      <c r="G127" s="195" t="s">
        <v>206</v>
      </c>
      <c r="H127" s="196">
        <v>45</v>
      </c>
      <c r="I127" s="197"/>
      <c r="J127" s="198">
        <f aca="true" t="shared" si="30" ref="J127:J137">ROUND(I127*H127,2)</f>
        <v>0</v>
      </c>
      <c r="K127" s="194" t="s">
        <v>22</v>
      </c>
      <c r="L127" s="60"/>
      <c r="M127" s="199" t="s">
        <v>22</v>
      </c>
      <c r="N127" s="200" t="s">
        <v>45</v>
      </c>
      <c r="O127" s="41"/>
      <c r="P127" s="201">
        <f aca="true" t="shared" si="31" ref="P127:P137">O127*H127</f>
        <v>0</v>
      </c>
      <c r="Q127" s="201">
        <v>0</v>
      </c>
      <c r="R127" s="201">
        <f aca="true" t="shared" si="32" ref="R127:R137">Q127*H127</f>
        <v>0</v>
      </c>
      <c r="S127" s="201">
        <v>0</v>
      </c>
      <c r="T127" s="202">
        <f aca="true" t="shared" si="33" ref="T127:T137">S127*H127</f>
        <v>0</v>
      </c>
      <c r="AR127" s="23" t="s">
        <v>277</v>
      </c>
      <c r="AT127" s="23" t="s">
        <v>151</v>
      </c>
      <c r="AU127" s="23" t="s">
        <v>163</v>
      </c>
      <c r="AY127" s="23" t="s">
        <v>148</v>
      </c>
      <c r="BE127" s="203">
        <f aca="true" t="shared" si="34" ref="BE127:BE137">IF(N127="základní",J127,0)</f>
        <v>0</v>
      </c>
      <c r="BF127" s="203">
        <f aca="true" t="shared" si="35" ref="BF127:BF137">IF(N127="snížená",J127,0)</f>
        <v>0</v>
      </c>
      <c r="BG127" s="203">
        <f aca="true" t="shared" si="36" ref="BG127:BG137">IF(N127="zákl. přenesená",J127,0)</f>
        <v>0</v>
      </c>
      <c r="BH127" s="203">
        <f aca="true" t="shared" si="37" ref="BH127:BH137">IF(N127="sníž. přenesená",J127,0)</f>
        <v>0</v>
      </c>
      <c r="BI127" s="203">
        <f aca="true" t="shared" si="38" ref="BI127:BI137">IF(N127="nulová",J127,0)</f>
        <v>0</v>
      </c>
      <c r="BJ127" s="23" t="s">
        <v>24</v>
      </c>
      <c r="BK127" s="203">
        <f aca="true" t="shared" si="39" ref="BK127:BK137">ROUND(I127*H127,2)</f>
        <v>0</v>
      </c>
      <c r="BL127" s="23" t="s">
        <v>277</v>
      </c>
      <c r="BM127" s="23" t="s">
        <v>539</v>
      </c>
    </row>
    <row r="128" spans="2:65" s="1" customFormat="1" ht="31.5" customHeight="1">
      <c r="B128" s="40"/>
      <c r="C128" s="192" t="s">
        <v>417</v>
      </c>
      <c r="D128" s="192" t="s">
        <v>151</v>
      </c>
      <c r="E128" s="193" t="s">
        <v>1804</v>
      </c>
      <c r="F128" s="194" t="s">
        <v>1805</v>
      </c>
      <c r="G128" s="195" t="s">
        <v>206</v>
      </c>
      <c r="H128" s="196">
        <v>98.6</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163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549</v>
      </c>
    </row>
    <row r="129" spans="2:65" s="1" customFormat="1" ht="31.5" customHeight="1">
      <c r="B129" s="40"/>
      <c r="C129" s="192" t="s">
        <v>425</v>
      </c>
      <c r="D129" s="192" t="s">
        <v>151</v>
      </c>
      <c r="E129" s="193" t="s">
        <v>1806</v>
      </c>
      <c r="F129" s="194" t="s">
        <v>1807</v>
      </c>
      <c r="G129" s="195" t="s">
        <v>206</v>
      </c>
      <c r="H129" s="196">
        <v>25</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163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560</v>
      </c>
    </row>
    <row r="130" spans="2:65" s="1" customFormat="1" ht="44.25" customHeight="1">
      <c r="B130" s="40"/>
      <c r="C130" s="192" t="s">
        <v>429</v>
      </c>
      <c r="D130" s="192" t="s">
        <v>151</v>
      </c>
      <c r="E130" s="193" t="s">
        <v>1808</v>
      </c>
      <c r="F130" s="194" t="s">
        <v>1766</v>
      </c>
      <c r="G130" s="195" t="s">
        <v>306</v>
      </c>
      <c r="H130" s="196">
        <v>8</v>
      </c>
      <c r="I130" s="197"/>
      <c r="J130" s="198">
        <f t="shared" si="30"/>
        <v>0</v>
      </c>
      <c r="K130" s="194" t="s">
        <v>22</v>
      </c>
      <c r="L130" s="60"/>
      <c r="M130" s="199" t="s">
        <v>22</v>
      </c>
      <c r="N130" s="200" t="s">
        <v>45</v>
      </c>
      <c r="O130" s="41"/>
      <c r="P130" s="201">
        <f t="shared" si="31"/>
        <v>0</v>
      </c>
      <c r="Q130" s="201">
        <v>0</v>
      </c>
      <c r="R130" s="201">
        <f t="shared" si="32"/>
        <v>0</v>
      </c>
      <c r="S130" s="201">
        <v>0</v>
      </c>
      <c r="T130" s="202">
        <f t="shared" si="33"/>
        <v>0</v>
      </c>
      <c r="AR130" s="23" t="s">
        <v>277</v>
      </c>
      <c r="AT130" s="23" t="s">
        <v>151</v>
      </c>
      <c r="AU130" s="23" t="s">
        <v>163</v>
      </c>
      <c r="AY130" s="23" t="s">
        <v>148</v>
      </c>
      <c r="BE130" s="203">
        <f t="shared" si="34"/>
        <v>0</v>
      </c>
      <c r="BF130" s="203">
        <f t="shared" si="35"/>
        <v>0</v>
      </c>
      <c r="BG130" s="203">
        <f t="shared" si="36"/>
        <v>0</v>
      </c>
      <c r="BH130" s="203">
        <f t="shared" si="37"/>
        <v>0</v>
      </c>
      <c r="BI130" s="203">
        <f t="shared" si="38"/>
        <v>0</v>
      </c>
      <c r="BJ130" s="23" t="s">
        <v>24</v>
      </c>
      <c r="BK130" s="203">
        <f t="shared" si="39"/>
        <v>0</v>
      </c>
      <c r="BL130" s="23" t="s">
        <v>277</v>
      </c>
      <c r="BM130" s="23" t="s">
        <v>570</v>
      </c>
    </row>
    <row r="131" spans="2:65" s="1" customFormat="1" ht="44.25" customHeight="1">
      <c r="B131" s="40"/>
      <c r="C131" s="192" t="s">
        <v>404</v>
      </c>
      <c r="D131" s="192" t="s">
        <v>151</v>
      </c>
      <c r="E131" s="193" t="s">
        <v>1809</v>
      </c>
      <c r="F131" s="194" t="s">
        <v>1768</v>
      </c>
      <c r="G131" s="195" t="s">
        <v>306</v>
      </c>
      <c r="H131" s="196">
        <v>8</v>
      </c>
      <c r="I131" s="197"/>
      <c r="J131" s="198">
        <f t="shared" si="30"/>
        <v>0</v>
      </c>
      <c r="K131" s="194" t="s">
        <v>22</v>
      </c>
      <c r="L131" s="60"/>
      <c r="M131" s="199" t="s">
        <v>22</v>
      </c>
      <c r="N131" s="200" t="s">
        <v>45</v>
      </c>
      <c r="O131" s="41"/>
      <c r="P131" s="201">
        <f t="shared" si="31"/>
        <v>0</v>
      </c>
      <c r="Q131" s="201">
        <v>0</v>
      </c>
      <c r="R131" s="201">
        <f t="shared" si="32"/>
        <v>0</v>
      </c>
      <c r="S131" s="201">
        <v>0</v>
      </c>
      <c r="T131" s="202">
        <f t="shared" si="33"/>
        <v>0</v>
      </c>
      <c r="AR131" s="23" t="s">
        <v>277</v>
      </c>
      <c r="AT131" s="23" t="s">
        <v>151</v>
      </c>
      <c r="AU131" s="23" t="s">
        <v>163</v>
      </c>
      <c r="AY131" s="23" t="s">
        <v>148</v>
      </c>
      <c r="BE131" s="203">
        <f t="shared" si="34"/>
        <v>0</v>
      </c>
      <c r="BF131" s="203">
        <f t="shared" si="35"/>
        <v>0</v>
      </c>
      <c r="BG131" s="203">
        <f t="shared" si="36"/>
        <v>0</v>
      </c>
      <c r="BH131" s="203">
        <f t="shared" si="37"/>
        <v>0</v>
      </c>
      <c r="BI131" s="203">
        <f t="shared" si="38"/>
        <v>0</v>
      </c>
      <c r="BJ131" s="23" t="s">
        <v>24</v>
      </c>
      <c r="BK131" s="203">
        <f t="shared" si="39"/>
        <v>0</v>
      </c>
      <c r="BL131" s="23" t="s">
        <v>277</v>
      </c>
      <c r="BM131" s="23" t="s">
        <v>581</v>
      </c>
    </row>
    <row r="132" spans="2:65" s="1" customFormat="1" ht="31.5" customHeight="1">
      <c r="B132" s="40"/>
      <c r="C132" s="192" t="s">
        <v>441</v>
      </c>
      <c r="D132" s="192" t="s">
        <v>151</v>
      </c>
      <c r="E132" s="193" t="s">
        <v>1810</v>
      </c>
      <c r="F132" s="194" t="s">
        <v>1786</v>
      </c>
      <c r="G132" s="195" t="s">
        <v>306</v>
      </c>
      <c r="H132" s="196">
        <v>2</v>
      </c>
      <c r="I132" s="197"/>
      <c r="J132" s="198">
        <f t="shared" si="30"/>
        <v>0</v>
      </c>
      <c r="K132" s="194" t="s">
        <v>22</v>
      </c>
      <c r="L132" s="60"/>
      <c r="M132" s="199" t="s">
        <v>22</v>
      </c>
      <c r="N132" s="200" t="s">
        <v>45</v>
      </c>
      <c r="O132" s="41"/>
      <c r="P132" s="201">
        <f t="shared" si="31"/>
        <v>0</v>
      </c>
      <c r="Q132" s="201">
        <v>0</v>
      </c>
      <c r="R132" s="201">
        <f t="shared" si="32"/>
        <v>0</v>
      </c>
      <c r="S132" s="201">
        <v>0</v>
      </c>
      <c r="T132" s="202">
        <f t="shared" si="33"/>
        <v>0</v>
      </c>
      <c r="AR132" s="23" t="s">
        <v>277</v>
      </c>
      <c r="AT132" s="23" t="s">
        <v>151</v>
      </c>
      <c r="AU132" s="23" t="s">
        <v>163</v>
      </c>
      <c r="AY132" s="23" t="s">
        <v>148</v>
      </c>
      <c r="BE132" s="203">
        <f t="shared" si="34"/>
        <v>0</v>
      </c>
      <c r="BF132" s="203">
        <f t="shared" si="35"/>
        <v>0</v>
      </c>
      <c r="BG132" s="203">
        <f t="shared" si="36"/>
        <v>0</v>
      </c>
      <c r="BH132" s="203">
        <f t="shared" si="37"/>
        <v>0</v>
      </c>
      <c r="BI132" s="203">
        <f t="shared" si="38"/>
        <v>0</v>
      </c>
      <c r="BJ132" s="23" t="s">
        <v>24</v>
      </c>
      <c r="BK132" s="203">
        <f t="shared" si="39"/>
        <v>0</v>
      </c>
      <c r="BL132" s="23" t="s">
        <v>277</v>
      </c>
      <c r="BM132" s="23" t="s">
        <v>593</v>
      </c>
    </row>
    <row r="133" spans="2:65" s="1" customFormat="1" ht="22.5" customHeight="1">
      <c r="B133" s="40"/>
      <c r="C133" s="192" t="s">
        <v>448</v>
      </c>
      <c r="D133" s="192" t="s">
        <v>151</v>
      </c>
      <c r="E133" s="193" t="s">
        <v>1811</v>
      </c>
      <c r="F133" s="194" t="s">
        <v>1772</v>
      </c>
      <c r="G133" s="195" t="s">
        <v>306</v>
      </c>
      <c r="H133" s="196">
        <v>8</v>
      </c>
      <c r="I133" s="197"/>
      <c r="J133" s="198">
        <f t="shared" si="30"/>
        <v>0</v>
      </c>
      <c r="K133" s="194" t="s">
        <v>22</v>
      </c>
      <c r="L133" s="60"/>
      <c r="M133" s="199" t="s">
        <v>22</v>
      </c>
      <c r="N133" s="200" t="s">
        <v>45</v>
      </c>
      <c r="O133" s="41"/>
      <c r="P133" s="201">
        <f t="shared" si="31"/>
        <v>0</v>
      </c>
      <c r="Q133" s="201">
        <v>0</v>
      </c>
      <c r="R133" s="201">
        <f t="shared" si="32"/>
        <v>0</v>
      </c>
      <c r="S133" s="201">
        <v>0</v>
      </c>
      <c r="T133" s="202">
        <f t="shared" si="33"/>
        <v>0</v>
      </c>
      <c r="AR133" s="23" t="s">
        <v>277</v>
      </c>
      <c r="AT133" s="23" t="s">
        <v>151</v>
      </c>
      <c r="AU133" s="23" t="s">
        <v>163</v>
      </c>
      <c r="AY133" s="23" t="s">
        <v>148</v>
      </c>
      <c r="BE133" s="203">
        <f t="shared" si="34"/>
        <v>0</v>
      </c>
      <c r="BF133" s="203">
        <f t="shared" si="35"/>
        <v>0</v>
      </c>
      <c r="BG133" s="203">
        <f t="shared" si="36"/>
        <v>0</v>
      </c>
      <c r="BH133" s="203">
        <f t="shared" si="37"/>
        <v>0</v>
      </c>
      <c r="BI133" s="203">
        <f t="shared" si="38"/>
        <v>0</v>
      </c>
      <c r="BJ133" s="23" t="s">
        <v>24</v>
      </c>
      <c r="BK133" s="203">
        <f t="shared" si="39"/>
        <v>0</v>
      </c>
      <c r="BL133" s="23" t="s">
        <v>277</v>
      </c>
      <c r="BM133" s="23" t="s">
        <v>603</v>
      </c>
    </row>
    <row r="134" spans="2:65" s="1" customFormat="1" ht="22.5" customHeight="1">
      <c r="B134" s="40"/>
      <c r="C134" s="192" t="s">
        <v>453</v>
      </c>
      <c r="D134" s="192" t="s">
        <v>151</v>
      </c>
      <c r="E134" s="193" t="s">
        <v>1812</v>
      </c>
      <c r="F134" s="194" t="s">
        <v>1774</v>
      </c>
      <c r="G134" s="195" t="s">
        <v>306</v>
      </c>
      <c r="H134" s="196">
        <v>1</v>
      </c>
      <c r="I134" s="197"/>
      <c r="J134" s="198">
        <f t="shared" si="30"/>
        <v>0</v>
      </c>
      <c r="K134" s="194" t="s">
        <v>22</v>
      </c>
      <c r="L134" s="60"/>
      <c r="M134" s="199" t="s">
        <v>22</v>
      </c>
      <c r="N134" s="200" t="s">
        <v>45</v>
      </c>
      <c r="O134" s="41"/>
      <c r="P134" s="201">
        <f t="shared" si="31"/>
        <v>0</v>
      </c>
      <c r="Q134" s="201">
        <v>0</v>
      </c>
      <c r="R134" s="201">
        <f t="shared" si="32"/>
        <v>0</v>
      </c>
      <c r="S134" s="201">
        <v>0</v>
      </c>
      <c r="T134" s="202">
        <f t="shared" si="33"/>
        <v>0</v>
      </c>
      <c r="AR134" s="23" t="s">
        <v>277</v>
      </c>
      <c r="AT134" s="23" t="s">
        <v>151</v>
      </c>
      <c r="AU134" s="23" t="s">
        <v>163</v>
      </c>
      <c r="AY134" s="23" t="s">
        <v>148</v>
      </c>
      <c r="BE134" s="203">
        <f t="shared" si="34"/>
        <v>0</v>
      </c>
      <c r="BF134" s="203">
        <f t="shared" si="35"/>
        <v>0</v>
      </c>
      <c r="BG134" s="203">
        <f t="shared" si="36"/>
        <v>0</v>
      </c>
      <c r="BH134" s="203">
        <f t="shared" si="37"/>
        <v>0</v>
      </c>
      <c r="BI134" s="203">
        <f t="shared" si="38"/>
        <v>0</v>
      </c>
      <c r="BJ134" s="23" t="s">
        <v>24</v>
      </c>
      <c r="BK134" s="203">
        <f t="shared" si="39"/>
        <v>0</v>
      </c>
      <c r="BL134" s="23" t="s">
        <v>277</v>
      </c>
      <c r="BM134" s="23" t="s">
        <v>614</v>
      </c>
    </row>
    <row r="135" spans="2:65" s="1" customFormat="1" ht="31.5" customHeight="1">
      <c r="B135" s="40"/>
      <c r="C135" s="192" t="s">
        <v>459</v>
      </c>
      <c r="D135" s="192" t="s">
        <v>151</v>
      </c>
      <c r="E135" s="193" t="s">
        <v>1813</v>
      </c>
      <c r="F135" s="194" t="s">
        <v>1814</v>
      </c>
      <c r="G135" s="195" t="s">
        <v>306</v>
      </c>
      <c r="H135" s="196">
        <v>4</v>
      </c>
      <c r="I135" s="197"/>
      <c r="J135" s="198">
        <f t="shared" si="30"/>
        <v>0</v>
      </c>
      <c r="K135" s="194" t="s">
        <v>22</v>
      </c>
      <c r="L135" s="60"/>
      <c r="M135" s="199" t="s">
        <v>22</v>
      </c>
      <c r="N135" s="200" t="s">
        <v>45</v>
      </c>
      <c r="O135" s="41"/>
      <c r="P135" s="201">
        <f t="shared" si="31"/>
        <v>0</v>
      </c>
      <c r="Q135" s="201">
        <v>0</v>
      </c>
      <c r="R135" s="201">
        <f t="shared" si="32"/>
        <v>0</v>
      </c>
      <c r="S135" s="201">
        <v>0</v>
      </c>
      <c r="T135" s="202">
        <f t="shared" si="33"/>
        <v>0</v>
      </c>
      <c r="AR135" s="23" t="s">
        <v>277</v>
      </c>
      <c r="AT135" s="23" t="s">
        <v>151</v>
      </c>
      <c r="AU135" s="23" t="s">
        <v>163</v>
      </c>
      <c r="AY135" s="23" t="s">
        <v>148</v>
      </c>
      <c r="BE135" s="203">
        <f t="shared" si="34"/>
        <v>0</v>
      </c>
      <c r="BF135" s="203">
        <f t="shared" si="35"/>
        <v>0</v>
      </c>
      <c r="BG135" s="203">
        <f t="shared" si="36"/>
        <v>0</v>
      </c>
      <c r="BH135" s="203">
        <f t="shared" si="37"/>
        <v>0</v>
      </c>
      <c r="BI135" s="203">
        <f t="shared" si="38"/>
        <v>0</v>
      </c>
      <c r="BJ135" s="23" t="s">
        <v>24</v>
      </c>
      <c r="BK135" s="203">
        <f t="shared" si="39"/>
        <v>0</v>
      </c>
      <c r="BL135" s="23" t="s">
        <v>277</v>
      </c>
      <c r="BM135" s="23" t="s">
        <v>625</v>
      </c>
    </row>
    <row r="136" spans="2:65" s="1" customFormat="1" ht="31.5" customHeight="1">
      <c r="B136" s="40"/>
      <c r="C136" s="192" t="s">
        <v>465</v>
      </c>
      <c r="D136" s="192" t="s">
        <v>151</v>
      </c>
      <c r="E136" s="193" t="s">
        <v>1815</v>
      </c>
      <c r="F136" s="194" t="s">
        <v>1816</v>
      </c>
      <c r="G136" s="195" t="s">
        <v>306</v>
      </c>
      <c r="H136" s="196">
        <v>1</v>
      </c>
      <c r="I136" s="197"/>
      <c r="J136" s="198">
        <f t="shared" si="30"/>
        <v>0</v>
      </c>
      <c r="K136" s="194" t="s">
        <v>22</v>
      </c>
      <c r="L136" s="60"/>
      <c r="M136" s="199" t="s">
        <v>22</v>
      </c>
      <c r="N136" s="200" t="s">
        <v>45</v>
      </c>
      <c r="O136" s="41"/>
      <c r="P136" s="201">
        <f t="shared" si="31"/>
        <v>0</v>
      </c>
      <c r="Q136" s="201">
        <v>0</v>
      </c>
      <c r="R136" s="201">
        <f t="shared" si="32"/>
        <v>0</v>
      </c>
      <c r="S136" s="201">
        <v>0</v>
      </c>
      <c r="T136" s="202">
        <f t="shared" si="33"/>
        <v>0</v>
      </c>
      <c r="AR136" s="23" t="s">
        <v>277</v>
      </c>
      <c r="AT136" s="23" t="s">
        <v>151</v>
      </c>
      <c r="AU136" s="23" t="s">
        <v>163</v>
      </c>
      <c r="AY136" s="23" t="s">
        <v>148</v>
      </c>
      <c r="BE136" s="203">
        <f t="shared" si="34"/>
        <v>0</v>
      </c>
      <c r="BF136" s="203">
        <f t="shared" si="35"/>
        <v>0</v>
      </c>
      <c r="BG136" s="203">
        <f t="shared" si="36"/>
        <v>0</v>
      </c>
      <c r="BH136" s="203">
        <f t="shared" si="37"/>
        <v>0</v>
      </c>
      <c r="BI136" s="203">
        <f t="shared" si="38"/>
        <v>0</v>
      </c>
      <c r="BJ136" s="23" t="s">
        <v>24</v>
      </c>
      <c r="BK136" s="203">
        <f t="shared" si="39"/>
        <v>0</v>
      </c>
      <c r="BL136" s="23" t="s">
        <v>277</v>
      </c>
      <c r="BM136" s="23" t="s">
        <v>635</v>
      </c>
    </row>
    <row r="137" spans="2:65" s="1" customFormat="1" ht="22.5" customHeight="1">
      <c r="B137" s="40"/>
      <c r="C137" s="192" t="s">
        <v>470</v>
      </c>
      <c r="D137" s="192" t="s">
        <v>151</v>
      </c>
      <c r="E137" s="193" t="s">
        <v>1817</v>
      </c>
      <c r="F137" s="194" t="s">
        <v>1778</v>
      </c>
      <c r="G137" s="195" t="s">
        <v>306</v>
      </c>
      <c r="H137" s="196">
        <v>1</v>
      </c>
      <c r="I137" s="197"/>
      <c r="J137" s="198">
        <f t="shared" si="30"/>
        <v>0</v>
      </c>
      <c r="K137" s="194" t="s">
        <v>22</v>
      </c>
      <c r="L137" s="60"/>
      <c r="M137" s="199" t="s">
        <v>22</v>
      </c>
      <c r="N137" s="200" t="s">
        <v>45</v>
      </c>
      <c r="O137" s="41"/>
      <c r="P137" s="201">
        <f t="shared" si="31"/>
        <v>0</v>
      </c>
      <c r="Q137" s="201">
        <v>0</v>
      </c>
      <c r="R137" s="201">
        <f t="shared" si="32"/>
        <v>0</v>
      </c>
      <c r="S137" s="201">
        <v>0</v>
      </c>
      <c r="T137" s="202">
        <f t="shared" si="33"/>
        <v>0</v>
      </c>
      <c r="AR137" s="23" t="s">
        <v>277</v>
      </c>
      <c r="AT137" s="23" t="s">
        <v>151</v>
      </c>
      <c r="AU137" s="23" t="s">
        <v>163</v>
      </c>
      <c r="AY137" s="23" t="s">
        <v>148</v>
      </c>
      <c r="BE137" s="203">
        <f t="shared" si="34"/>
        <v>0</v>
      </c>
      <c r="BF137" s="203">
        <f t="shared" si="35"/>
        <v>0</v>
      </c>
      <c r="BG137" s="203">
        <f t="shared" si="36"/>
        <v>0</v>
      </c>
      <c r="BH137" s="203">
        <f t="shared" si="37"/>
        <v>0</v>
      </c>
      <c r="BI137" s="203">
        <f t="shared" si="38"/>
        <v>0</v>
      </c>
      <c r="BJ137" s="23" t="s">
        <v>24</v>
      </c>
      <c r="BK137" s="203">
        <f t="shared" si="39"/>
        <v>0</v>
      </c>
      <c r="BL137" s="23" t="s">
        <v>277</v>
      </c>
      <c r="BM137" s="23" t="s">
        <v>940</v>
      </c>
    </row>
    <row r="138" spans="2:63" s="10" customFormat="1" ht="22.35" customHeight="1">
      <c r="B138" s="175"/>
      <c r="C138" s="176"/>
      <c r="D138" s="189" t="s">
        <v>73</v>
      </c>
      <c r="E138" s="190" t="s">
        <v>536</v>
      </c>
      <c r="F138" s="190" t="s">
        <v>1818</v>
      </c>
      <c r="G138" s="176"/>
      <c r="H138" s="176"/>
      <c r="I138" s="179"/>
      <c r="J138" s="191">
        <f>BK138</f>
        <v>0</v>
      </c>
      <c r="K138" s="176"/>
      <c r="L138" s="181"/>
      <c r="M138" s="182"/>
      <c r="N138" s="183"/>
      <c r="O138" s="183"/>
      <c r="P138" s="184">
        <f>SUM(P139:P148)</f>
        <v>0</v>
      </c>
      <c r="Q138" s="183"/>
      <c r="R138" s="184">
        <f>SUM(R139:R148)</f>
        <v>0</v>
      </c>
      <c r="S138" s="183"/>
      <c r="T138" s="185">
        <f>SUM(T139:T148)</f>
        <v>0</v>
      </c>
      <c r="AR138" s="186" t="s">
        <v>83</v>
      </c>
      <c r="AT138" s="187" t="s">
        <v>73</v>
      </c>
      <c r="AU138" s="187" t="s">
        <v>83</v>
      </c>
      <c r="AY138" s="186" t="s">
        <v>148</v>
      </c>
      <c r="BK138" s="188">
        <f>SUM(BK139:BK148)</f>
        <v>0</v>
      </c>
    </row>
    <row r="139" spans="2:65" s="1" customFormat="1" ht="44.25" customHeight="1">
      <c r="B139" s="40"/>
      <c r="C139" s="192" t="s">
        <v>474</v>
      </c>
      <c r="D139" s="192" t="s">
        <v>151</v>
      </c>
      <c r="E139" s="193" t="s">
        <v>1819</v>
      </c>
      <c r="F139" s="194" t="s">
        <v>1754</v>
      </c>
      <c r="G139" s="195" t="s">
        <v>206</v>
      </c>
      <c r="H139" s="196">
        <v>38</v>
      </c>
      <c r="I139" s="197"/>
      <c r="J139" s="198">
        <f aca="true" t="shared" si="40" ref="J139:J148">ROUND(I139*H139,2)</f>
        <v>0</v>
      </c>
      <c r="K139" s="194" t="s">
        <v>22</v>
      </c>
      <c r="L139" s="60"/>
      <c r="M139" s="199" t="s">
        <v>22</v>
      </c>
      <c r="N139" s="200" t="s">
        <v>45</v>
      </c>
      <c r="O139" s="41"/>
      <c r="P139" s="201">
        <f aca="true" t="shared" si="41" ref="P139:P148">O139*H139</f>
        <v>0</v>
      </c>
      <c r="Q139" s="201">
        <v>0</v>
      </c>
      <c r="R139" s="201">
        <f aca="true" t="shared" si="42" ref="R139:R148">Q139*H139</f>
        <v>0</v>
      </c>
      <c r="S139" s="201">
        <v>0</v>
      </c>
      <c r="T139" s="202">
        <f aca="true" t="shared" si="43" ref="T139:T148">S139*H139</f>
        <v>0</v>
      </c>
      <c r="AR139" s="23" t="s">
        <v>277</v>
      </c>
      <c r="AT139" s="23" t="s">
        <v>151</v>
      </c>
      <c r="AU139" s="23" t="s">
        <v>163</v>
      </c>
      <c r="AY139" s="23" t="s">
        <v>148</v>
      </c>
      <c r="BE139" s="203">
        <f aca="true" t="shared" si="44" ref="BE139:BE148">IF(N139="základní",J139,0)</f>
        <v>0</v>
      </c>
      <c r="BF139" s="203">
        <f aca="true" t="shared" si="45" ref="BF139:BF148">IF(N139="snížená",J139,0)</f>
        <v>0</v>
      </c>
      <c r="BG139" s="203">
        <f aca="true" t="shared" si="46" ref="BG139:BG148">IF(N139="zákl. přenesená",J139,0)</f>
        <v>0</v>
      </c>
      <c r="BH139" s="203">
        <f aca="true" t="shared" si="47" ref="BH139:BH148">IF(N139="sníž. přenesená",J139,0)</f>
        <v>0</v>
      </c>
      <c r="BI139" s="203">
        <f aca="true" t="shared" si="48" ref="BI139:BI148">IF(N139="nulová",J139,0)</f>
        <v>0</v>
      </c>
      <c r="BJ139" s="23" t="s">
        <v>24</v>
      </c>
      <c r="BK139" s="203">
        <f aca="true" t="shared" si="49" ref="BK139:BK148">ROUND(I139*H139,2)</f>
        <v>0</v>
      </c>
      <c r="BL139" s="23" t="s">
        <v>277</v>
      </c>
      <c r="BM139" s="23" t="s">
        <v>953</v>
      </c>
    </row>
    <row r="140" spans="2:65" s="1" customFormat="1" ht="22.5" customHeight="1">
      <c r="B140" s="40"/>
      <c r="C140" s="192" t="s">
        <v>479</v>
      </c>
      <c r="D140" s="192" t="s">
        <v>151</v>
      </c>
      <c r="E140" s="193" t="s">
        <v>1820</v>
      </c>
      <c r="F140" s="194" t="s">
        <v>1821</v>
      </c>
      <c r="G140" s="195" t="s">
        <v>206</v>
      </c>
      <c r="H140" s="196">
        <v>22</v>
      </c>
      <c r="I140" s="197"/>
      <c r="J140" s="198">
        <f t="shared" si="40"/>
        <v>0</v>
      </c>
      <c r="K140" s="194" t="s">
        <v>22</v>
      </c>
      <c r="L140" s="60"/>
      <c r="M140" s="199" t="s">
        <v>22</v>
      </c>
      <c r="N140" s="200" t="s">
        <v>45</v>
      </c>
      <c r="O140" s="41"/>
      <c r="P140" s="201">
        <f t="shared" si="41"/>
        <v>0</v>
      </c>
      <c r="Q140" s="201">
        <v>0</v>
      </c>
      <c r="R140" s="201">
        <f t="shared" si="42"/>
        <v>0</v>
      </c>
      <c r="S140" s="201">
        <v>0</v>
      </c>
      <c r="T140" s="202">
        <f t="shared" si="43"/>
        <v>0</v>
      </c>
      <c r="AR140" s="23" t="s">
        <v>277</v>
      </c>
      <c r="AT140" s="23" t="s">
        <v>151</v>
      </c>
      <c r="AU140" s="23" t="s">
        <v>163</v>
      </c>
      <c r="AY140" s="23" t="s">
        <v>148</v>
      </c>
      <c r="BE140" s="203">
        <f t="shared" si="44"/>
        <v>0</v>
      </c>
      <c r="BF140" s="203">
        <f t="shared" si="45"/>
        <v>0</v>
      </c>
      <c r="BG140" s="203">
        <f t="shared" si="46"/>
        <v>0</v>
      </c>
      <c r="BH140" s="203">
        <f t="shared" si="47"/>
        <v>0</v>
      </c>
      <c r="BI140" s="203">
        <f t="shared" si="48"/>
        <v>0</v>
      </c>
      <c r="BJ140" s="23" t="s">
        <v>24</v>
      </c>
      <c r="BK140" s="203">
        <f t="shared" si="49"/>
        <v>0</v>
      </c>
      <c r="BL140" s="23" t="s">
        <v>277</v>
      </c>
      <c r="BM140" s="23" t="s">
        <v>963</v>
      </c>
    </row>
    <row r="141" spans="2:65" s="1" customFormat="1" ht="44.25" customHeight="1">
      <c r="B141" s="40"/>
      <c r="C141" s="192" t="s">
        <v>484</v>
      </c>
      <c r="D141" s="192" t="s">
        <v>151</v>
      </c>
      <c r="E141" s="193" t="s">
        <v>1822</v>
      </c>
      <c r="F141" s="194" t="s">
        <v>1766</v>
      </c>
      <c r="G141" s="195" t="s">
        <v>306</v>
      </c>
      <c r="H141" s="196">
        <v>8</v>
      </c>
      <c r="I141" s="197"/>
      <c r="J141" s="198">
        <f t="shared" si="40"/>
        <v>0</v>
      </c>
      <c r="K141" s="194" t="s">
        <v>22</v>
      </c>
      <c r="L141" s="60"/>
      <c r="M141" s="199" t="s">
        <v>22</v>
      </c>
      <c r="N141" s="200" t="s">
        <v>45</v>
      </c>
      <c r="O141" s="41"/>
      <c r="P141" s="201">
        <f t="shared" si="41"/>
        <v>0</v>
      </c>
      <c r="Q141" s="201">
        <v>0</v>
      </c>
      <c r="R141" s="201">
        <f t="shared" si="42"/>
        <v>0</v>
      </c>
      <c r="S141" s="201">
        <v>0</v>
      </c>
      <c r="T141" s="202">
        <f t="shared" si="43"/>
        <v>0</v>
      </c>
      <c r="AR141" s="23" t="s">
        <v>277</v>
      </c>
      <c r="AT141" s="23" t="s">
        <v>151</v>
      </c>
      <c r="AU141" s="23" t="s">
        <v>163</v>
      </c>
      <c r="AY141" s="23" t="s">
        <v>148</v>
      </c>
      <c r="BE141" s="203">
        <f t="shared" si="44"/>
        <v>0</v>
      </c>
      <c r="BF141" s="203">
        <f t="shared" si="45"/>
        <v>0</v>
      </c>
      <c r="BG141" s="203">
        <f t="shared" si="46"/>
        <v>0</v>
      </c>
      <c r="BH141" s="203">
        <f t="shared" si="47"/>
        <v>0</v>
      </c>
      <c r="BI141" s="203">
        <f t="shared" si="48"/>
        <v>0</v>
      </c>
      <c r="BJ141" s="23" t="s">
        <v>24</v>
      </c>
      <c r="BK141" s="203">
        <f t="shared" si="49"/>
        <v>0</v>
      </c>
      <c r="BL141" s="23" t="s">
        <v>277</v>
      </c>
      <c r="BM141" s="23" t="s">
        <v>974</v>
      </c>
    </row>
    <row r="142" spans="2:65" s="1" customFormat="1" ht="31.5" customHeight="1">
      <c r="B142" s="40"/>
      <c r="C142" s="192" t="s">
        <v>488</v>
      </c>
      <c r="D142" s="192" t="s">
        <v>151</v>
      </c>
      <c r="E142" s="193" t="s">
        <v>1823</v>
      </c>
      <c r="F142" s="194" t="s">
        <v>1814</v>
      </c>
      <c r="G142" s="195" t="s">
        <v>306</v>
      </c>
      <c r="H142" s="196">
        <v>4</v>
      </c>
      <c r="I142" s="197"/>
      <c r="J142" s="198">
        <f t="shared" si="40"/>
        <v>0</v>
      </c>
      <c r="K142" s="194" t="s">
        <v>22</v>
      </c>
      <c r="L142" s="60"/>
      <c r="M142" s="199" t="s">
        <v>22</v>
      </c>
      <c r="N142" s="200" t="s">
        <v>45</v>
      </c>
      <c r="O142" s="41"/>
      <c r="P142" s="201">
        <f t="shared" si="41"/>
        <v>0</v>
      </c>
      <c r="Q142" s="201">
        <v>0</v>
      </c>
      <c r="R142" s="201">
        <f t="shared" si="42"/>
        <v>0</v>
      </c>
      <c r="S142" s="201">
        <v>0</v>
      </c>
      <c r="T142" s="202">
        <f t="shared" si="43"/>
        <v>0</v>
      </c>
      <c r="AR142" s="23" t="s">
        <v>277</v>
      </c>
      <c r="AT142" s="23" t="s">
        <v>151</v>
      </c>
      <c r="AU142" s="23" t="s">
        <v>163</v>
      </c>
      <c r="AY142" s="23" t="s">
        <v>148</v>
      </c>
      <c r="BE142" s="203">
        <f t="shared" si="44"/>
        <v>0</v>
      </c>
      <c r="BF142" s="203">
        <f t="shared" si="45"/>
        <v>0</v>
      </c>
      <c r="BG142" s="203">
        <f t="shared" si="46"/>
        <v>0</v>
      </c>
      <c r="BH142" s="203">
        <f t="shared" si="47"/>
        <v>0</v>
      </c>
      <c r="BI142" s="203">
        <f t="shared" si="48"/>
        <v>0</v>
      </c>
      <c r="BJ142" s="23" t="s">
        <v>24</v>
      </c>
      <c r="BK142" s="203">
        <f t="shared" si="49"/>
        <v>0</v>
      </c>
      <c r="BL142" s="23" t="s">
        <v>277</v>
      </c>
      <c r="BM142" s="23" t="s">
        <v>979</v>
      </c>
    </row>
    <row r="143" spans="2:65" s="1" customFormat="1" ht="44.25" customHeight="1">
      <c r="B143" s="40"/>
      <c r="C143" s="192" t="s">
        <v>495</v>
      </c>
      <c r="D143" s="192" t="s">
        <v>151</v>
      </c>
      <c r="E143" s="193" t="s">
        <v>1824</v>
      </c>
      <c r="F143" s="194" t="s">
        <v>1768</v>
      </c>
      <c r="G143" s="195" t="s">
        <v>306</v>
      </c>
      <c r="H143" s="196">
        <v>8</v>
      </c>
      <c r="I143" s="197"/>
      <c r="J143" s="198">
        <f t="shared" si="40"/>
        <v>0</v>
      </c>
      <c r="K143" s="194" t="s">
        <v>22</v>
      </c>
      <c r="L143" s="60"/>
      <c r="M143" s="199" t="s">
        <v>22</v>
      </c>
      <c r="N143" s="200" t="s">
        <v>45</v>
      </c>
      <c r="O143" s="41"/>
      <c r="P143" s="201">
        <f t="shared" si="41"/>
        <v>0</v>
      </c>
      <c r="Q143" s="201">
        <v>0</v>
      </c>
      <c r="R143" s="201">
        <f t="shared" si="42"/>
        <v>0</v>
      </c>
      <c r="S143" s="201">
        <v>0</v>
      </c>
      <c r="T143" s="202">
        <f t="shared" si="43"/>
        <v>0</v>
      </c>
      <c r="AR143" s="23" t="s">
        <v>277</v>
      </c>
      <c r="AT143" s="23" t="s">
        <v>151</v>
      </c>
      <c r="AU143" s="23" t="s">
        <v>163</v>
      </c>
      <c r="AY143" s="23" t="s">
        <v>148</v>
      </c>
      <c r="BE143" s="203">
        <f t="shared" si="44"/>
        <v>0</v>
      </c>
      <c r="BF143" s="203">
        <f t="shared" si="45"/>
        <v>0</v>
      </c>
      <c r="BG143" s="203">
        <f t="shared" si="46"/>
        <v>0</v>
      </c>
      <c r="BH143" s="203">
        <f t="shared" si="47"/>
        <v>0</v>
      </c>
      <c r="BI143" s="203">
        <f t="shared" si="48"/>
        <v>0</v>
      </c>
      <c r="BJ143" s="23" t="s">
        <v>24</v>
      </c>
      <c r="BK143" s="203">
        <f t="shared" si="49"/>
        <v>0</v>
      </c>
      <c r="BL143" s="23" t="s">
        <v>277</v>
      </c>
      <c r="BM143" s="23" t="s">
        <v>987</v>
      </c>
    </row>
    <row r="144" spans="2:65" s="1" customFormat="1" ht="31.5" customHeight="1">
      <c r="B144" s="40"/>
      <c r="C144" s="192" t="s">
        <v>500</v>
      </c>
      <c r="D144" s="192" t="s">
        <v>151</v>
      </c>
      <c r="E144" s="193" t="s">
        <v>1825</v>
      </c>
      <c r="F144" s="194" t="s">
        <v>1816</v>
      </c>
      <c r="G144" s="195" t="s">
        <v>306</v>
      </c>
      <c r="H144" s="196">
        <v>1</v>
      </c>
      <c r="I144" s="197"/>
      <c r="J144" s="198">
        <f t="shared" si="40"/>
        <v>0</v>
      </c>
      <c r="K144" s="194" t="s">
        <v>22</v>
      </c>
      <c r="L144" s="60"/>
      <c r="M144" s="199" t="s">
        <v>22</v>
      </c>
      <c r="N144" s="200" t="s">
        <v>45</v>
      </c>
      <c r="O144" s="41"/>
      <c r="P144" s="201">
        <f t="shared" si="41"/>
        <v>0</v>
      </c>
      <c r="Q144" s="201">
        <v>0</v>
      </c>
      <c r="R144" s="201">
        <f t="shared" si="42"/>
        <v>0</v>
      </c>
      <c r="S144" s="201">
        <v>0</v>
      </c>
      <c r="T144" s="202">
        <f t="shared" si="43"/>
        <v>0</v>
      </c>
      <c r="AR144" s="23" t="s">
        <v>277</v>
      </c>
      <c r="AT144" s="23" t="s">
        <v>151</v>
      </c>
      <c r="AU144" s="23" t="s">
        <v>163</v>
      </c>
      <c r="AY144" s="23" t="s">
        <v>148</v>
      </c>
      <c r="BE144" s="203">
        <f t="shared" si="44"/>
        <v>0</v>
      </c>
      <c r="BF144" s="203">
        <f t="shared" si="45"/>
        <v>0</v>
      </c>
      <c r="BG144" s="203">
        <f t="shared" si="46"/>
        <v>0</v>
      </c>
      <c r="BH144" s="203">
        <f t="shared" si="47"/>
        <v>0</v>
      </c>
      <c r="BI144" s="203">
        <f t="shared" si="48"/>
        <v>0</v>
      </c>
      <c r="BJ144" s="23" t="s">
        <v>24</v>
      </c>
      <c r="BK144" s="203">
        <f t="shared" si="49"/>
        <v>0</v>
      </c>
      <c r="BL144" s="23" t="s">
        <v>277</v>
      </c>
      <c r="BM144" s="23" t="s">
        <v>995</v>
      </c>
    </row>
    <row r="145" spans="2:65" s="1" customFormat="1" ht="31.5" customHeight="1">
      <c r="B145" s="40"/>
      <c r="C145" s="192" t="s">
        <v>507</v>
      </c>
      <c r="D145" s="192" t="s">
        <v>151</v>
      </c>
      <c r="E145" s="193" t="s">
        <v>1826</v>
      </c>
      <c r="F145" s="194" t="s">
        <v>1786</v>
      </c>
      <c r="G145" s="195" t="s">
        <v>306</v>
      </c>
      <c r="H145" s="196">
        <v>2</v>
      </c>
      <c r="I145" s="197"/>
      <c r="J145" s="198">
        <f t="shared" si="40"/>
        <v>0</v>
      </c>
      <c r="K145" s="194" t="s">
        <v>22</v>
      </c>
      <c r="L145" s="60"/>
      <c r="M145" s="199" t="s">
        <v>22</v>
      </c>
      <c r="N145" s="200" t="s">
        <v>45</v>
      </c>
      <c r="O145" s="41"/>
      <c r="P145" s="201">
        <f t="shared" si="41"/>
        <v>0</v>
      </c>
      <c r="Q145" s="201">
        <v>0</v>
      </c>
      <c r="R145" s="201">
        <f t="shared" si="42"/>
        <v>0</v>
      </c>
      <c r="S145" s="201">
        <v>0</v>
      </c>
      <c r="T145" s="202">
        <f t="shared" si="43"/>
        <v>0</v>
      </c>
      <c r="AR145" s="23" t="s">
        <v>277</v>
      </c>
      <c r="AT145" s="23" t="s">
        <v>151</v>
      </c>
      <c r="AU145" s="23" t="s">
        <v>163</v>
      </c>
      <c r="AY145" s="23" t="s">
        <v>148</v>
      </c>
      <c r="BE145" s="203">
        <f t="shared" si="44"/>
        <v>0</v>
      </c>
      <c r="BF145" s="203">
        <f t="shared" si="45"/>
        <v>0</v>
      </c>
      <c r="BG145" s="203">
        <f t="shared" si="46"/>
        <v>0</v>
      </c>
      <c r="BH145" s="203">
        <f t="shared" si="47"/>
        <v>0</v>
      </c>
      <c r="BI145" s="203">
        <f t="shared" si="48"/>
        <v>0</v>
      </c>
      <c r="BJ145" s="23" t="s">
        <v>24</v>
      </c>
      <c r="BK145" s="203">
        <f t="shared" si="49"/>
        <v>0</v>
      </c>
      <c r="BL145" s="23" t="s">
        <v>277</v>
      </c>
      <c r="BM145" s="23" t="s">
        <v>1003</v>
      </c>
    </row>
    <row r="146" spans="2:65" s="1" customFormat="1" ht="22.5" customHeight="1">
      <c r="B146" s="40"/>
      <c r="C146" s="192" t="s">
        <v>511</v>
      </c>
      <c r="D146" s="192" t="s">
        <v>151</v>
      </c>
      <c r="E146" s="193" t="s">
        <v>1827</v>
      </c>
      <c r="F146" s="194" t="s">
        <v>1772</v>
      </c>
      <c r="G146" s="195" t="s">
        <v>306</v>
      </c>
      <c r="H146" s="196">
        <v>8</v>
      </c>
      <c r="I146" s="197"/>
      <c r="J146" s="198">
        <f t="shared" si="40"/>
        <v>0</v>
      </c>
      <c r="K146" s="194" t="s">
        <v>22</v>
      </c>
      <c r="L146" s="60"/>
      <c r="M146" s="199" t="s">
        <v>22</v>
      </c>
      <c r="N146" s="200" t="s">
        <v>45</v>
      </c>
      <c r="O146" s="41"/>
      <c r="P146" s="201">
        <f t="shared" si="41"/>
        <v>0</v>
      </c>
      <c r="Q146" s="201">
        <v>0</v>
      </c>
      <c r="R146" s="201">
        <f t="shared" si="42"/>
        <v>0</v>
      </c>
      <c r="S146" s="201">
        <v>0</v>
      </c>
      <c r="T146" s="202">
        <f t="shared" si="43"/>
        <v>0</v>
      </c>
      <c r="AR146" s="23" t="s">
        <v>277</v>
      </c>
      <c r="AT146" s="23" t="s">
        <v>151</v>
      </c>
      <c r="AU146" s="23" t="s">
        <v>163</v>
      </c>
      <c r="AY146" s="23" t="s">
        <v>148</v>
      </c>
      <c r="BE146" s="203">
        <f t="shared" si="44"/>
        <v>0</v>
      </c>
      <c r="BF146" s="203">
        <f t="shared" si="45"/>
        <v>0</v>
      </c>
      <c r="BG146" s="203">
        <f t="shared" si="46"/>
        <v>0</v>
      </c>
      <c r="BH146" s="203">
        <f t="shared" si="47"/>
        <v>0</v>
      </c>
      <c r="BI146" s="203">
        <f t="shared" si="48"/>
        <v>0</v>
      </c>
      <c r="BJ146" s="23" t="s">
        <v>24</v>
      </c>
      <c r="BK146" s="203">
        <f t="shared" si="49"/>
        <v>0</v>
      </c>
      <c r="BL146" s="23" t="s">
        <v>277</v>
      </c>
      <c r="BM146" s="23" t="s">
        <v>1011</v>
      </c>
    </row>
    <row r="147" spans="2:65" s="1" customFormat="1" ht="22.5" customHeight="1">
      <c r="B147" s="40"/>
      <c r="C147" s="192" t="s">
        <v>515</v>
      </c>
      <c r="D147" s="192" t="s">
        <v>151</v>
      </c>
      <c r="E147" s="193" t="s">
        <v>1828</v>
      </c>
      <c r="F147" s="194" t="s">
        <v>1774</v>
      </c>
      <c r="G147" s="195" t="s">
        <v>306</v>
      </c>
      <c r="H147" s="196">
        <v>1</v>
      </c>
      <c r="I147" s="197"/>
      <c r="J147" s="198">
        <f t="shared" si="40"/>
        <v>0</v>
      </c>
      <c r="K147" s="194" t="s">
        <v>22</v>
      </c>
      <c r="L147" s="60"/>
      <c r="M147" s="199" t="s">
        <v>22</v>
      </c>
      <c r="N147" s="200" t="s">
        <v>45</v>
      </c>
      <c r="O147" s="41"/>
      <c r="P147" s="201">
        <f t="shared" si="41"/>
        <v>0</v>
      </c>
      <c r="Q147" s="201">
        <v>0</v>
      </c>
      <c r="R147" s="201">
        <f t="shared" si="42"/>
        <v>0</v>
      </c>
      <c r="S147" s="201">
        <v>0</v>
      </c>
      <c r="T147" s="202">
        <f t="shared" si="43"/>
        <v>0</v>
      </c>
      <c r="AR147" s="23" t="s">
        <v>277</v>
      </c>
      <c r="AT147" s="23" t="s">
        <v>151</v>
      </c>
      <c r="AU147" s="23" t="s">
        <v>163</v>
      </c>
      <c r="AY147" s="23" t="s">
        <v>148</v>
      </c>
      <c r="BE147" s="203">
        <f t="shared" si="44"/>
        <v>0</v>
      </c>
      <c r="BF147" s="203">
        <f t="shared" si="45"/>
        <v>0</v>
      </c>
      <c r="BG147" s="203">
        <f t="shared" si="46"/>
        <v>0</v>
      </c>
      <c r="BH147" s="203">
        <f t="shared" si="47"/>
        <v>0</v>
      </c>
      <c r="BI147" s="203">
        <f t="shared" si="48"/>
        <v>0</v>
      </c>
      <c r="BJ147" s="23" t="s">
        <v>24</v>
      </c>
      <c r="BK147" s="203">
        <f t="shared" si="49"/>
        <v>0</v>
      </c>
      <c r="BL147" s="23" t="s">
        <v>277</v>
      </c>
      <c r="BM147" s="23" t="s">
        <v>1017</v>
      </c>
    </row>
    <row r="148" spans="2:65" s="1" customFormat="1" ht="22.5" customHeight="1">
      <c r="B148" s="40"/>
      <c r="C148" s="192" t="s">
        <v>520</v>
      </c>
      <c r="D148" s="192" t="s">
        <v>151</v>
      </c>
      <c r="E148" s="193" t="s">
        <v>1829</v>
      </c>
      <c r="F148" s="194" t="s">
        <v>1778</v>
      </c>
      <c r="G148" s="195" t="s">
        <v>306</v>
      </c>
      <c r="H148" s="196">
        <v>1</v>
      </c>
      <c r="I148" s="197"/>
      <c r="J148" s="198">
        <f t="shared" si="40"/>
        <v>0</v>
      </c>
      <c r="K148" s="194" t="s">
        <v>22</v>
      </c>
      <c r="L148" s="60"/>
      <c r="M148" s="199" t="s">
        <v>22</v>
      </c>
      <c r="N148" s="200" t="s">
        <v>45</v>
      </c>
      <c r="O148" s="41"/>
      <c r="P148" s="201">
        <f t="shared" si="41"/>
        <v>0</v>
      </c>
      <c r="Q148" s="201">
        <v>0</v>
      </c>
      <c r="R148" s="201">
        <f t="shared" si="42"/>
        <v>0</v>
      </c>
      <c r="S148" s="201">
        <v>0</v>
      </c>
      <c r="T148" s="202">
        <f t="shared" si="43"/>
        <v>0</v>
      </c>
      <c r="AR148" s="23" t="s">
        <v>277</v>
      </c>
      <c r="AT148" s="23" t="s">
        <v>151</v>
      </c>
      <c r="AU148" s="23" t="s">
        <v>163</v>
      </c>
      <c r="AY148" s="23" t="s">
        <v>148</v>
      </c>
      <c r="BE148" s="203">
        <f t="shared" si="44"/>
        <v>0</v>
      </c>
      <c r="BF148" s="203">
        <f t="shared" si="45"/>
        <v>0</v>
      </c>
      <c r="BG148" s="203">
        <f t="shared" si="46"/>
        <v>0</v>
      </c>
      <c r="BH148" s="203">
        <f t="shared" si="47"/>
        <v>0</v>
      </c>
      <c r="BI148" s="203">
        <f t="shared" si="48"/>
        <v>0</v>
      </c>
      <c r="BJ148" s="23" t="s">
        <v>24</v>
      </c>
      <c r="BK148" s="203">
        <f t="shared" si="49"/>
        <v>0</v>
      </c>
      <c r="BL148" s="23" t="s">
        <v>277</v>
      </c>
      <c r="BM148" s="23" t="s">
        <v>1025</v>
      </c>
    </row>
    <row r="149" spans="2:63" s="10" customFormat="1" ht="22.35" customHeight="1">
      <c r="B149" s="175"/>
      <c r="C149" s="176"/>
      <c r="D149" s="189" t="s">
        <v>73</v>
      </c>
      <c r="E149" s="190" t="s">
        <v>540</v>
      </c>
      <c r="F149" s="190" t="s">
        <v>1830</v>
      </c>
      <c r="G149" s="176"/>
      <c r="H149" s="176"/>
      <c r="I149" s="179"/>
      <c r="J149" s="191">
        <f>BK149</f>
        <v>0</v>
      </c>
      <c r="K149" s="176"/>
      <c r="L149" s="181"/>
      <c r="M149" s="182"/>
      <c r="N149" s="183"/>
      <c r="O149" s="183"/>
      <c r="P149" s="184">
        <f>SUM(P150:P162)</f>
        <v>0</v>
      </c>
      <c r="Q149" s="183"/>
      <c r="R149" s="184">
        <f>SUM(R150:R162)</f>
        <v>0</v>
      </c>
      <c r="S149" s="183"/>
      <c r="T149" s="185">
        <f>SUM(T150:T162)</f>
        <v>0</v>
      </c>
      <c r="AR149" s="186" t="s">
        <v>83</v>
      </c>
      <c r="AT149" s="187" t="s">
        <v>73</v>
      </c>
      <c r="AU149" s="187" t="s">
        <v>83</v>
      </c>
      <c r="AY149" s="186" t="s">
        <v>148</v>
      </c>
      <c r="BK149" s="188">
        <f>SUM(BK150:BK162)</f>
        <v>0</v>
      </c>
    </row>
    <row r="150" spans="2:65" s="1" customFormat="1" ht="22.5" customHeight="1">
      <c r="B150" s="40"/>
      <c r="C150" s="192" t="s">
        <v>527</v>
      </c>
      <c r="D150" s="192" t="s">
        <v>151</v>
      </c>
      <c r="E150" s="193" t="s">
        <v>1831</v>
      </c>
      <c r="F150" s="194" t="s">
        <v>1832</v>
      </c>
      <c r="G150" s="195" t="s">
        <v>206</v>
      </c>
      <c r="H150" s="196">
        <v>30</v>
      </c>
      <c r="I150" s="197"/>
      <c r="J150" s="198">
        <f aca="true" t="shared" si="50" ref="J150:J162">ROUND(I150*H150,2)</f>
        <v>0</v>
      </c>
      <c r="K150" s="194" t="s">
        <v>22</v>
      </c>
      <c r="L150" s="60"/>
      <c r="M150" s="199" t="s">
        <v>22</v>
      </c>
      <c r="N150" s="200" t="s">
        <v>45</v>
      </c>
      <c r="O150" s="41"/>
      <c r="P150" s="201">
        <f aca="true" t="shared" si="51" ref="P150:P162">O150*H150</f>
        <v>0</v>
      </c>
      <c r="Q150" s="201">
        <v>0</v>
      </c>
      <c r="R150" s="201">
        <f aca="true" t="shared" si="52" ref="R150:R162">Q150*H150</f>
        <v>0</v>
      </c>
      <c r="S150" s="201">
        <v>0</v>
      </c>
      <c r="T150" s="202">
        <f aca="true" t="shared" si="53" ref="T150:T162">S150*H150</f>
        <v>0</v>
      </c>
      <c r="AR150" s="23" t="s">
        <v>277</v>
      </c>
      <c r="AT150" s="23" t="s">
        <v>151</v>
      </c>
      <c r="AU150" s="23" t="s">
        <v>163</v>
      </c>
      <c r="AY150" s="23" t="s">
        <v>148</v>
      </c>
      <c r="BE150" s="203">
        <f aca="true" t="shared" si="54" ref="BE150:BE162">IF(N150="základní",J150,0)</f>
        <v>0</v>
      </c>
      <c r="BF150" s="203">
        <f aca="true" t="shared" si="55" ref="BF150:BF162">IF(N150="snížená",J150,0)</f>
        <v>0</v>
      </c>
      <c r="BG150" s="203">
        <f aca="true" t="shared" si="56" ref="BG150:BG162">IF(N150="zákl. přenesená",J150,0)</f>
        <v>0</v>
      </c>
      <c r="BH150" s="203">
        <f aca="true" t="shared" si="57" ref="BH150:BH162">IF(N150="sníž. přenesená",J150,0)</f>
        <v>0</v>
      </c>
      <c r="BI150" s="203">
        <f aca="true" t="shared" si="58" ref="BI150:BI162">IF(N150="nulová",J150,0)</f>
        <v>0</v>
      </c>
      <c r="BJ150" s="23" t="s">
        <v>24</v>
      </c>
      <c r="BK150" s="203">
        <f aca="true" t="shared" si="59" ref="BK150:BK162">ROUND(I150*H150,2)</f>
        <v>0</v>
      </c>
      <c r="BL150" s="23" t="s">
        <v>277</v>
      </c>
      <c r="BM150" s="23" t="s">
        <v>1157</v>
      </c>
    </row>
    <row r="151" spans="2:65" s="1" customFormat="1" ht="31.5" customHeight="1">
      <c r="B151" s="40"/>
      <c r="C151" s="192" t="s">
        <v>531</v>
      </c>
      <c r="D151" s="192" t="s">
        <v>151</v>
      </c>
      <c r="E151" s="193" t="s">
        <v>1833</v>
      </c>
      <c r="F151" s="194" t="s">
        <v>1834</v>
      </c>
      <c r="G151" s="195" t="s">
        <v>206</v>
      </c>
      <c r="H151" s="196">
        <v>120</v>
      </c>
      <c r="I151" s="197"/>
      <c r="J151" s="198">
        <f t="shared" si="50"/>
        <v>0</v>
      </c>
      <c r="K151" s="194" t="s">
        <v>22</v>
      </c>
      <c r="L151" s="60"/>
      <c r="M151" s="199" t="s">
        <v>22</v>
      </c>
      <c r="N151" s="200" t="s">
        <v>45</v>
      </c>
      <c r="O151" s="41"/>
      <c r="P151" s="201">
        <f t="shared" si="51"/>
        <v>0</v>
      </c>
      <c r="Q151" s="201">
        <v>0</v>
      </c>
      <c r="R151" s="201">
        <f t="shared" si="52"/>
        <v>0</v>
      </c>
      <c r="S151" s="201">
        <v>0</v>
      </c>
      <c r="T151" s="202">
        <f t="shared" si="53"/>
        <v>0</v>
      </c>
      <c r="AR151" s="23" t="s">
        <v>277</v>
      </c>
      <c r="AT151" s="23" t="s">
        <v>151</v>
      </c>
      <c r="AU151" s="23" t="s">
        <v>163</v>
      </c>
      <c r="AY151" s="23" t="s">
        <v>148</v>
      </c>
      <c r="BE151" s="203">
        <f t="shared" si="54"/>
        <v>0</v>
      </c>
      <c r="BF151" s="203">
        <f t="shared" si="55"/>
        <v>0</v>
      </c>
      <c r="BG151" s="203">
        <f t="shared" si="56"/>
        <v>0</v>
      </c>
      <c r="BH151" s="203">
        <f t="shared" si="57"/>
        <v>0</v>
      </c>
      <c r="BI151" s="203">
        <f t="shared" si="58"/>
        <v>0</v>
      </c>
      <c r="BJ151" s="23" t="s">
        <v>24</v>
      </c>
      <c r="BK151" s="203">
        <f t="shared" si="59"/>
        <v>0</v>
      </c>
      <c r="BL151" s="23" t="s">
        <v>277</v>
      </c>
      <c r="BM151" s="23" t="s">
        <v>1528</v>
      </c>
    </row>
    <row r="152" spans="2:65" s="1" customFormat="1" ht="31.5" customHeight="1">
      <c r="B152" s="40"/>
      <c r="C152" s="192" t="s">
        <v>535</v>
      </c>
      <c r="D152" s="192" t="s">
        <v>151</v>
      </c>
      <c r="E152" s="193" t="s">
        <v>1835</v>
      </c>
      <c r="F152" s="194" t="s">
        <v>1836</v>
      </c>
      <c r="G152" s="195" t="s">
        <v>206</v>
      </c>
      <c r="H152" s="196">
        <v>20</v>
      </c>
      <c r="I152" s="197"/>
      <c r="J152" s="198">
        <f t="shared" si="50"/>
        <v>0</v>
      </c>
      <c r="K152" s="194" t="s">
        <v>22</v>
      </c>
      <c r="L152" s="60"/>
      <c r="M152" s="199" t="s">
        <v>22</v>
      </c>
      <c r="N152" s="200" t="s">
        <v>45</v>
      </c>
      <c r="O152" s="41"/>
      <c r="P152" s="201">
        <f t="shared" si="51"/>
        <v>0</v>
      </c>
      <c r="Q152" s="201">
        <v>0</v>
      </c>
      <c r="R152" s="201">
        <f t="shared" si="52"/>
        <v>0</v>
      </c>
      <c r="S152" s="201">
        <v>0</v>
      </c>
      <c r="T152" s="202">
        <f t="shared" si="53"/>
        <v>0</v>
      </c>
      <c r="AR152" s="23" t="s">
        <v>277</v>
      </c>
      <c r="AT152" s="23" t="s">
        <v>151</v>
      </c>
      <c r="AU152" s="23" t="s">
        <v>163</v>
      </c>
      <c r="AY152" s="23" t="s">
        <v>148</v>
      </c>
      <c r="BE152" s="203">
        <f t="shared" si="54"/>
        <v>0</v>
      </c>
      <c r="BF152" s="203">
        <f t="shared" si="55"/>
        <v>0</v>
      </c>
      <c r="BG152" s="203">
        <f t="shared" si="56"/>
        <v>0</v>
      </c>
      <c r="BH152" s="203">
        <f t="shared" si="57"/>
        <v>0</v>
      </c>
      <c r="BI152" s="203">
        <f t="shared" si="58"/>
        <v>0</v>
      </c>
      <c r="BJ152" s="23" t="s">
        <v>24</v>
      </c>
      <c r="BK152" s="203">
        <f t="shared" si="59"/>
        <v>0</v>
      </c>
      <c r="BL152" s="23" t="s">
        <v>277</v>
      </c>
      <c r="BM152" s="23" t="s">
        <v>1531</v>
      </c>
    </row>
    <row r="153" spans="2:65" s="1" customFormat="1" ht="22.5" customHeight="1">
      <c r="B153" s="40"/>
      <c r="C153" s="192" t="s">
        <v>539</v>
      </c>
      <c r="D153" s="192" t="s">
        <v>151</v>
      </c>
      <c r="E153" s="193" t="s">
        <v>1837</v>
      </c>
      <c r="F153" s="194" t="s">
        <v>1838</v>
      </c>
      <c r="G153" s="195" t="s">
        <v>306</v>
      </c>
      <c r="H153" s="196">
        <v>3</v>
      </c>
      <c r="I153" s="197"/>
      <c r="J153" s="198">
        <f t="shared" si="50"/>
        <v>0</v>
      </c>
      <c r="K153" s="194" t="s">
        <v>22</v>
      </c>
      <c r="L153" s="60"/>
      <c r="M153" s="199" t="s">
        <v>22</v>
      </c>
      <c r="N153" s="200" t="s">
        <v>45</v>
      </c>
      <c r="O153" s="41"/>
      <c r="P153" s="201">
        <f t="shared" si="51"/>
        <v>0</v>
      </c>
      <c r="Q153" s="201">
        <v>0</v>
      </c>
      <c r="R153" s="201">
        <f t="shared" si="52"/>
        <v>0</v>
      </c>
      <c r="S153" s="201">
        <v>0</v>
      </c>
      <c r="T153" s="202">
        <f t="shared" si="53"/>
        <v>0</v>
      </c>
      <c r="AR153" s="23" t="s">
        <v>277</v>
      </c>
      <c r="AT153" s="23" t="s">
        <v>151</v>
      </c>
      <c r="AU153" s="23" t="s">
        <v>163</v>
      </c>
      <c r="AY153" s="23" t="s">
        <v>148</v>
      </c>
      <c r="BE153" s="203">
        <f t="shared" si="54"/>
        <v>0</v>
      </c>
      <c r="BF153" s="203">
        <f t="shared" si="55"/>
        <v>0</v>
      </c>
      <c r="BG153" s="203">
        <f t="shared" si="56"/>
        <v>0</v>
      </c>
      <c r="BH153" s="203">
        <f t="shared" si="57"/>
        <v>0</v>
      </c>
      <c r="BI153" s="203">
        <f t="shared" si="58"/>
        <v>0</v>
      </c>
      <c r="BJ153" s="23" t="s">
        <v>24</v>
      </c>
      <c r="BK153" s="203">
        <f t="shared" si="59"/>
        <v>0</v>
      </c>
      <c r="BL153" s="23" t="s">
        <v>277</v>
      </c>
      <c r="BM153" s="23" t="s">
        <v>1534</v>
      </c>
    </row>
    <row r="154" spans="2:65" s="1" customFormat="1" ht="22.5" customHeight="1">
      <c r="B154" s="40"/>
      <c r="C154" s="192" t="s">
        <v>543</v>
      </c>
      <c r="D154" s="192" t="s">
        <v>151</v>
      </c>
      <c r="E154" s="193" t="s">
        <v>1839</v>
      </c>
      <c r="F154" s="194" t="s">
        <v>1840</v>
      </c>
      <c r="G154" s="195" t="s">
        <v>306</v>
      </c>
      <c r="H154" s="196">
        <v>2</v>
      </c>
      <c r="I154" s="197"/>
      <c r="J154" s="198">
        <f t="shared" si="50"/>
        <v>0</v>
      </c>
      <c r="K154" s="194" t="s">
        <v>22</v>
      </c>
      <c r="L154" s="60"/>
      <c r="M154" s="199" t="s">
        <v>22</v>
      </c>
      <c r="N154" s="200" t="s">
        <v>45</v>
      </c>
      <c r="O154" s="41"/>
      <c r="P154" s="201">
        <f t="shared" si="51"/>
        <v>0</v>
      </c>
      <c r="Q154" s="201">
        <v>0</v>
      </c>
      <c r="R154" s="201">
        <f t="shared" si="52"/>
        <v>0</v>
      </c>
      <c r="S154" s="201">
        <v>0</v>
      </c>
      <c r="T154" s="202">
        <f t="shared" si="53"/>
        <v>0</v>
      </c>
      <c r="AR154" s="23" t="s">
        <v>277</v>
      </c>
      <c r="AT154" s="23" t="s">
        <v>151</v>
      </c>
      <c r="AU154" s="23" t="s">
        <v>163</v>
      </c>
      <c r="AY154" s="23" t="s">
        <v>148</v>
      </c>
      <c r="BE154" s="203">
        <f t="shared" si="54"/>
        <v>0</v>
      </c>
      <c r="BF154" s="203">
        <f t="shared" si="55"/>
        <v>0</v>
      </c>
      <c r="BG154" s="203">
        <f t="shared" si="56"/>
        <v>0</v>
      </c>
      <c r="BH154" s="203">
        <f t="shared" si="57"/>
        <v>0</v>
      </c>
      <c r="BI154" s="203">
        <f t="shared" si="58"/>
        <v>0</v>
      </c>
      <c r="BJ154" s="23" t="s">
        <v>24</v>
      </c>
      <c r="BK154" s="203">
        <f t="shared" si="59"/>
        <v>0</v>
      </c>
      <c r="BL154" s="23" t="s">
        <v>277</v>
      </c>
      <c r="BM154" s="23" t="s">
        <v>1537</v>
      </c>
    </row>
    <row r="155" spans="2:65" s="1" customFormat="1" ht="22.5" customHeight="1">
      <c r="B155" s="40"/>
      <c r="C155" s="192" t="s">
        <v>549</v>
      </c>
      <c r="D155" s="192" t="s">
        <v>151</v>
      </c>
      <c r="E155" s="193" t="s">
        <v>1841</v>
      </c>
      <c r="F155" s="194" t="s">
        <v>1842</v>
      </c>
      <c r="G155" s="195" t="s">
        <v>306</v>
      </c>
      <c r="H155" s="196">
        <v>2</v>
      </c>
      <c r="I155" s="197"/>
      <c r="J155" s="198">
        <f t="shared" si="50"/>
        <v>0</v>
      </c>
      <c r="K155" s="194" t="s">
        <v>22</v>
      </c>
      <c r="L155" s="60"/>
      <c r="M155" s="199" t="s">
        <v>22</v>
      </c>
      <c r="N155" s="200" t="s">
        <v>45</v>
      </c>
      <c r="O155" s="41"/>
      <c r="P155" s="201">
        <f t="shared" si="51"/>
        <v>0</v>
      </c>
      <c r="Q155" s="201">
        <v>0</v>
      </c>
      <c r="R155" s="201">
        <f t="shared" si="52"/>
        <v>0</v>
      </c>
      <c r="S155" s="201">
        <v>0</v>
      </c>
      <c r="T155" s="202">
        <f t="shared" si="53"/>
        <v>0</v>
      </c>
      <c r="AR155" s="23" t="s">
        <v>277</v>
      </c>
      <c r="AT155" s="23" t="s">
        <v>151</v>
      </c>
      <c r="AU155" s="23" t="s">
        <v>163</v>
      </c>
      <c r="AY155" s="23" t="s">
        <v>148</v>
      </c>
      <c r="BE155" s="203">
        <f t="shared" si="54"/>
        <v>0</v>
      </c>
      <c r="BF155" s="203">
        <f t="shared" si="55"/>
        <v>0</v>
      </c>
      <c r="BG155" s="203">
        <f t="shared" si="56"/>
        <v>0</v>
      </c>
      <c r="BH155" s="203">
        <f t="shared" si="57"/>
        <v>0</v>
      </c>
      <c r="BI155" s="203">
        <f t="shared" si="58"/>
        <v>0</v>
      </c>
      <c r="BJ155" s="23" t="s">
        <v>24</v>
      </c>
      <c r="BK155" s="203">
        <f t="shared" si="59"/>
        <v>0</v>
      </c>
      <c r="BL155" s="23" t="s">
        <v>277</v>
      </c>
      <c r="BM155" s="23" t="s">
        <v>1843</v>
      </c>
    </row>
    <row r="156" spans="2:65" s="1" customFormat="1" ht="22.5" customHeight="1">
      <c r="B156" s="40"/>
      <c r="C156" s="192" t="s">
        <v>556</v>
      </c>
      <c r="D156" s="192" t="s">
        <v>151</v>
      </c>
      <c r="E156" s="193" t="s">
        <v>1844</v>
      </c>
      <c r="F156" s="194" t="s">
        <v>1845</v>
      </c>
      <c r="G156" s="195" t="s">
        <v>306</v>
      </c>
      <c r="H156" s="196">
        <v>3</v>
      </c>
      <c r="I156" s="197"/>
      <c r="J156" s="198">
        <f t="shared" si="50"/>
        <v>0</v>
      </c>
      <c r="K156" s="194" t="s">
        <v>22</v>
      </c>
      <c r="L156" s="60"/>
      <c r="M156" s="199" t="s">
        <v>22</v>
      </c>
      <c r="N156" s="200" t="s">
        <v>45</v>
      </c>
      <c r="O156" s="41"/>
      <c r="P156" s="201">
        <f t="shared" si="51"/>
        <v>0</v>
      </c>
      <c r="Q156" s="201">
        <v>0</v>
      </c>
      <c r="R156" s="201">
        <f t="shared" si="52"/>
        <v>0</v>
      </c>
      <c r="S156" s="201">
        <v>0</v>
      </c>
      <c r="T156" s="202">
        <f t="shared" si="53"/>
        <v>0</v>
      </c>
      <c r="AR156" s="23" t="s">
        <v>277</v>
      </c>
      <c r="AT156" s="23" t="s">
        <v>151</v>
      </c>
      <c r="AU156" s="23" t="s">
        <v>163</v>
      </c>
      <c r="AY156" s="23" t="s">
        <v>148</v>
      </c>
      <c r="BE156" s="203">
        <f t="shared" si="54"/>
        <v>0</v>
      </c>
      <c r="BF156" s="203">
        <f t="shared" si="55"/>
        <v>0</v>
      </c>
      <c r="BG156" s="203">
        <f t="shared" si="56"/>
        <v>0</v>
      </c>
      <c r="BH156" s="203">
        <f t="shared" si="57"/>
        <v>0</v>
      </c>
      <c r="BI156" s="203">
        <f t="shared" si="58"/>
        <v>0</v>
      </c>
      <c r="BJ156" s="23" t="s">
        <v>24</v>
      </c>
      <c r="BK156" s="203">
        <f t="shared" si="59"/>
        <v>0</v>
      </c>
      <c r="BL156" s="23" t="s">
        <v>277</v>
      </c>
      <c r="BM156" s="23" t="s">
        <v>1846</v>
      </c>
    </row>
    <row r="157" spans="2:65" s="1" customFormat="1" ht="22.5" customHeight="1">
      <c r="B157" s="40"/>
      <c r="C157" s="192" t="s">
        <v>560</v>
      </c>
      <c r="D157" s="192" t="s">
        <v>151</v>
      </c>
      <c r="E157" s="193" t="s">
        <v>1847</v>
      </c>
      <c r="F157" s="194" t="s">
        <v>1848</v>
      </c>
      <c r="G157" s="195" t="s">
        <v>306</v>
      </c>
      <c r="H157" s="196">
        <v>2</v>
      </c>
      <c r="I157" s="197"/>
      <c r="J157" s="198">
        <f t="shared" si="50"/>
        <v>0</v>
      </c>
      <c r="K157" s="194" t="s">
        <v>22</v>
      </c>
      <c r="L157" s="60"/>
      <c r="M157" s="199" t="s">
        <v>22</v>
      </c>
      <c r="N157" s="200" t="s">
        <v>45</v>
      </c>
      <c r="O157" s="41"/>
      <c r="P157" s="201">
        <f t="shared" si="51"/>
        <v>0</v>
      </c>
      <c r="Q157" s="201">
        <v>0</v>
      </c>
      <c r="R157" s="201">
        <f t="shared" si="52"/>
        <v>0</v>
      </c>
      <c r="S157" s="201">
        <v>0</v>
      </c>
      <c r="T157" s="202">
        <f t="shared" si="53"/>
        <v>0</v>
      </c>
      <c r="AR157" s="23" t="s">
        <v>277</v>
      </c>
      <c r="AT157" s="23" t="s">
        <v>151</v>
      </c>
      <c r="AU157" s="23" t="s">
        <v>163</v>
      </c>
      <c r="AY157" s="23" t="s">
        <v>148</v>
      </c>
      <c r="BE157" s="203">
        <f t="shared" si="54"/>
        <v>0</v>
      </c>
      <c r="BF157" s="203">
        <f t="shared" si="55"/>
        <v>0</v>
      </c>
      <c r="BG157" s="203">
        <f t="shared" si="56"/>
        <v>0</v>
      </c>
      <c r="BH157" s="203">
        <f t="shared" si="57"/>
        <v>0</v>
      </c>
      <c r="BI157" s="203">
        <f t="shared" si="58"/>
        <v>0</v>
      </c>
      <c r="BJ157" s="23" t="s">
        <v>24</v>
      </c>
      <c r="BK157" s="203">
        <f t="shared" si="59"/>
        <v>0</v>
      </c>
      <c r="BL157" s="23" t="s">
        <v>277</v>
      </c>
      <c r="BM157" s="23" t="s">
        <v>1849</v>
      </c>
    </row>
    <row r="158" spans="2:65" s="1" customFormat="1" ht="22.5" customHeight="1">
      <c r="B158" s="40"/>
      <c r="C158" s="192" t="s">
        <v>565</v>
      </c>
      <c r="D158" s="192" t="s">
        <v>151</v>
      </c>
      <c r="E158" s="193" t="s">
        <v>1850</v>
      </c>
      <c r="F158" s="194" t="s">
        <v>1851</v>
      </c>
      <c r="G158" s="195" t="s">
        <v>306</v>
      </c>
      <c r="H158" s="196">
        <v>2</v>
      </c>
      <c r="I158" s="197"/>
      <c r="J158" s="198">
        <f t="shared" si="50"/>
        <v>0</v>
      </c>
      <c r="K158" s="194" t="s">
        <v>22</v>
      </c>
      <c r="L158" s="60"/>
      <c r="M158" s="199" t="s">
        <v>22</v>
      </c>
      <c r="N158" s="200" t="s">
        <v>45</v>
      </c>
      <c r="O158" s="41"/>
      <c r="P158" s="201">
        <f t="shared" si="51"/>
        <v>0</v>
      </c>
      <c r="Q158" s="201">
        <v>0</v>
      </c>
      <c r="R158" s="201">
        <f t="shared" si="52"/>
        <v>0</v>
      </c>
      <c r="S158" s="201">
        <v>0</v>
      </c>
      <c r="T158" s="202">
        <f t="shared" si="53"/>
        <v>0</v>
      </c>
      <c r="AR158" s="23" t="s">
        <v>277</v>
      </c>
      <c r="AT158" s="23" t="s">
        <v>151</v>
      </c>
      <c r="AU158" s="23" t="s">
        <v>163</v>
      </c>
      <c r="AY158" s="23" t="s">
        <v>148</v>
      </c>
      <c r="BE158" s="203">
        <f t="shared" si="54"/>
        <v>0</v>
      </c>
      <c r="BF158" s="203">
        <f t="shared" si="55"/>
        <v>0</v>
      </c>
      <c r="BG158" s="203">
        <f t="shared" si="56"/>
        <v>0</v>
      </c>
      <c r="BH158" s="203">
        <f t="shared" si="57"/>
        <v>0</v>
      </c>
      <c r="BI158" s="203">
        <f t="shared" si="58"/>
        <v>0</v>
      </c>
      <c r="BJ158" s="23" t="s">
        <v>24</v>
      </c>
      <c r="BK158" s="203">
        <f t="shared" si="59"/>
        <v>0</v>
      </c>
      <c r="BL158" s="23" t="s">
        <v>277</v>
      </c>
      <c r="BM158" s="23" t="s">
        <v>1543</v>
      </c>
    </row>
    <row r="159" spans="2:65" s="1" customFormat="1" ht="22.5" customHeight="1">
      <c r="B159" s="40"/>
      <c r="C159" s="192" t="s">
        <v>570</v>
      </c>
      <c r="D159" s="192" t="s">
        <v>151</v>
      </c>
      <c r="E159" s="193" t="s">
        <v>1852</v>
      </c>
      <c r="F159" s="194" t="s">
        <v>1853</v>
      </c>
      <c r="G159" s="195" t="s">
        <v>306</v>
      </c>
      <c r="H159" s="196">
        <v>9</v>
      </c>
      <c r="I159" s="197"/>
      <c r="J159" s="198">
        <f t="shared" si="50"/>
        <v>0</v>
      </c>
      <c r="K159" s="194" t="s">
        <v>22</v>
      </c>
      <c r="L159" s="60"/>
      <c r="M159" s="199" t="s">
        <v>22</v>
      </c>
      <c r="N159" s="200" t="s">
        <v>45</v>
      </c>
      <c r="O159" s="41"/>
      <c r="P159" s="201">
        <f t="shared" si="51"/>
        <v>0</v>
      </c>
      <c r="Q159" s="201">
        <v>0</v>
      </c>
      <c r="R159" s="201">
        <f t="shared" si="52"/>
        <v>0</v>
      </c>
      <c r="S159" s="201">
        <v>0</v>
      </c>
      <c r="T159" s="202">
        <f t="shared" si="53"/>
        <v>0</v>
      </c>
      <c r="AR159" s="23" t="s">
        <v>277</v>
      </c>
      <c r="AT159" s="23" t="s">
        <v>151</v>
      </c>
      <c r="AU159" s="23" t="s">
        <v>163</v>
      </c>
      <c r="AY159" s="23" t="s">
        <v>148</v>
      </c>
      <c r="BE159" s="203">
        <f t="shared" si="54"/>
        <v>0</v>
      </c>
      <c r="BF159" s="203">
        <f t="shared" si="55"/>
        <v>0</v>
      </c>
      <c r="BG159" s="203">
        <f t="shared" si="56"/>
        <v>0</v>
      </c>
      <c r="BH159" s="203">
        <f t="shared" si="57"/>
        <v>0</v>
      </c>
      <c r="BI159" s="203">
        <f t="shared" si="58"/>
        <v>0</v>
      </c>
      <c r="BJ159" s="23" t="s">
        <v>24</v>
      </c>
      <c r="BK159" s="203">
        <f t="shared" si="59"/>
        <v>0</v>
      </c>
      <c r="BL159" s="23" t="s">
        <v>277</v>
      </c>
      <c r="BM159" s="23" t="s">
        <v>1547</v>
      </c>
    </row>
    <row r="160" spans="2:65" s="1" customFormat="1" ht="22.5" customHeight="1">
      <c r="B160" s="40"/>
      <c r="C160" s="192" t="s">
        <v>575</v>
      </c>
      <c r="D160" s="192" t="s">
        <v>151</v>
      </c>
      <c r="E160" s="193" t="s">
        <v>1854</v>
      </c>
      <c r="F160" s="194" t="s">
        <v>1855</v>
      </c>
      <c r="G160" s="195" t="s">
        <v>306</v>
      </c>
      <c r="H160" s="196">
        <v>2</v>
      </c>
      <c r="I160" s="197"/>
      <c r="J160" s="198">
        <f t="shared" si="50"/>
        <v>0</v>
      </c>
      <c r="K160" s="194" t="s">
        <v>22</v>
      </c>
      <c r="L160" s="60"/>
      <c r="M160" s="199" t="s">
        <v>22</v>
      </c>
      <c r="N160" s="200" t="s">
        <v>45</v>
      </c>
      <c r="O160" s="41"/>
      <c r="P160" s="201">
        <f t="shared" si="51"/>
        <v>0</v>
      </c>
      <c r="Q160" s="201">
        <v>0</v>
      </c>
      <c r="R160" s="201">
        <f t="shared" si="52"/>
        <v>0</v>
      </c>
      <c r="S160" s="201">
        <v>0</v>
      </c>
      <c r="T160" s="202">
        <f t="shared" si="53"/>
        <v>0</v>
      </c>
      <c r="AR160" s="23" t="s">
        <v>277</v>
      </c>
      <c r="AT160" s="23" t="s">
        <v>151</v>
      </c>
      <c r="AU160" s="23" t="s">
        <v>163</v>
      </c>
      <c r="AY160" s="23" t="s">
        <v>148</v>
      </c>
      <c r="BE160" s="203">
        <f t="shared" si="54"/>
        <v>0</v>
      </c>
      <c r="BF160" s="203">
        <f t="shared" si="55"/>
        <v>0</v>
      </c>
      <c r="BG160" s="203">
        <f t="shared" si="56"/>
        <v>0</v>
      </c>
      <c r="BH160" s="203">
        <f t="shared" si="57"/>
        <v>0</v>
      </c>
      <c r="BI160" s="203">
        <f t="shared" si="58"/>
        <v>0</v>
      </c>
      <c r="BJ160" s="23" t="s">
        <v>24</v>
      </c>
      <c r="BK160" s="203">
        <f t="shared" si="59"/>
        <v>0</v>
      </c>
      <c r="BL160" s="23" t="s">
        <v>277</v>
      </c>
      <c r="BM160" s="23" t="s">
        <v>1856</v>
      </c>
    </row>
    <row r="161" spans="2:65" s="1" customFormat="1" ht="22.5" customHeight="1">
      <c r="B161" s="40"/>
      <c r="C161" s="192" t="s">
        <v>581</v>
      </c>
      <c r="D161" s="192" t="s">
        <v>151</v>
      </c>
      <c r="E161" s="193" t="s">
        <v>1857</v>
      </c>
      <c r="F161" s="194" t="s">
        <v>1858</v>
      </c>
      <c r="G161" s="195" t="s">
        <v>306</v>
      </c>
      <c r="H161" s="196">
        <v>2</v>
      </c>
      <c r="I161" s="197"/>
      <c r="J161" s="198">
        <f t="shared" si="50"/>
        <v>0</v>
      </c>
      <c r="K161" s="194" t="s">
        <v>22</v>
      </c>
      <c r="L161" s="60"/>
      <c r="M161" s="199" t="s">
        <v>22</v>
      </c>
      <c r="N161" s="200" t="s">
        <v>45</v>
      </c>
      <c r="O161" s="41"/>
      <c r="P161" s="201">
        <f t="shared" si="51"/>
        <v>0</v>
      </c>
      <c r="Q161" s="201">
        <v>0</v>
      </c>
      <c r="R161" s="201">
        <f t="shared" si="52"/>
        <v>0</v>
      </c>
      <c r="S161" s="201">
        <v>0</v>
      </c>
      <c r="T161" s="202">
        <f t="shared" si="53"/>
        <v>0</v>
      </c>
      <c r="AR161" s="23" t="s">
        <v>277</v>
      </c>
      <c r="AT161" s="23" t="s">
        <v>151</v>
      </c>
      <c r="AU161" s="23" t="s">
        <v>163</v>
      </c>
      <c r="AY161" s="23" t="s">
        <v>148</v>
      </c>
      <c r="BE161" s="203">
        <f t="shared" si="54"/>
        <v>0</v>
      </c>
      <c r="BF161" s="203">
        <f t="shared" si="55"/>
        <v>0</v>
      </c>
      <c r="BG161" s="203">
        <f t="shared" si="56"/>
        <v>0</v>
      </c>
      <c r="BH161" s="203">
        <f t="shared" si="57"/>
        <v>0</v>
      </c>
      <c r="BI161" s="203">
        <f t="shared" si="58"/>
        <v>0</v>
      </c>
      <c r="BJ161" s="23" t="s">
        <v>24</v>
      </c>
      <c r="BK161" s="203">
        <f t="shared" si="59"/>
        <v>0</v>
      </c>
      <c r="BL161" s="23" t="s">
        <v>277</v>
      </c>
      <c r="BM161" s="23" t="s">
        <v>1859</v>
      </c>
    </row>
    <row r="162" spans="2:65" s="1" customFormat="1" ht="22.5" customHeight="1">
      <c r="B162" s="40"/>
      <c r="C162" s="192" t="s">
        <v>202</v>
      </c>
      <c r="D162" s="192" t="s">
        <v>151</v>
      </c>
      <c r="E162" s="193" t="s">
        <v>1860</v>
      </c>
      <c r="F162" s="194" t="s">
        <v>1861</v>
      </c>
      <c r="G162" s="195" t="s">
        <v>306</v>
      </c>
      <c r="H162" s="196">
        <v>2</v>
      </c>
      <c r="I162" s="197"/>
      <c r="J162" s="198">
        <f t="shared" si="50"/>
        <v>0</v>
      </c>
      <c r="K162" s="194" t="s">
        <v>22</v>
      </c>
      <c r="L162" s="60"/>
      <c r="M162" s="199" t="s">
        <v>22</v>
      </c>
      <c r="N162" s="200" t="s">
        <v>45</v>
      </c>
      <c r="O162" s="41"/>
      <c r="P162" s="201">
        <f t="shared" si="51"/>
        <v>0</v>
      </c>
      <c r="Q162" s="201">
        <v>0</v>
      </c>
      <c r="R162" s="201">
        <f t="shared" si="52"/>
        <v>0</v>
      </c>
      <c r="S162" s="201">
        <v>0</v>
      </c>
      <c r="T162" s="202">
        <f t="shared" si="53"/>
        <v>0</v>
      </c>
      <c r="AR162" s="23" t="s">
        <v>277</v>
      </c>
      <c r="AT162" s="23" t="s">
        <v>151</v>
      </c>
      <c r="AU162" s="23" t="s">
        <v>163</v>
      </c>
      <c r="AY162" s="23" t="s">
        <v>148</v>
      </c>
      <c r="BE162" s="203">
        <f t="shared" si="54"/>
        <v>0</v>
      </c>
      <c r="BF162" s="203">
        <f t="shared" si="55"/>
        <v>0</v>
      </c>
      <c r="BG162" s="203">
        <f t="shared" si="56"/>
        <v>0</v>
      </c>
      <c r="BH162" s="203">
        <f t="shared" si="57"/>
        <v>0</v>
      </c>
      <c r="BI162" s="203">
        <f t="shared" si="58"/>
        <v>0</v>
      </c>
      <c r="BJ162" s="23" t="s">
        <v>24</v>
      </c>
      <c r="BK162" s="203">
        <f t="shared" si="59"/>
        <v>0</v>
      </c>
      <c r="BL162" s="23" t="s">
        <v>277</v>
      </c>
      <c r="BM162" s="23" t="s">
        <v>1862</v>
      </c>
    </row>
    <row r="163" spans="2:63" s="10" customFormat="1" ht="22.35" customHeight="1">
      <c r="B163" s="175"/>
      <c r="C163" s="176"/>
      <c r="D163" s="189" t="s">
        <v>73</v>
      </c>
      <c r="E163" s="190" t="s">
        <v>1863</v>
      </c>
      <c r="F163" s="190" t="s">
        <v>1864</v>
      </c>
      <c r="G163" s="176"/>
      <c r="H163" s="176"/>
      <c r="I163" s="179"/>
      <c r="J163" s="191">
        <f>BK163</f>
        <v>0</v>
      </c>
      <c r="K163" s="176"/>
      <c r="L163" s="181"/>
      <c r="M163" s="182"/>
      <c r="N163" s="183"/>
      <c r="O163" s="183"/>
      <c r="P163" s="184">
        <f>SUM(P164:P172)</f>
        <v>0</v>
      </c>
      <c r="Q163" s="183"/>
      <c r="R163" s="184">
        <f>SUM(R164:R172)</f>
        <v>0</v>
      </c>
      <c r="S163" s="183"/>
      <c r="T163" s="185">
        <f>SUM(T164:T172)</f>
        <v>0</v>
      </c>
      <c r="AR163" s="186" t="s">
        <v>83</v>
      </c>
      <c r="AT163" s="187" t="s">
        <v>73</v>
      </c>
      <c r="AU163" s="187" t="s">
        <v>83</v>
      </c>
      <c r="AY163" s="186" t="s">
        <v>148</v>
      </c>
      <c r="BK163" s="188">
        <f>SUM(BK164:BK172)</f>
        <v>0</v>
      </c>
    </row>
    <row r="164" spans="2:65" s="1" customFormat="1" ht="44.25" customHeight="1">
      <c r="B164" s="40"/>
      <c r="C164" s="192" t="s">
        <v>593</v>
      </c>
      <c r="D164" s="192" t="s">
        <v>151</v>
      </c>
      <c r="E164" s="193" t="s">
        <v>1865</v>
      </c>
      <c r="F164" s="194" t="s">
        <v>1754</v>
      </c>
      <c r="G164" s="195" t="s">
        <v>206</v>
      </c>
      <c r="H164" s="196">
        <v>132</v>
      </c>
      <c r="I164" s="197"/>
      <c r="J164" s="198">
        <f>ROUND(I164*H164,2)</f>
        <v>0</v>
      </c>
      <c r="K164" s="194" t="s">
        <v>22</v>
      </c>
      <c r="L164" s="60"/>
      <c r="M164" s="199" t="s">
        <v>22</v>
      </c>
      <c r="N164" s="200" t="s">
        <v>45</v>
      </c>
      <c r="O164" s="41"/>
      <c r="P164" s="201">
        <f>O164*H164</f>
        <v>0</v>
      </c>
      <c r="Q164" s="201">
        <v>0</v>
      </c>
      <c r="R164" s="201">
        <f>Q164*H164</f>
        <v>0</v>
      </c>
      <c r="S164" s="201">
        <v>0</v>
      </c>
      <c r="T164" s="202">
        <f>S164*H164</f>
        <v>0</v>
      </c>
      <c r="AR164" s="23" t="s">
        <v>277</v>
      </c>
      <c r="AT164" s="23" t="s">
        <v>151</v>
      </c>
      <c r="AU164" s="23" t="s">
        <v>163</v>
      </c>
      <c r="AY164" s="23" t="s">
        <v>148</v>
      </c>
      <c r="BE164" s="203">
        <f>IF(N164="základní",J164,0)</f>
        <v>0</v>
      </c>
      <c r="BF164" s="203">
        <f>IF(N164="snížená",J164,0)</f>
        <v>0</v>
      </c>
      <c r="BG164" s="203">
        <f>IF(N164="zákl. přenesená",J164,0)</f>
        <v>0</v>
      </c>
      <c r="BH164" s="203">
        <f>IF(N164="sníž. přenesená",J164,0)</f>
        <v>0</v>
      </c>
      <c r="BI164" s="203">
        <f>IF(N164="nulová",J164,0)</f>
        <v>0</v>
      </c>
      <c r="BJ164" s="23" t="s">
        <v>24</v>
      </c>
      <c r="BK164" s="203">
        <f>ROUND(I164*H164,2)</f>
        <v>0</v>
      </c>
      <c r="BL164" s="23" t="s">
        <v>277</v>
      </c>
      <c r="BM164" s="23" t="s">
        <v>1866</v>
      </c>
    </row>
    <row r="165" spans="2:65" s="1" customFormat="1" ht="31.5" customHeight="1">
      <c r="B165" s="40"/>
      <c r="C165" s="192" t="s">
        <v>214</v>
      </c>
      <c r="D165" s="192" t="s">
        <v>151</v>
      </c>
      <c r="E165" s="193" t="s">
        <v>1867</v>
      </c>
      <c r="F165" s="194" t="s">
        <v>1868</v>
      </c>
      <c r="G165" s="195" t="s">
        <v>206</v>
      </c>
      <c r="H165" s="196">
        <v>20</v>
      </c>
      <c r="I165" s="197"/>
      <c r="J165" s="198">
        <f>ROUND(I165*H165,2)</f>
        <v>0</v>
      </c>
      <c r="K165" s="194" t="s">
        <v>22</v>
      </c>
      <c r="L165" s="60"/>
      <c r="M165" s="199" t="s">
        <v>22</v>
      </c>
      <c r="N165" s="200" t="s">
        <v>45</v>
      </c>
      <c r="O165" s="41"/>
      <c r="P165" s="201">
        <f>O165*H165</f>
        <v>0</v>
      </c>
      <c r="Q165" s="201">
        <v>0</v>
      </c>
      <c r="R165" s="201">
        <f>Q165*H165</f>
        <v>0</v>
      </c>
      <c r="S165" s="201">
        <v>0</v>
      </c>
      <c r="T165" s="202">
        <f>S165*H165</f>
        <v>0</v>
      </c>
      <c r="AR165" s="23" t="s">
        <v>277</v>
      </c>
      <c r="AT165" s="23" t="s">
        <v>151</v>
      </c>
      <c r="AU165" s="23" t="s">
        <v>163</v>
      </c>
      <c r="AY165" s="23" t="s">
        <v>148</v>
      </c>
      <c r="BE165" s="203">
        <f>IF(N165="základní",J165,0)</f>
        <v>0</v>
      </c>
      <c r="BF165" s="203">
        <f>IF(N165="snížená",J165,0)</f>
        <v>0</v>
      </c>
      <c r="BG165" s="203">
        <f>IF(N165="zákl. přenesená",J165,0)</f>
        <v>0</v>
      </c>
      <c r="BH165" s="203">
        <f>IF(N165="sníž. přenesená",J165,0)</f>
        <v>0</v>
      </c>
      <c r="BI165" s="203">
        <f>IF(N165="nulová",J165,0)</f>
        <v>0</v>
      </c>
      <c r="BJ165" s="23" t="s">
        <v>24</v>
      </c>
      <c r="BK165" s="203">
        <f>ROUND(I165*H165,2)</f>
        <v>0</v>
      </c>
      <c r="BL165" s="23" t="s">
        <v>277</v>
      </c>
      <c r="BM165" s="23" t="s">
        <v>1869</v>
      </c>
    </row>
    <row r="166" spans="2:65" s="1" customFormat="1" ht="22.5" customHeight="1">
      <c r="B166" s="40"/>
      <c r="C166" s="192" t="s">
        <v>603</v>
      </c>
      <c r="D166" s="192" t="s">
        <v>151</v>
      </c>
      <c r="E166" s="193" t="s">
        <v>1870</v>
      </c>
      <c r="F166" s="194" t="s">
        <v>1871</v>
      </c>
      <c r="G166" s="195" t="s">
        <v>306</v>
      </c>
      <c r="H166" s="196">
        <v>1</v>
      </c>
      <c r="I166" s="197"/>
      <c r="J166" s="198">
        <f>ROUND(I166*H166,2)</f>
        <v>0</v>
      </c>
      <c r="K166" s="194" t="s">
        <v>22</v>
      </c>
      <c r="L166" s="60"/>
      <c r="M166" s="199" t="s">
        <v>22</v>
      </c>
      <c r="N166" s="200" t="s">
        <v>45</v>
      </c>
      <c r="O166" s="41"/>
      <c r="P166" s="201">
        <f>O166*H166</f>
        <v>0</v>
      </c>
      <c r="Q166" s="201">
        <v>0</v>
      </c>
      <c r="R166" s="201">
        <f>Q166*H166</f>
        <v>0</v>
      </c>
      <c r="S166" s="201">
        <v>0</v>
      </c>
      <c r="T166" s="202">
        <f>S166*H166</f>
        <v>0</v>
      </c>
      <c r="AR166" s="23" t="s">
        <v>277</v>
      </c>
      <c r="AT166" s="23" t="s">
        <v>151</v>
      </c>
      <c r="AU166" s="23" t="s">
        <v>163</v>
      </c>
      <c r="AY166" s="23" t="s">
        <v>148</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277</v>
      </c>
      <c r="BM166" s="23" t="s">
        <v>1872</v>
      </c>
    </row>
    <row r="167" spans="2:65" s="1" customFormat="1" ht="82.5" customHeight="1">
      <c r="B167" s="40"/>
      <c r="C167" s="192" t="s">
        <v>609</v>
      </c>
      <c r="D167" s="192" t="s">
        <v>151</v>
      </c>
      <c r="E167" s="193" t="s">
        <v>1873</v>
      </c>
      <c r="F167" s="194" t="s">
        <v>1874</v>
      </c>
      <c r="G167" s="195" t="s">
        <v>306</v>
      </c>
      <c r="H167" s="196">
        <v>50</v>
      </c>
      <c r="I167" s="197"/>
      <c r="J167" s="198">
        <f>ROUND(I167*H167,2)</f>
        <v>0</v>
      </c>
      <c r="K167" s="194" t="s">
        <v>22</v>
      </c>
      <c r="L167" s="60"/>
      <c r="M167" s="199" t="s">
        <v>22</v>
      </c>
      <c r="N167" s="200" t="s">
        <v>45</v>
      </c>
      <c r="O167" s="41"/>
      <c r="P167" s="201">
        <f>O167*H167</f>
        <v>0</v>
      </c>
      <c r="Q167" s="201">
        <v>0</v>
      </c>
      <c r="R167" s="201">
        <f>Q167*H167</f>
        <v>0</v>
      </c>
      <c r="S167" s="201">
        <v>0</v>
      </c>
      <c r="T167" s="202">
        <f>S167*H167</f>
        <v>0</v>
      </c>
      <c r="AR167" s="23" t="s">
        <v>277</v>
      </c>
      <c r="AT167" s="23" t="s">
        <v>151</v>
      </c>
      <c r="AU167" s="23" t="s">
        <v>163</v>
      </c>
      <c r="AY167" s="23" t="s">
        <v>148</v>
      </c>
      <c r="BE167" s="203">
        <f>IF(N167="základní",J167,0)</f>
        <v>0</v>
      </c>
      <c r="BF167" s="203">
        <f>IF(N167="snížená",J167,0)</f>
        <v>0</v>
      </c>
      <c r="BG167" s="203">
        <f>IF(N167="zákl. přenesená",J167,0)</f>
        <v>0</v>
      </c>
      <c r="BH167" s="203">
        <f>IF(N167="sníž. přenesená",J167,0)</f>
        <v>0</v>
      </c>
      <c r="BI167" s="203">
        <f>IF(N167="nulová",J167,0)</f>
        <v>0</v>
      </c>
      <c r="BJ167" s="23" t="s">
        <v>24</v>
      </c>
      <c r="BK167" s="203">
        <f>ROUND(I167*H167,2)</f>
        <v>0</v>
      </c>
      <c r="BL167" s="23" t="s">
        <v>277</v>
      </c>
      <c r="BM167" s="23" t="s">
        <v>1875</v>
      </c>
    </row>
    <row r="168" spans="2:47" s="1" customFormat="1" ht="54">
      <c r="B168" s="40"/>
      <c r="C168" s="62"/>
      <c r="D168" s="244" t="s">
        <v>371</v>
      </c>
      <c r="E168" s="62"/>
      <c r="F168" s="248" t="s">
        <v>1876</v>
      </c>
      <c r="G168" s="62"/>
      <c r="H168" s="62"/>
      <c r="I168" s="162"/>
      <c r="J168" s="62"/>
      <c r="K168" s="62"/>
      <c r="L168" s="60"/>
      <c r="M168" s="210"/>
      <c r="N168" s="41"/>
      <c r="O168" s="41"/>
      <c r="P168" s="41"/>
      <c r="Q168" s="41"/>
      <c r="R168" s="41"/>
      <c r="S168" s="41"/>
      <c r="T168" s="77"/>
      <c r="AT168" s="23" t="s">
        <v>371</v>
      </c>
      <c r="AU168" s="23" t="s">
        <v>163</v>
      </c>
    </row>
    <row r="169" spans="2:65" s="1" customFormat="1" ht="31.5" customHeight="1">
      <c r="B169" s="40"/>
      <c r="C169" s="192" t="s">
        <v>614</v>
      </c>
      <c r="D169" s="192" t="s">
        <v>151</v>
      </c>
      <c r="E169" s="193" t="s">
        <v>1877</v>
      </c>
      <c r="F169" s="194" t="s">
        <v>1814</v>
      </c>
      <c r="G169" s="195" t="s">
        <v>306</v>
      </c>
      <c r="H169" s="196">
        <v>50</v>
      </c>
      <c r="I169" s="197"/>
      <c r="J169" s="198">
        <f>ROUND(I169*H169,2)</f>
        <v>0</v>
      </c>
      <c r="K169" s="194" t="s">
        <v>22</v>
      </c>
      <c r="L169" s="60"/>
      <c r="M169" s="199" t="s">
        <v>22</v>
      </c>
      <c r="N169" s="200" t="s">
        <v>45</v>
      </c>
      <c r="O169" s="41"/>
      <c r="P169" s="201">
        <f>O169*H169</f>
        <v>0</v>
      </c>
      <c r="Q169" s="201">
        <v>0</v>
      </c>
      <c r="R169" s="201">
        <f>Q169*H169</f>
        <v>0</v>
      </c>
      <c r="S169" s="201">
        <v>0</v>
      </c>
      <c r="T169" s="202">
        <f>S169*H169</f>
        <v>0</v>
      </c>
      <c r="AR169" s="23" t="s">
        <v>277</v>
      </c>
      <c r="AT169" s="23" t="s">
        <v>151</v>
      </c>
      <c r="AU169" s="23" t="s">
        <v>163</v>
      </c>
      <c r="AY169" s="23" t="s">
        <v>148</v>
      </c>
      <c r="BE169" s="203">
        <f>IF(N169="základní",J169,0)</f>
        <v>0</v>
      </c>
      <c r="BF169" s="203">
        <f>IF(N169="snížená",J169,0)</f>
        <v>0</v>
      </c>
      <c r="BG169" s="203">
        <f>IF(N169="zákl. přenesená",J169,0)</f>
        <v>0</v>
      </c>
      <c r="BH169" s="203">
        <f>IF(N169="sníž. přenesená",J169,0)</f>
        <v>0</v>
      </c>
      <c r="BI169" s="203">
        <f>IF(N169="nulová",J169,0)</f>
        <v>0</v>
      </c>
      <c r="BJ169" s="23" t="s">
        <v>24</v>
      </c>
      <c r="BK169" s="203">
        <f>ROUND(I169*H169,2)</f>
        <v>0</v>
      </c>
      <c r="BL169" s="23" t="s">
        <v>277</v>
      </c>
      <c r="BM169" s="23" t="s">
        <v>1878</v>
      </c>
    </row>
    <row r="170" spans="2:65" s="1" customFormat="1" ht="22.5" customHeight="1">
      <c r="B170" s="40"/>
      <c r="C170" s="192" t="s">
        <v>619</v>
      </c>
      <c r="D170" s="192" t="s">
        <v>151</v>
      </c>
      <c r="E170" s="193" t="s">
        <v>1879</v>
      </c>
      <c r="F170" s="194" t="s">
        <v>1880</v>
      </c>
      <c r="G170" s="195" t="s">
        <v>306</v>
      </c>
      <c r="H170" s="196">
        <v>2</v>
      </c>
      <c r="I170" s="197"/>
      <c r="J170" s="198">
        <f>ROUND(I170*H170,2)</f>
        <v>0</v>
      </c>
      <c r="K170" s="194" t="s">
        <v>22</v>
      </c>
      <c r="L170" s="60"/>
      <c r="M170" s="199" t="s">
        <v>22</v>
      </c>
      <c r="N170" s="200" t="s">
        <v>45</v>
      </c>
      <c r="O170" s="41"/>
      <c r="P170" s="201">
        <f>O170*H170</f>
        <v>0</v>
      </c>
      <c r="Q170" s="201">
        <v>0</v>
      </c>
      <c r="R170" s="201">
        <f>Q170*H170</f>
        <v>0</v>
      </c>
      <c r="S170" s="201">
        <v>0</v>
      </c>
      <c r="T170" s="202">
        <f>S170*H170</f>
        <v>0</v>
      </c>
      <c r="AR170" s="23" t="s">
        <v>277</v>
      </c>
      <c r="AT170" s="23" t="s">
        <v>151</v>
      </c>
      <c r="AU170" s="23" t="s">
        <v>163</v>
      </c>
      <c r="AY170" s="23" t="s">
        <v>148</v>
      </c>
      <c r="BE170" s="203">
        <f>IF(N170="základní",J170,0)</f>
        <v>0</v>
      </c>
      <c r="BF170" s="203">
        <f>IF(N170="snížená",J170,0)</f>
        <v>0</v>
      </c>
      <c r="BG170" s="203">
        <f>IF(N170="zákl. přenesená",J170,0)</f>
        <v>0</v>
      </c>
      <c r="BH170" s="203">
        <f>IF(N170="sníž. přenesená",J170,0)</f>
        <v>0</v>
      </c>
      <c r="BI170" s="203">
        <f>IF(N170="nulová",J170,0)</f>
        <v>0</v>
      </c>
      <c r="BJ170" s="23" t="s">
        <v>24</v>
      </c>
      <c r="BK170" s="203">
        <f>ROUND(I170*H170,2)</f>
        <v>0</v>
      </c>
      <c r="BL170" s="23" t="s">
        <v>277</v>
      </c>
      <c r="BM170" s="23" t="s">
        <v>1881</v>
      </c>
    </row>
    <row r="171" spans="2:65" s="1" customFormat="1" ht="31.5" customHeight="1">
      <c r="B171" s="40"/>
      <c r="C171" s="192" t="s">
        <v>625</v>
      </c>
      <c r="D171" s="192" t="s">
        <v>151</v>
      </c>
      <c r="E171" s="193" t="s">
        <v>1882</v>
      </c>
      <c r="F171" s="194" t="s">
        <v>1883</v>
      </c>
      <c r="G171" s="195" t="s">
        <v>306</v>
      </c>
      <c r="H171" s="196">
        <v>1</v>
      </c>
      <c r="I171" s="197"/>
      <c r="J171" s="198">
        <f>ROUND(I171*H171,2)</f>
        <v>0</v>
      </c>
      <c r="K171" s="194" t="s">
        <v>22</v>
      </c>
      <c r="L171" s="60"/>
      <c r="M171" s="199" t="s">
        <v>22</v>
      </c>
      <c r="N171" s="200" t="s">
        <v>45</v>
      </c>
      <c r="O171" s="41"/>
      <c r="P171" s="201">
        <f>O171*H171</f>
        <v>0</v>
      </c>
      <c r="Q171" s="201">
        <v>0</v>
      </c>
      <c r="R171" s="201">
        <f>Q171*H171</f>
        <v>0</v>
      </c>
      <c r="S171" s="201">
        <v>0</v>
      </c>
      <c r="T171" s="202">
        <f>S171*H171</f>
        <v>0</v>
      </c>
      <c r="AR171" s="23" t="s">
        <v>277</v>
      </c>
      <c r="AT171" s="23" t="s">
        <v>151</v>
      </c>
      <c r="AU171" s="23" t="s">
        <v>163</v>
      </c>
      <c r="AY171" s="23" t="s">
        <v>148</v>
      </c>
      <c r="BE171" s="203">
        <f>IF(N171="základní",J171,0)</f>
        <v>0</v>
      </c>
      <c r="BF171" s="203">
        <f>IF(N171="snížená",J171,0)</f>
        <v>0</v>
      </c>
      <c r="BG171" s="203">
        <f>IF(N171="zákl. přenesená",J171,0)</f>
        <v>0</v>
      </c>
      <c r="BH171" s="203">
        <f>IF(N171="sníž. přenesená",J171,0)</f>
        <v>0</v>
      </c>
      <c r="BI171" s="203">
        <f>IF(N171="nulová",J171,0)</f>
        <v>0</v>
      </c>
      <c r="BJ171" s="23" t="s">
        <v>24</v>
      </c>
      <c r="BK171" s="203">
        <f>ROUND(I171*H171,2)</f>
        <v>0</v>
      </c>
      <c r="BL171" s="23" t="s">
        <v>277</v>
      </c>
      <c r="BM171" s="23" t="s">
        <v>1884</v>
      </c>
    </row>
    <row r="172" spans="2:65" s="1" customFormat="1" ht="22.5" customHeight="1">
      <c r="B172" s="40"/>
      <c r="C172" s="192" t="s">
        <v>629</v>
      </c>
      <c r="D172" s="192" t="s">
        <v>151</v>
      </c>
      <c r="E172" s="193" t="s">
        <v>1885</v>
      </c>
      <c r="F172" s="194" t="s">
        <v>1886</v>
      </c>
      <c r="G172" s="195" t="s">
        <v>306</v>
      </c>
      <c r="H172" s="196">
        <v>4</v>
      </c>
      <c r="I172" s="197"/>
      <c r="J172" s="198">
        <f>ROUND(I172*H172,2)</f>
        <v>0</v>
      </c>
      <c r="K172" s="194" t="s">
        <v>22</v>
      </c>
      <c r="L172" s="60"/>
      <c r="M172" s="199" t="s">
        <v>22</v>
      </c>
      <c r="N172" s="200" t="s">
        <v>45</v>
      </c>
      <c r="O172" s="41"/>
      <c r="P172" s="201">
        <f>O172*H172</f>
        <v>0</v>
      </c>
      <c r="Q172" s="201">
        <v>0</v>
      </c>
      <c r="R172" s="201">
        <f>Q172*H172</f>
        <v>0</v>
      </c>
      <c r="S172" s="201">
        <v>0</v>
      </c>
      <c r="T172" s="202">
        <f>S172*H172</f>
        <v>0</v>
      </c>
      <c r="AR172" s="23" t="s">
        <v>277</v>
      </c>
      <c r="AT172" s="23" t="s">
        <v>151</v>
      </c>
      <c r="AU172" s="23" t="s">
        <v>163</v>
      </c>
      <c r="AY172" s="23" t="s">
        <v>148</v>
      </c>
      <c r="BE172" s="203">
        <f>IF(N172="základní",J172,0)</f>
        <v>0</v>
      </c>
      <c r="BF172" s="203">
        <f>IF(N172="snížená",J172,0)</f>
        <v>0</v>
      </c>
      <c r="BG172" s="203">
        <f>IF(N172="zákl. přenesená",J172,0)</f>
        <v>0</v>
      </c>
      <c r="BH172" s="203">
        <f>IF(N172="sníž. přenesená",J172,0)</f>
        <v>0</v>
      </c>
      <c r="BI172" s="203">
        <f>IF(N172="nulová",J172,0)</f>
        <v>0</v>
      </c>
      <c r="BJ172" s="23" t="s">
        <v>24</v>
      </c>
      <c r="BK172" s="203">
        <f>ROUND(I172*H172,2)</f>
        <v>0</v>
      </c>
      <c r="BL172" s="23" t="s">
        <v>277</v>
      </c>
      <c r="BM172" s="23" t="s">
        <v>1887</v>
      </c>
    </row>
    <row r="173" spans="2:63" s="10" customFormat="1" ht="22.35" customHeight="1">
      <c r="B173" s="175"/>
      <c r="C173" s="176"/>
      <c r="D173" s="189" t="s">
        <v>73</v>
      </c>
      <c r="E173" s="190" t="s">
        <v>1888</v>
      </c>
      <c r="F173" s="190" t="s">
        <v>1889</v>
      </c>
      <c r="G173" s="176"/>
      <c r="H173" s="176"/>
      <c r="I173" s="179"/>
      <c r="J173" s="191">
        <f>BK173</f>
        <v>0</v>
      </c>
      <c r="K173" s="176"/>
      <c r="L173" s="181"/>
      <c r="M173" s="182"/>
      <c r="N173" s="183"/>
      <c r="O173" s="183"/>
      <c r="P173" s="184">
        <f>SUM(P174:P178)</f>
        <v>0</v>
      </c>
      <c r="Q173" s="183"/>
      <c r="R173" s="184">
        <f>SUM(R174:R178)</f>
        <v>0</v>
      </c>
      <c r="S173" s="183"/>
      <c r="T173" s="185">
        <f>SUM(T174:T178)</f>
        <v>0</v>
      </c>
      <c r="AR173" s="186" t="s">
        <v>83</v>
      </c>
      <c r="AT173" s="187" t="s">
        <v>73</v>
      </c>
      <c r="AU173" s="187" t="s">
        <v>83</v>
      </c>
      <c r="AY173" s="186" t="s">
        <v>148</v>
      </c>
      <c r="BK173" s="188">
        <f>SUM(BK174:BK178)</f>
        <v>0</v>
      </c>
    </row>
    <row r="174" spans="2:65" s="1" customFormat="1" ht="31.5" customHeight="1">
      <c r="B174" s="40"/>
      <c r="C174" s="192" t="s">
        <v>635</v>
      </c>
      <c r="D174" s="192" t="s">
        <v>151</v>
      </c>
      <c r="E174" s="193" t="s">
        <v>1890</v>
      </c>
      <c r="F174" s="194" t="s">
        <v>1891</v>
      </c>
      <c r="G174" s="195" t="s">
        <v>206</v>
      </c>
      <c r="H174" s="196">
        <v>7</v>
      </c>
      <c r="I174" s="197"/>
      <c r="J174" s="198">
        <f>ROUND(I174*H174,2)</f>
        <v>0</v>
      </c>
      <c r="K174" s="194" t="s">
        <v>22</v>
      </c>
      <c r="L174" s="60"/>
      <c r="M174" s="199" t="s">
        <v>22</v>
      </c>
      <c r="N174" s="200" t="s">
        <v>45</v>
      </c>
      <c r="O174" s="41"/>
      <c r="P174" s="201">
        <f>O174*H174</f>
        <v>0</v>
      </c>
      <c r="Q174" s="201">
        <v>0</v>
      </c>
      <c r="R174" s="201">
        <f>Q174*H174</f>
        <v>0</v>
      </c>
      <c r="S174" s="201">
        <v>0</v>
      </c>
      <c r="T174" s="202">
        <f>S174*H174</f>
        <v>0</v>
      </c>
      <c r="AR174" s="23" t="s">
        <v>277</v>
      </c>
      <c r="AT174" s="23" t="s">
        <v>151</v>
      </c>
      <c r="AU174" s="23" t="s">
        <v>163</v>
      </c>
      <c r="AY174" s="23" t="s">
        <v>148</v>
      </c>
      <c r="BE174" s="203">
        <f>IF(N174="základní",J174,0)</f>
        <v>0</v>
      </c>
      <c r="BF174" s="203">
        <f>IF(N174="snížená",J174,0)</f>
        <v>0</v>
      </c>
      <c r="BG174" s="203">
        <f>IF(N174="zákl. přenesená",J174,0)</f>
        <v>0</v>
      </c>
      <c r="BH174" s="203">
        <f>IF(N174="sníž. přenesená",J174,0)</f>
        <v>0</v>
      </c>
      <c r="BI174" s="203">
        <f>IF(N174="nulová",J174,0)</f>
        <v>0</v>
      </c>
      <c r="BJ174" s="23" t="s">
        <v>24</v>
      </c>
      <c r="BK174" s="203">
        <f>ROUND(I174*H174,2)</f>
        <v>0</v>
      </c>
      <c r="BL174" s="23" t="s">
        <v>277</v>
      </c>
      <c r="BM174" s="23" t="s">
        <v>1892</v>
      </c>
    </row>
    <row r="175" spans="2:65" s="1" customFormat="1" ht="22.5" customHeight="1">
      <c r="B175" s="40"/>
      <c r="C175" s="192" t="s">
        <v>644</v>
      </c>
      <c r="D175" s="192" t="s">
        <v>151</v>
      </c>
      <c r="E175" s="193" t="s">
        <v>1893</v>
      </c>
      <c r="F175" s="194" t="s">
        <v>1894</v>
      </c>
      <c r="G175" s="195" t="s">
        <v>206</v>
      </c>
      <c r="H175" s="196">
        <v>10</v>
      </c>
      <c r="I175" s="197"/>
      <c r="J175" s="198">
        <f>ROUND(I175*H175,2)</f>
        <v>0</v>
      </c>
      <c r="K175" s="194" t="s">
        <v>22</v>
      </c>
      <c r="L175" s="60"/>
      <c r="M175" s="199" t="s">
        <v>22</v>
      </c>
      <c r="N175" s="200" t="s">
        <v>45</v>
      </c>
      <c r="O175" s="41"/>
      <c r="P175" s="201">
        <f>O175*H175</f>
        <v>0</v>
      </c>
      <c r="Q175" s="201">
        <v>0</v>
      </c>
      <c r="R175" s="201">
        <f>Q175*H175</f>
        <v>0</v>
      </c>
      <c r="S175" s="201">
        <v>0</v>
      </c>
      <c r="T175" s="202">
        <f>S175*H175</f>
        <v>0</v>
      </c>
      <c r="AR175" s="23" t="s">
        <v>277</v>
      </c>
      <c r="AT175" s="23" t="s">
        <v>151</v>
      </c>
      <c r="AU175" s="23" t="s">
        <v>163</v>
      </c>
      <c r="AY175" s="23" t="s">
        <v>148</v>
      </c>
      <c r="BE175" s="203">
        <f>IF(N175="základní",J175,0)</f>
        <v>0</v>
      </c>
      <c r="BF175" s="203">
        <f>IF(N175="snížená",J175,0)</f>
        <v>0</v>
      </c>
      <c r="BG175" s="203">
        <f>IF(N175="zákl. přenesená",J175,0)</f>
        <v>0</v>
      </c>
      <c r="BH175" s="203">
        <f>IF(N175="sníž. přenesená",J175,0)</f>
        <v>0</v>
      </c>
      <c r="BI175" s="203">
        <f>IF(N175="nulová",J175,0)</f>
        <v>0</v>
      </c>
      <c r="BJ175" s="23" t="s">
        <v>24</v>
      </c>
      <c r="BK175" s="203">
        <f>ROUND(I175*H175,2)</f>
        <v>0</v>
      </c>
      <c r="BL175" s="23" t="s">
        <v>277</v>
      </c>
      <c r="BM175" s="23" t="s">
        <v>1895</v>
      </c>
    </row>
    <row r="176" spans="2:65" s="1" customFormat="1" ht="22.5" customHeight="1">
      <c r="B176" s="40"/>
      <c r="C176" s="192" t="s">
        <v>940</v>
      </c>
      <c r="D176" s="192" t="s">
        <v>151</v>
      </c>
      <c r="E176" s="193" t="s">
        <v>1896</v>
      </c>
      <c r="F176" s="194" t="s">
        <v>1897</v>
      </c>
      <c r="G176" s="195" t="s">
        <v>206</v>
      </c>
      <c r="H176" s="196">
        <v>8</v>
      </c>
      <c r="I176" s="197"/>
      <c r="J176" s="198">
        <f>ROUND(I176*H176,2)</f>
        <v>0</v>
      </c>
      <c r="K176" s="194" t="s">
        <v>22</v>
      </c>
      <c r="L176" s="60"/>
      <c r="M176" s="199" t="s">
        <v>22</v>
      </c>
      <c r="N176" s="200" t="s">
        <v>45</v>
      </c>
      <c r="O176" s="41"/>
      <c r="P176" s="201">
        <f>O176*H176</f>
        <v>0</v>
      </c>
      <c r="Q176" s="201">
        <v>0</v>
      </c>
      <c r="R176" s="201">
        <f>Q176*H176</f>
        <v>0</v>
      </c>
      <c r="S176" s="201">
        <v>0</v>
      </c>
      <c r="T176" s="202">
        <f>S176*H176</f>
        <v>0</v>
      </c>
      <c r="AR176" s="23" t="s">
        <v>277</v>
      </c>
      <c r="AT176" s="23" t="s">
        <v>151</v>
      </c>
      <c r="AU176" s="23" t="s">
        <v>163</v>
      </c>
      <c r="AY176" s="23" t="s">
        <v>148</v>
      </c>
      <c r="BE176" s="203">
        <f>IF(N176="základní",J176,0)</f>
        <v>0</v>
      </c>
      <c r="BF176" s="203">
        <f>IF(N176="snížená",J176,0)</f>
        <v>0</v>
      </c>
      <c r="BG176" s="203">
        <f>IF(N176="zákl. přenesená",J176,0)</f>
        <v>0</v>
      </c>
      <c r="BH176" s="203">
        <f>IF(N176="sníž. přenesená",J176,0)</f>
        <v>0</v>
      </c>
      <c r="BI176" s="203">
        <f>IF(N176="nulová",J176,0)</f>
        <v>0</v>
      </c>
      <c r="BJ176" s="23" t="s">
        <v>24</v>
      </c>
      <c r="BK176" s="203">
        <f>ROUND(I176*H176,2)</f>
        <v>0</v>
      </c>
      <c r="BL176" s="23" t="s">
        <v>277</v>
      </c>
      <c r="BM176" s="23" t="s">
        <v>1898</v>
      </c>
    </row>
    <row r="177" spans="2:65" s="1" customFormat="1" ht="44.25" customHeight="1">
      <c r="B177" s="40"/>
      <c r="C177" s="192" t="s">
        <v>947</v>
      </c>
      <c r="D177" s="192" t="s">
        <v>151</v>
      </c>
      <c r="E177" s="193" t="s">
        <v>1899</v>
      </c>
      <c r="F177" s="194" t="s">
        <v>1900</v>
      </c>
      <c r="G177" s="195" t="s">
        <v>154</v>
      </c>
      <c r="H177" s="196">
        <v>1</v>
      </c>
      <c r="I177" s="197"/>
      <c r="J177" s="198">
        <f>ROUND(I177*H177,2)</f>
        <v>0</v>
      </c>
      <c r="K177" s="194" t="s">
        <v>22</v>
      </c>
      <c r="L177" s="60"/>
      <c r="M177" s="199" t="s">
        <v>22</v>
      </c>
      <c r="N177" s="200" t="s">
        <v>45</v>
      </c>
      <c r="O177" s="41"/>
      <c r="P177" s="201">
        <f>O177*H177</f>
        <v>0</v>
      </c>
      <c r="Q177" s="201">
        <v>0</v>
      </c>
      <c r="R177" s="201">
        <f>Q177*H177</f>
        <v>0</v>
      </c>
      <c r="S177" s="201">
        <v>0</v>
      </c>
      <c r="T177" s="202">
        <f>S177*H177</f>
        <v>0</v>
      </c>
      <c r="AR177" s="23" t="s">
        <v>277</v>
      </c>
      <c r="AT177" s="23" t="s">
        <v>151</v>
      </c>
      <c r="AU177" s="23" t="s">
        <v>163</v>
      </c>
      <c r="AY177" s="23" t="s">
        <v>148</v>
      </c>
      <c r="BE177" s="203">
        <f>IF(N177="základní",J177,0)</f>
        <v>0</v>
      </c>
      <c r="BF177" s="203">
        <f>IF(N177="snížená",J177,0)</f>
        <v>0</v>
      </c>
      <c r="BG177" s="203">
        <f>IF(N177="zákl. přenesená",J177,0)</f>
        <v>0</v>
      </c>
      <c r="BH177" s="203">
        <f>IF(N177="sníž. přenesená",J177,0)</f>
        <v>0</v>
      </c>
      <c r="BI177" s="203">
        <f>IF(N177="nulová",J177,0)</f>
        <v>0</v>
      </c>
      <c r="BJ177" s="23" t="s">
        <v>24</v>
      </c>
      <c r="BK177" s="203">
        <f>ROUND(I177*H177,2)</f>
        <v>0</v>
      </c>
      <c r="BL177" s="23" t="s">
        <v>277</v>
      </c>
      <c r="BM177" s="23" t="s">
        <v>1901</v>
      </c>
    </row>
    <row r="178" spans="2:65" s="1" customFormat="1" ht="22.5" customHeight="1">
      <c r="B178" s="40"/>
      <c r="C178" s="192" t="s">
        <v>953</v>
      </c>
      <c r="D178" s="192" t="s">
        <v>151</v>
      </c>
      <c r="E178" s="193" t="s">
        <v>1902</v>
      </c>
      <c r="F178" s="194" t="s">
        <v>1886</v>
      </c>
      <c r="G178" s="195" t="s">
        <v>306</v>
      </c>
      <c r="H178" s="196">
        <v>1</v>
      </c>
      <c r="I178" s="197"/>
      <c r="J178" s="198">
        <f>ROUND(I178*H178,2)</f>
        <v>0</v>
      </c>
      <c r="K178" s="194" t="s">
        <v>22</v>
      </c>
      <c r="L178" s="60"/>
      <c r="M178" s="199" t="s">
        <v>22</v>
      </c>
      <c r="N178" s="200" t="s">
        <v>45</v>
      </c>
      <c r="O178" s="41"/>
      <c r="P178" s="201">
        <f>O178*H178</f>
        <v>0</v>
      </c>
      <c r="Q178" s="201">
        <v>0</v>
      </c>
      <c r="R178" s="201">
        <f>Q178*H178</f>
        <v>0</v>
      </c>
      <c r="S178" s="201">
        <v>0</v>
      </c>
      <c r="T178" s="202">
        <f>S178*H178</f>
        <v>0</v>
      </c>
      <c r="AR178" s="23" t="s">
        <v>277</v>
      </c>
      <c r="AT178" s="23" t="s">
        <v>151</v>
      </c>
      <c r="AU178" s="23" t="s">
        <v>163</v>
      </c>
      <c r="AY178" s="23" t="s">
        <v>148</v>
      </c>
      <c r="BE178" s="203">
        <f>IF(N178="základní",J178,0)</f>
        <v>0</v>
      </c>
      <c r="BF178" s="203">
        <f>IF(N178="snížená",J178,0)</f>
        <v>0</v>
      </c>
      <c r="BG178" s="203">
        <f>IF(N178="zákl. přenesená",J178,0)</f>
        <v>0</v>
      </c>
      <c r="BH178" s="203">
        <f>IF(N178="sníž. přenesená",J178,0)</f>
        <v>0</v>
      </c>
      <c r="BI178" s="203">
        <f>IF(N178="nulová",J178,0)</f>
        <v>0</v>
      </c>
      <c r="BJ178" s="23" t="s">
        <v>24</v>
      </c>
      <c r="BK178" s="203">
        <f>ROUND(I178*H178,2)</f>
        <v>0</v>
      </c>
      <c r="BL178" s="23" t="s">
        <v>277</v>
      </c>
      <c r="BM178" s="23" t="s">
        <v>1903</v>
      </c>
    </row>
    <row r="179" spans="2:63" s="10" customFormat="1" ht="22.35" customHeight="1">
      <c r="B179" s="175"/>
      <c r="C179" s="176"/>
      <c r="D179" s="189" t="s">
        <v>73</v>
      </c>
      <c r="E179" s="190" t="s">
        <v>1904</v>
      </c>
      <c r="F179" s="190" t="s">
        <v>1905</v>
      </c>
      <c r="G179" s="176"/>
      <c r="H179" s="176"/>
      <c r="I179" s="179"/>
      <c r="J179" s="191">
        <f>BK179</f>
        <v>0</v>
      </c>
      <c r="K179" s="176"/>
      <c r="L179" s="181"/>
      <c r="M179" s="182"/>
      <c r="N179" s="183"/>
      <c r="O179" s="183"/>
      <c r="P179" s="184">
        <f>SUM(P180:P185)</f>
        <v>0</v>
      </c>
      <c r="Q179" s="183"/>
      <c r="R179" s="184">
        <f>SUM(R180:R185)</f>
        <v>0</v>
      </c>
      <c r="S179" s="183"/>
      <c r="T179" s="185">
        <f>SUM(T180:T185)</f>
        <v>0</v>
      </c>
      <c r="AR179" s="186" t="s">
        <v>83</v>
      </c>
      <c r="AT179" s="187" t="s">
        <v>73</v>
      </c>
      <c r="AU179" s="187" t="s">
        <v>83</v>
      </c>
      <c r="AY179" s="186" t="s">
        <v>148</v>
      </c>
      <c r="BK179" s="188">
        <f>SUM(BK180:BK185)</f>
        <v>0</v>
      </c>
    </row>
    <row r="180" spans="2:65" s="1" customFormat="1" ht="44.25" customHeight="1">
      <c r="B180" s="40"/>
      <c r="C180" s="192" t="s">
        <v>959</v>
      </c>
      <c r="D180" s="192" t="s">
        <v>151</v>
      </c>
      <c r="E180" s="193" t="s">
        <v>1906</v>
      </c>
      <c r="F180" s="194" t="s">
        <v>1754</v>
      </c>
      <c r="G180" s="195" t="s">
        <v>206</v>
      </c>
      <c r="H180" s="196">
        <v>20</v>
      </c>
      <c r="I180" s="197"/>
      <c r="J180" s="198">
        <f aca="true" t="shared" si="60" ref="J180:J185">ROUND(I180*H180,2)</f>
        <v>0</v>
      </c>
      <c r="K180" s="194" t="s">
        <v>22</v>
      </c>
      <c r="L180" s="60"/>
      <c r="M180" s="199" t="s">
        <v>22</v>
      </c>
      <c r="N180" s="200" t="s">
        <v>45</v>
      </c>
      <c r="O180" s="41"/>
      <c r="P180" s="201">
        <f aca="true" t="shared" si="61" ref="P180:P185">O180*H180</f>
        <v>0</v>
      </c>
      <c r="Q180" s="201">
        <v>0</v>
      </c>
      <c r="R180" s="201">
        <f aca="true" t="shared" si="62" ref="R180:R185">Q180*H180</f>
        <v>0</v>
      </c>
      <c r="S180" s="201">
        <v>0</v>
      </c>
      <c r="T180" s="202">
        <f aca="true" t="shared" si="63" ref="T180:T185">S180*H180</f>
        <v>0</v>
      </c>
      <c r="AR180" s="23" t="s">
        <v>277</v>
      </c>
      <c r="AT180" s="23" t="s">
        <v>151</v>
      </c>
      <c r="AU180" s="23" t="s">
        <v>163</v>
      </c>
      <c r="AY180" s="23" t="s">
        <v>148</v>
      </c>
      <c r="BE180" s="203">
        <f aca="true" t="shared" si="64" ref="BE180:BE185">IF(N180="základní",J180,0)</f>
        <v>0</v>
      </c>
      <c r="BF180" s="203">
        <f aca="true" t="shared" si="65" ref="BF180:BF185">IF(N180="snížená",J180,0)</f>
        <v>0</v>
      </c>
      <c r="BG180" s="203">
        <f aca="true" t="shared" si="66" ref="BG180:BG185">IF(N180="zákl. přenesená",J180,0)</f>
        <v>0</v>
      </c>
      <c r="BH180" s="203">
        <f aca="true" t="shared" si="67" ref="BH180:BH185">IF(N180="sníž. přenesená",J180,0)</f>
        <v>0</v>
      </c>
      <c r="BI180" s="203">
        <f aca="true" t="shared" si="68" ref="BI180:BI185">IF(N180="nulová",J180,0)</f>
        <v>0</v>
      </c>
      <c r="BJ180" s="23" t="s">
        <v>24</v>
      </c>
      <c r="BK180" s="203">
        <f aca="true" t="shared" si="69" ref="BK180:BK185">ROUND(I180*H180,2)</f>
        <v>0</v>
      </c>
      <c r="BL180" s="23" t="s">
        <v>277</v>
      </c>
      <c r="BM180" s="23" t="s">
        <v>1907</v>
      </c>
    </row>
    <row r="181" spans="2:65" s="1" customFormat="1" ht="22.5" customHeight="1">
      <c r="B181" s="40"/>
      <c r="C181" s="192" t="s">
        <v>963</v>
      </c>
      <c r="D181" s="192" t="s">
        <v>151</v>
      </c>
      <c r="E181" s="193" t="s">
        <v>1908</v>
      </c>
      <c r="F181" s="194" t="s">
        <v>1909</v>
      </c>
      <c r="G181" s="195" t="s">
        <v>206</v>
      </c>
      <c r="H181" s="196">
        <v>22</v>
      </c>
      <c r="I181" s="197"/>
      <c r="J181" s="198">
        <f t="shared" si="60"/>
        <v>0</v>
      </c>
      <c r="K181" s="194" t="s">
        <v>22</v>
      </c>
      <c r="L181" s="60"/>
      <c r="M181" s="199" t="s">
        <v>22</v>
      </c>
      <c r="N181" s="200" t="s">
        <v>45</v>
      </c>
      <c r="O181" s="41"/>
      <c r="P181" s="201">
        <f t="shared" si="61"/>
        <v>0</v>
      </c>
      <c r="Q181" s="201">
        <v>0</v>
      </c>
      <c r="R181" s="201">
        <f t="shared" si="62"/>
        <v>0</v>
      </c>
      <c r="S181" s="201">
        <v>0</v>
      </c>
      <c r="T181" s="202">
        <f t="shared" si="63"/>
        <v>0</v>
      </c>
      <c r="AR181" s="23" t="s">
        <v>277</v>
      </c>
      <c r="AT181" s="23" t="s">
        <v>151</v>
      </c>
      <c r="AU181" s="23" t="s">
        <v>163</v>
      </c>
      <c r="AY181" s="23" t="s">
        <v>148</v>
      </c>
      <c r="BE181" s="203">
        <f t="shared" si="64"/>
        <v>0</v>
      </c>
      <c r="BF181" s="203">
        <f t="shared" si="65"/>
        <v>0</v>
      </c>
      <c r="BG181" s="203">
        <f t="shared" si="66"/>
        <v>0</v>
      </c>
      <c r="BH181" s="203">
        <f t="shared" si="67"/>
        <v>0</v>
      </c>
      <c r="BI181" s="203">
        <f t="shared" si="68"/>
        <v>0</v>
      </c>
      <c r="BJ181" s="23" t="s">
        <v>24</v>
      </c>
      <c r="BK181" s="203">
        <f t="shared" si="69"/>
        <v>0</v>
      </c>
      <c r="BL181" s="23" t="s">
        <v>277</v>
      </c>
      <c r="BM181" s="23" t="s">
        <v>1910</v>
      </c>
    </row>
    <row r="182" spans="2:65" s="1" customFormat="1" ht="44.25" customHeight="1">
      <c r="B182" s="40"/>
      <c r="C182" s="192" t="s">
        <v>969</v>
      </c>
      <c r="D182" s="192" t="s">
        <v>151</v>
      </c>
      <c r="E182" s="193" t="s">
        <v>1911</v>
      </c>
      <c r="F182" s="194" t="s">
        <v>1766</v>
      </c>
      <c r="G182" s="195" t="s">
        <v>306</v>
      </c>
      <c r="H182" s="196">
        <v>2</v>
      </c>
      <c r="I182" s="197"/>
      <c r="J182" s="198">
        <f t="shared" si="60"/>
        <v>0</v>
      </c>
      <c r="K182" s="194" t="s">
        <v>22</v>
      </c>
      <c r="L182" s="60"/>
      <c r="M182" s="199" t="s">
        <v>22</v>
      </c>
      <c r="N182" s="200" t="s">
        <v>45</v>
      </c>
      <c r="O182" s="41"/>
      <c r="P182" s="201">
        <f t="shared" si="61"/>
        <v>0</v>
      </c>
      <c r="Q182" s="201">
        <v>0</v>
      </c>
      <c r="R182" s="201">
        <f t="shared" si="62"/>
        <v>0</v>
      </c>
      <c r="S182" s="201">
        <v>0</v>
      </c>
      <c r="T182" s="202">
        <f t="shared" si="63"/>
        <v>0</v>
      </c>
      <c r="AR182" s="23" t="s">
        <v>277</v>
      </c>
      <c r="AT182" s="23" t="s">
        <v>151</v>
      </c>
      <c r="AU182" s="23" t="s">
        <v>163</v>
      </c>
      <c r="AY182" s="23" t="s">
        <v>148</v>
      </c>
      <c r="BE182" s="203">
        <f t="shared" si="64"/>
        <v>0</v>
      </c>
      <c r="BF182" s="203">
        <f t="shared" si="65"/>
        <v>0</v>
      </c>
      <c r="BG182" s="203">
        <f t="shared" si="66"/>
        <v>0</v>
      </c>
      <c r="BH182" s="203">
        <f t="shared" si="67"/>
        <v>0</v>
      </c>
      <c r="BI182" s="203">
        <f t="shared" si="68"/>
        <v>0</v>
      </c>
      <c r="BJ182" s="23" t="s">
        <v>24</v>
      </c>
      <c r="BK182" s="203">
        <f t="shared" si="69"/>
        <v>0</v>
      </c>
      <c r="BL182" s="23" t="s">
        <v>277</v>
      </c>
      <c r="BM182" s="23" t="s">
        <v>1912</v>
      </c>
    </row>
    <row r="183" spans="2:65" s="1" customFormat="1" ht="22.5" customHeight="1">
      <c r="B183" s="40"/>
      <c r="C183" s="192" t="s">
        <v>974</v>
      </c>
      <c r="D183" s="192" t="s">
        <v>151</v>
      </c>
      <c r="E183" s="193" t="s">
        <v>1913</v>
      </c>
      <c r="F183" s="194" t="s">
        <v>1772</v>
      </c>
      <c r="G183" s="195" t="s">
        <v>306</v>
      </c>
      <c r="H183" s="196">
        <v>4</v>
      </c>
      <c r="I183" s="197"/>
      <c r="J183" s="198">
        <f t="shared" si="60"/>
        <v>0</v>
      </c>
      <c r="K183" s="194" t="s">
        <v>22</v>
      </c>
      <c r="L183" s="60"/>
      <c r="M183" s="199" t="s">
        <v>22</v>
      </c>
      <c r="N183" s="200" t="s">
        <v>45</v>
      </c>
      <c r="O183" s="41"/>
      <c r="P183" s="201">
        <f t="shared" si="61"/>
        <v>0</v>
      </c>
      <c r="Q183" s="201">
        <v>0</v>
      </c>
      <c r="R183" s="201">
        <f t="shared" si="62"/>
        <v>0</v>
      </c>
      <c r="S183" s="201">
        <v>0</v>
      </c>
      <c r="T183" s="202">
        <f t="shared" si="63"/>
        <v>0</v>
      </c>
      <c r="AR183" s="23" t="s">
        <v>277</v>
      </c>
      <c r="AT183" s="23" t="s">
        <v>151</v>
      </c>
      <c r="AU183" s="23" t="s">
        <v>163</v>
      </c>
      <c r="AY183" s="23" t="s">
        <v>148</v>
      </c>
      <c r="BE183" s="203">
        <f t="shared" si="64"/>
        <v>0</v>
      </c>
      <c r="BF183" s="203">
        <f t="shared" si="65"/>
        <v>0</v>
      </c>
      <c r="BG183" s="203">
        <f t="shared" si="66"/>
        <v>0</v>
      </c>
      <c r="BH183" s="203">
        <f t="shared" si="67"/>
        <v>0</v>
      </c>
      <c r="BI183" s="203">
        <f t="shared" si="68"/>
        <v>0</v>
      </c>
      <c r="BJ183" s="23" t="s">
        <v>24</v>
      </c>
      <c r="BK183" s="203">
        <f t="shared" si="69"/>
        <v>0</v>
      </c>
      <c r="BL183" s="23" t="s">
        <v>277</v>
      </c>
      <c r="BM183" s="23" t="s">
        <v>1914</v>
      </c>
    </row>
    <row r="184" spans="2:65" s="1" customFormat="1" ht="31.5" customHeight="1">
      <c r="B184" s="40"/>
      <c r="C184" s="192" t="s">
        <v>975</v>
      </c>
      <c r="D184" s="192" t="s">
        <v>151</v>
      </c>
      <c r="E184" s="193" t="s">
        <v>1915</v>
      </c>
      <c r="F184" s="194" t="s">
        <v>1916</v>
      </c>
      <c r="G184" s="195" t="s">
        <v>306</v>
      </c>
      <c r="H184" s="196">
        <v>1</v>
      </c>
      <c r="I184" s="197"/>
      <c r="J184" s="198">
        <f t="shared" si="60"/>
        <v>0</v>
      </c>
      <c r="K184" s="194" t="s">
        <v>22</v>
      </c>
      <c r="L184" s="60"/>
      <c r="M184" s="199" t="s">
        <v>22</v>
      </c>
      <c r="N184" s="200" t="s">
        <v>45</v>
      </c>
      <c r="O184" s="41"/>
      <c r="P184" s="201">
        <f t="shared" si="61"/>
        <v>0</v>
      </c>
      <c r="Q184" s="201">
        <v>0</v>
      </c>
      <c r="R184" s="201">
        <f t="shared" si="62"/>
        <v>0</v>
      </c>
      <c r="S184" s="201">
        <v>0</v>
      </c>
      <c r="T184" s="202">
        <f t="shared" si="63"/>
        <v>0</v>
      </c>
      <c r="AR184" s="23" t="s">
        <v>277</v>
      </c>
      <c r="AT184" s="23" t="s">
        <v>151</v>
      </c>
      <c r="AU184" s="23" t="s">
        <v>163</v>
      </c>
      <c r="AY184" s="23" t="s">
        <v>148</v>
      </c>
      <c r="BE184" s="203">
        <f t="shared" si="64"/>
        <v>0</v>
      </c>
      <c r="BF184" s="203">
        <f t="shared" si="65"/>
        <v>0</v>
      </c>
      <c r="BG184" s="203">
        <f t="shared" si="66"/>
        <v>0</v>
      </c>
      <c r="BH184" s="203">
        <f t="shared" si="67"/>
        <v>0</v>
      </c>
      <c r="BI184" s="203">
        <f t="shared" si="68"/>
        <v>0</v>
      </c>
      <c r="BJ184" s="23" t="s">
        <v>24</v>
      </c>
      <c r="BK184" s="203">
        <f t="shared" si="69"/>
        <v>0</v>
      </c>
      <c r="BL184" s="23" t="s">
        <v>277</v>
      </c>
      <c r="BM184" s="23" t="s">
        <v>1917</v>
      </c>
    </row>
    <row r="185" spans="2:65" s="1" customFormat="1" ht="22.5" customHeight="1">
      <c r="B185" s="40"/>
      <c r="C185" s="192" t="s">
        <v>979</v>
      </c>
      <c r="D185" s="192" t="s">
        <v>151</v>
      </c>
      <c r="E185" s="193" t="s">
        <v>1918</v>
      </c>
      <c r="F185" s="194" t="s">
        <v>1886</v>
      </c>
      <c r="G185" s="195" t="s">
        <v>306</v>
      </c>
      <c r="H185" s="196">
        <v>2</v>
      </c>
      <c r="I185" s="197"/>
      <c r="J185" s="198">
        <f t="shared" si="60"/>
        <v>0</v>
      </c>
      <c r="K185" s="194" t="s">
        <v>22</v>
      </c>
      <c r="L185" s="60"/>
      <c r="M185" s="199" t="s">
        <v>22</v>
      </c>
      <c r="N185" s="200" t="s">
        <v>45</v>
      </c>
      <c r="O185" s="41"/>
      <c r="P185" s="201">
        <f t="shared" si="61"/>
        <v>0</v>
      </c>
      <c r="Q185" s="201">
        <v>0</v>
      </c>
      <c r="R185" s="201">
        <f t="shared" si="62"/>
        <v>0</v>
      </c>
      <c r="S185" s="201">
        <v>0</v>
      </c>
      <c r="T185" s="202">
        <f t="shared" si="63"/>
        <v>0</v>
      </c>
      <c r="AR185" s="23" t="s">
        <v>277</v>
      </c>
      <c r="AT185" s="23" t="s">
        <v>151</v>
      </c>
      <c r="AU185" s="23" t="s">
        <v>163</v>
      </c>
      <c r="AY185" s="23" t="s">
        <v>148</v>
      </c>
      <c r="BE185" s="203">
        <f t="shared" si="64"/>
        <v>0</v>
      </c>
      <c r="BF185" s="203">
        <f t="shared" si="65"/>
        <v>0</v>
      </c>
      <c r="BG185" s="203">
        <f t="shared" si="66"/>
        <v>0</v>
      </c>
      <c r="BH185" s="203">
        <f t="shared" si="67"/>
        <v>0</v>
      </c>
      <c r="BI185" s="203">
        <f t="shared" si="68"/>
        <v>0</v>
      </c>
      <c r="BJ185" s="23" t="s">
        <v>24</v>
      </c>
      <c r="BK185" s="203">
        <f t="shared" si="69"/>
        <v>0</v>
      </c>
      <c r="BL185" s="23" t="s">
        <v>277</v>
      </c>
      <c r="BM185" s="23" t="s">
        <v>1919</v>
      </c>
    </row>
    <row r="186" spans="2:63" s="10" customFormat="1" ht="22.35" customHeight="1">
      <c r="B186" s="175"/>
      <c r="C186" s="176"/>
      <c r="D186" s="189" t="s">
        <v>73</v>
      </c>
      <c r="E186" s="190" t="s">
        <v>1920</v>
      </c>
      <c r="F186" s="190" t="s">
        <v>1921</v>
      </c>
      <c r="G186" s="176"/>
      <c r="H186" s="176"/>
      <c r="I186" s="179"/>
      <c r="J186" s="191">
        <f>BK186</f>
        <v>0</v>
      </c>
      <c r="K186" s="176"/>
      <c r="L186" s="181"/>
      <c r="M186" s="182"/>
      <c r="N186" s="183"/>
      <c r="O186" s="183"/>
      <c r="P186" s="184">
        <f>SUM(P187:P195)</f>
        <v>0</v>
      </c>
      <c r="Q186" s="183"/>
      <c r="R186" s="184">
        <f>SUM(R187:R195)</f>
        <v>0</v>
      </c>
      <c r="S186" s="183"/>
      <c r="T186" s="185">
        <f>SUM(T187:T195)</f>
        <v>0</v>
      </c>
      <c r="AR186" s="186" t="s">
        <v>83</v>
      </c>
      <c r="AT186" s="187" t="s">
        <v>73</v>
      </c>
      <c r="AU186" s="187" t="s">
        <v>83</v>
      </c>
      <c r="AY186" s="186" t="s">
        <v>148</v>
      </c>
      <c r="BK186" s="188">
        <f>SUM(BK187:BK195)</f>
        <v>0</v>
      </c>
    </row>
    <row r="187" spans="2:65" s="1" customFormat="1" ht="44.25" customHeight="1">
      <c r="B187" s="40"/>
      <c r="C187" s="192" t="s">
        <v>983</v>
      </c>
      <c r="D187" s="192" t="s">
        <v>151</v>
      </c>
      <c r="E187" s="193" t="s">
        <v>1922</v>
      </c>
      <c r="F187" s="194" t="s">
        <v>1754</v>
      </c>
      <c r="G187" s="195" t="s">
        <v>206</v>
      </c>
      <c r="H187" s="196">
        <v>32</v>
      </c>
      <c r="I187" s="197"/>
      <c r="J187" s="198">
        <f aca="true" t="shared" si="70" ref="J187:J195">ROUND(I187*H187,2)</f>
        <v>0</v>
      </c>
      <c r="K187" s="194" t="s">
        <v>22</v>
      </c>
      <c r="L187" s="60"/>
      <c r="M187" s="199" t="s">
        <v>22</v>
      </c>
      <c r="N187" s="200" t="s">
        <v>45</v>
      </c>
      <c r="O187" s="41"/>
      <c r="P187" s="201">
        <f aca="true" t="shared" si="71" ref="P187:P195">O187*H187</f>
        <v>0</v>
      </c>
      <c r="Q187" s="201">
        <v>0</v>
      </c>
      <c r="R187" s="201">
        <f aca="true" t="shared" si="72" ref="R187:R195">Q187*H187</f>
        <v>0</v>
      </c>
      <c r="S187" s="201">
        <v>0</v>
      </c>
      <c r="T187" s="202">
        <f aca="true" t="shared" si="73" ref="T187:T195">S187*H187</f>
        <v>0</v>
      </c>
      <c r="AR187" s="23" t="s">
        <v>277</v>
      </c>
      <c r="AT187" s="23" t="s">
        <v>151</v>
      </c>
      <c r="AU187" s="23" t="s">
        <v>163</v>
      </c>
      <c r="AY187" s="23" t="s">
        <v>148</v>
      </c>
      <c r="BE187" s="203">
        <f aca="true" t="shared" si="74" ref="BE187:BE195">IF(N187="základní",J187,0)</f>
        <v>0</v>
      </c>
      <c r="BF187" s="203">
        <f aca="true" t="shared" si="75" ref="BF187:BF195">IF(N187="snížená",J187,0)</f>
        <v>0</v>
      </c>
      <c r="BG187" s="203">
        <f aca="true" t="shared" si="76" ref="BG187:BG195">IF(N187="zákl. přenesená",J187,0)</f>
        <v>0</v>
      </c>
      <c r="BH187" s="203">
        <f aca="true" t="shared" si="77" ref="BH187:BH195">IF(N187="sníž. přenesená",J187,0)</f>
        <v>0</v>
      </c>
      <c r="BI187" s="203">
        <f aca="true" t="shared" si="78" ref="BI187:BI195">IF(N187="nulová",J187,0)</f>
        <v>0</v>
      </c>
      <c r="BJ187" s="23" t="s">
        <v>24</v>
      </c>
      <c r="BK187" s="203">
        <f aca="true" t="shared" si="79" ref="BK187:BK195">ROUND(I187*H187,2)</f>
        <v>0</v>
      </c>
      <c r="BL187" s="23" t="s">
        <v>277</v>
      </c>
      <c r="BM187" s="23" t="s">
        <v>235</v>
      </c>
    </row>
    <row r="188" spans="2:65" s="1" customFormat="1" ht="22.5" customHeight="1">
      <c r="B188" s="40"/>
      <c r="C188" s="192" t="s">
        <v>987</v>
      </c>
      <c r="D188" s="192" t="s">
        <v>151</v>
      </c>
      <c r="E188" s="193" t="s">
        <v>1923</v>
      </c>
      <c r="F188" s="194" t="s">
        <v>1924</v>
      </c>
      <c r="G188" s="195" t="s">
        <v>306</v>
      </c>
      <c r="H188" s="196">
        <v>1</v>
      </c>
      <c r="I188" s="197"/>
      <c r="J188" s="198">
        <f t="shared" si="70"/>
        <v>0</v>
      </c>
      <c r="K188" s="194" t="s">
        <v>22</v>
      </c>
      <c r="L188" s="60"/>
      <c r="M188" s="199" t="s">
        <v>22</v>
      </c>
      <c r="N188" s="200" t="s">
        <v>45</v>
      </c>
      <c r="O188" s="41"/>
      <c r="P188" s="201">
        <f t="shared" si="71"/>
        <v>0</v>
      </c>
      <c r="Q188" s="201">
        <v>0</v>
      </c>
      <c r="R188" s="201">
        <f t="shared" si="72"/>
        <v>0</v>
      </c>
      <c r="S188" s="201">
        <v>0</v>
      </c>
      <c r="T188" s="202">
        <f t="shared" si="73"/>
        <v>0</v>
      </c>
      <c r="AR188" s="23" t="s">
        <v>277</v>
      </c>
      <c r="AT188" s="23" t="s">
        <v>151</v>
      </c>
      <c r="AU188" s="23" t="s">
        <v>163</v>
      </c>
      <c r="AY188" s="23" t="s">
        <v>148</v>
      </c>
      <c r="BE188" s="203">
        <f t="shared" si="74"/>
        <v>0</v>
      </c>
      <c r="BF188" s="203">
        <f t="shared" si="75"/>
        <v>0</v>
      </c>
      <c r="BG188" s="203">
        <f t="shared" si="76"/>
        <v>0</v>
      </c>
      <c r="BH188" s="203">
        <f t="shared" si="77"/>
        <v>0</v>
      </c>
      <c r="BI188" s="203">
        <f t="shared" si="78"/>
        <v>0</v>
      </c>
      <c r="BJ188" s="23" t="s">
        <v>24</v>
      </c>
      <c r="BK188" s="203">
        <f t="shared" si="79"/>
        <v>0</v>
      </c>
      <c r="BL188" s="23" t="s">
        <v>277</v>
      </c>
      <c r="BM188" s="23" t="s">
        <v>272</v>
      </c>
    </row>
    <row r="189" spans="2:65" s="1" customFormat="1" ht="22.5" customHeight="1">
      <c r="B189" s="40"/>
      <c r="C189" s="192" t="s">
        <v>991</v>
      </c>
      <c r="D189" s="192" t="s">
        <v>151</v>
      </c>
      <c r="E189" s="193" t="s">
        <v>1925</v>
      </c>
      <c r="F189" s="194" t="s">
        <v>1926</v>
      </c>
      <c r="G189" s="195" t="s">
        <v>206</v>
      </c>
      <c r="H189" s="196">
        <v>17</v>
      </c>
      <c r="I189" s="197"/>
      <c r="J189" s="198">
        <f t="shared" si="70"/>
        <v>0</v>
      </c>
      <c r="K189" s="194" t="s">
        <v>22</v>
      </c>
      <c r="L189" s="60"/>
      <c r="M189" s="199" t="s">
        <v>22</v>
      </c>
      <c r="N189" s="200" t="s">
        <v>45</v>
      </c>
      <c r="O189" s="41"/>
      <c r="P189" s="201">
        <f t="shared" si="71"/>
        <v>0</v>
      </c>
      <c r="Q189" s="201">
        <v>0</v>
      </c>
      <c r="R189" s="201">
        <f t="shared" si="72"/>
        <v>0</v>
      </c>
      <c r="S189" s="201">
        <v>0</v>
      </c>
      <c r="T189" s="202">
        <f t="shared" si="73"/>
        <v>0</v>
      </c>
      <c r="AR189" s="23" t="s">
        <v>277</v>
      </c>
      <c r="AT189" s="23" t="s">
        <v>151</v>
      </c>
      <c r="AU189" s="23" t="s">
        <v>163</v>
      </c>
      <c r="AY189" s="23" t="s">
        <v>148</v>
      </c>
      <c r="BE189" s="203">
        <f t="shared" si="74"/>
        <v>0</v>
      </c>
      <c r="BF189" s="203">
        <f t="shared" si="75"/>
        <v>0</v>
      </c>
      <c r="BG189" s="203">
        <f t="shared" si="76"/>
        <v>0</v>
      </c>
      <c r="BH189" s="203">
        <f t="shared" si="77"/>
        <v>0</v>
      </c>
      <c r="BI189" s="203">
        <f t="shared" si="78"/>
        <v>0</v>
      </c>
      <c r="BJ189" s="23" t="s">
        <v>24</v>
      </c>
      <c r="BK189" s="203">
        <f t="shared" si="79"/>
        <v>0</v>
      </c>
      <c r="BL189" s="23" t="s">
        <v>277</v>
      </c>
      <c r="BM189" s="23" t="s">
        <v>1043</v>
      </c>
    </row>
    <row r="190" spans="2:65" s="1" customFormat="1" ht="31.5" customHeight="1">
      <c r="B190" s="40"/>
      <c r="C190" s="192" t="s">
        <v>995</v>
      </c>
      <c r="D190" s="192" t="s">
        <v>151</v>
      </c>
      <c r="E190" s="193" t="s">
        <v>1927</v>
      </c>
      <c r="F190" s="194" t="s">
        <v>1928</v>
      </c>
      <c r="G190" s="195" t="s">
        <v>306</v>
      </c>
      <c r="H190" s="196">
        <v>1</v>
      </c>
      <c r="I190" s="197"/>
      <c r="J190" s="198">
        <f t="shared" si="70"/>
        <v>0</v>
      </c>
      <c r="K190" s="194" t="s">
        <v>22</v>
      </c>
      <c r="L190" s="60"/>
      <c r="M190" s="199" t="s">
        <v>22</v>
      </c>
      <c r="N190" s="200" t="s">
        <v>45</v>
      </c>
      <c r="O190" s="41"/>
      <c r="P190" s="201">
        <f t="shared" si="71"/>
        <v>0</v>
      </c>
      <c r="Q190" s="201">
        <v>0</v>
      </c>
      <c r="R190" s="201">
        <f t="shared" si="72"/>
        <v>0</v>
      </c>
      <c r="S190" s="201">
        <v>0</v>
      </c>
      <c r="T190" s="202">
        <f t="shared" si="73"/>
        <v>0</v>
      </c>
      <c r="AR190" s="23" t="s">
        <v>277</v>
      </c>
      <c r="AT190" s="23" t="s">
        <v>151</v>
      </c>
      <c r="AU190" s="23" t="s">
        <v>163</v>
      </c>
      <c r="AY190" s="23" t="s">
        <v>148</v>
      </c>
      <c r="BE190" s="203">
        <f t="shared" si="74"/>
        <v>0</v>
      </c>
      <c r="BF190" s="203">
        <f t="shared" si="75"/>
        <v>0</v>
      </c>
      <c r="BG190" s="203">
        <f t="shared" si="76"/>
        <v>0</v>
      </c>
      <c r="BH190" s="203">
        <f t="shared" si="77"/>
        <v>0</v>
      </c>
      <c r="BI190" s="203">
        <f t="shared" si="78"/>
        <v>0</v>
      </c>
      <c r="BJ190" s="23" t="s">
        <v>24</v>
      </c>
      <c r="BK190" s="203">
        <f t="shared" si="79"/>
        <v>0</v>
      </c>
      <c r="BL190" s="23" t="s">
        <v>277</v>
      </c>
      <c r="BM190" s="23" t="s">
        <v>30</v>
      </c>
    </row>
    <row r="191" spans="2:65" s="1" customFormat="1" ht="22.5" customHeight="1">
      <c r="B191" s="40"/>
      <c r="C191" s="192" t="s">
        <v>999</v>
      </c>
      <c r="D191" s="192" t="s">
        <v>151</v>
      </c>
      <c r="E191" s="193" t="s">
        <v>1929</v>
      </c>
      <c r="F191" s="194" t="s">
        <v>1930</v>
      </c>
      <c r="G191" s="195" t="s">
        <v>306</v>
      </c>
      <c r="H191" s="196">
        <v>1</v>
      </c>
      <c r="I191" s="197"/>
      <c r="J191" s="198">
        <f t="shared" si="70"/>
        <v>0</v>
      </c>
      <c r="K191" s="194" t="s">
        <v>22</v>
      </c>
      <c r="L191" s="60"/>
      <c r="M191" s="199" t="s">
        <v>22</v>
      </c>
      <c r="N191" s="200" t="s">
        <v>45</v>
      </c>
      <c r="O191" s="41"/>
      <c r="P191" s="201">
        <f t="shared" si="71"/>
        <v>0</v>
      </c>
      <c r="Q191" s="201">
        <v>0</v>
      </c>
      <c r="R191" s="201">
        <f t="shared" si="72"/>
        <v>0</v>
      </c>
      <c r="S191" s="201">
        <v>0</v>
      </c>
      <c r="T191" s="202">
        <f t="shared" si="73"/>
        <v>0</v>
      </c>
      <c r="AR191" s="23" t="s">
        <v>277</v>
      </c>
      <c r="AT191" s="23" t="s">
        <v>151</v>
      </c>
      <c r="AU191" s="23" t="s">
        <v>163</v>
      </c>
      <c r="AY191" s="23" t="s">
        <v>148</v>
      </c>
      <c r="BE191" s="203">
        <f t="shared" si="74"/>
        <v>0</v>
      </c>
      <c r="BF191" s="203">
        <f t="shared" si="75"/>
        <v>0</v>
      </c>
      <c r="BG191" s="203">
        <f t="shared" si="76"/>
        <v>0</v>
      </c>
      <c r="BH191" s="203">
        <f t="shared" si="77"/>
        <v>0</v>
      </c>
      <c r="BI191" s="203">
        <f t="shared" si="78"/>
        <v>0</v>
      </c>
      <c r="BJ191" s="23" t="s">
        <v>24</v>
      </c>
      <c r="BK191" s="203">
        <f t="shared" si="79"/>
        <v>0</v>
      </c>
      <c r="BL191" s="23" t="s">
        <v>277</v>
      </c>
      <c r="BM191" s="23" t="s">
        <v>1057</v>
      </c>
    </row>
    <row r="192" spans="2:65" s="1" customFormat="1" ht="44.25" customHeight="1">
      <c r="B192" s="40"/>
      <c r="C192" s="192" t="s">
        <v>1003</v>
      </c>
      <c r="D192" s="192" t="s">
        <v>151</v>
      </c>
      <c r="E192" s="193" t="s">
        <v>1931</v>
      </c>
      <c r="F192" s="194" t="s">
        <v>1766</v>
      </c>
      <c r="G192" s="195" t="s">
        <v>306</v>
      </c>
      <c r="H192" s="196">
        <v>12</v>
      </c>
      <c r="I192" s="197"/>
      <c r="J192" s="198">
        <f t="shared" si="70"/>
        <v>0</v>
      </c>
      <c r="K192" s="194" t="s">
        <v>22</v>
      </c>
      <c r="L192" s="60"/>
      <c r="M192" s="199" t="s">
        <v>22</v>
      </c>
      <c r="N192" s="200" t="s">
        <v>45</v>
      </c>
      <c r="O192" s="41"/>
      <c r="P192" s="201">
        <f t="shared" si="71"/>
        <v>0</v>
      </c>
      <c r="Q192" s="201">
        <v>0</v>
      </c>
      <c r="R192" s="201">
        <f t="shared" si="72"/>
        <v>0</v>
      </c>
      <c r="S192" s="201">
        <v>0</v>
      </c>
      <c r="T192" s="202">
        <f t="shared" si="73"/>
        <v>0</v>
      </c>
      <c r="AR192" s="23" t="s">
        <v>277</v>
      </c>
      <c r="AT192" s="23" t="s">
        <v>151</v>
      </c>
      <c r="AU192" s="23" t="s">
        <v>163</v>
      </c>
      <c r="AY192" s="23" t="s">
        <v>148</v>
      </c>
      <c r="BE192" s="203">
        <f t="shared" si="74"/>
        <v>0</v>
      </c>
      <c r="BF192" s="203">
        <f t="shared" si="75"/>
        <v>0</v>
      </c>
      <c r="BG192" s="203">
        <f t="shared" si="76"/>
        <v>0</v>
      </c>
      <c r="BH192" s="203">
        <f t="shared" si="77"/>
        <v>0</v>
      </c>
      <c r="BI192" s="203">
        <f t="shared" si="78"/>
        <v>0</v>
      </c>
      <c r="BJ192" s="23" t="s">
        <v>24</v>
      </c>
      <c r="BK192" s="203">
        <f t="shared" si="79"/>
        <v>0</v>
      </c>
      <c r="BL192" s="23" t="s">
        <v>277</v>
      </c>
      <c r="BM192" s="23" t="s">
        <v>1065</v>
      </c>
    </row>
    <row r="193" spans="2:65" s="1" customFormat="1" ht="31.5" customHeight="1">
      <c r="B193" s="40"/>
      <c r="C193" s="192" t="s">
        <v>1007</v>
      </c>
      <c r="D193" s="192" t="s">
        <v>151</v>
      </c>
      <c r="E193" s="193" t="s">
        <v>1932</v>
      </c>
      <c r="F193" s="194" t="s">
        <v>1928</v>
      </c>
      <c r="G193" s="195" t="s">
        <v>306</v>
      </c>
      <c r="H193" s="196">
        <v>1</v>
      </c>
      <c r="I193" s="197"/>
      <c r="J193" s="198">
        <f t="shared" si="70"/>
        <v>0</v>
      </c>
      <c r="K193" s="194" t="s">
        <v>22</v>
      </c>
      <c r="L193" s="60"/>
      <c r="M193" s="199" t="s">
        <v>22</v>
      </c>
      <c r="N193" s="200" t="s">
        <v>45</v>
      </c>
      <c r="O193" s="41"/>
      <c r="P193" s="201">
        <f t="shared" si="71"/>
        <v>0</v>
      </c>
      <c r="Q193" s="201">
        <v>0</v>
      </c>
      <c r="R193" s="201">
        <f t="shared" si="72"/>
        <v>0</v>
      </c>
      <c r="S193" s="201">
        <v>0</v>
      </c>
      <c r="T193" s="202">
        <f t="shared" si="73"/>
        <v>0</v>
      </c>
      <c r="AR193" s="23" t="s">
        <v>277</v>
      </c>
      <c r="AT193" s="23" t="s">
        <v>151</v>
      </c>
      <c r="AU193" s="23" t="s">
        <v>163</v>
      </c>
      <c r="AY193" s="23" t="s">
        <v>148</v>
      </c>
      <c r="BE193" s="203">
        <f t="shared" si="74"/>
        <v>0</v>
      </c>
      <c r="BF193" s="203">
        <f t="shared" si="75"/>
        <v>0</v>
      </c>
      <c r="BG193" s="203">
        <f t="shared" si="76"/>
        <v>0</v>
      </c>
      <c r="BH193" s="203">
        <f t="shared" si="77"/>
        <v>0</v>
      </c>
      <c r="BI193" s="203">
        <f t="shared" si="78"/>
        <v>0</v>
      </c>
      <c r="BJ193" s="23" t="s">
        <v>24</v>
      </c>
      <c r="BK193" s="203">
        <f t="shared" si="79"/>
        <v>0</v>
      </c>
      <c r="BL193" s="23" t="s">
        <v>277</v>
      </c>
      <c r="BM193" s="23" t="s">
        <v>1072</v>
      </c>
    </row>
    <row r="194" spans="2:65" s="1" customFormat="1" ht="22.5" customHeight="1">
      <c r="B194" s="40"/>
      <c r="C194" s="192" t="s">
        <v>1011</v>
      </c>
      <c r="D194" s="192" t="s">
        <v>151</v>
      </c>
      <c r="E194" s="193" t="s">
        <v>1933</v>
      </c>
      <c r="F194" s="194" t="s">
        <v>1774</v>
      </c>
      <c r="G194" s="195" t="s">
        <v>306</v>
      </c>
      <c r="H194" s="196">
        <v>1</v>
      </c>
      <c r="I194" s="197"/>
      <c r="J194" s="198">
        <f t="shared" si="70"/>
        <v>0</v>
      </c>
      <c r="K194" s="194" t="s">
        <v>22</v>
      </c>
      <c r="L194" s="60"/>
      <c r="M194" s="199" t="s">
        <v>22</v>
      </c>
      <c r="N194" s="200" t="s">
        <v>45</v>
      </c>
      <c r="O194" s="41"/>
      <c r="P194" s="201">
        <f t="shared" si="71"/>
        <v>0</v>
      </c>
      <c r="Q194" s="201">
        <v>0</v>
      </c>
      <c r="R194" s="201">
        <f t="shared" si="72"/>
        <v>0</v>
      </c>
      <c r="S194" s="201">
        <v>0</v>
      </c>
      <c r="T194" s="202">
        <f t="shared" si="73"/>
        <v>0</v>
      </c>
      <c r="AR194" s="23" t="s">
        <v>277</v>
      </c>
      <c r="AT194" s="23" t="s">
        <v>151</v>
      </c>
      <c r="AU194" s="23" t="s">
        <v>163</v>
      </c>
      <c r="AY194" s="23" t="s">
        <v>148</v>
      </c>
      <c r="BE194" s="203">
        <f t="shared" si="74"/>
        <v>0</v>
      </c>
      <c r="BF194" s="203">
        <f t="shared" si="75"/>
        <v>0</v>
      </c>
      <c r="BG194" s="203">
        <f t="shared" si="76"/>
        <v>0</v>
      </c>
      <c r="BH194" s="203">
        <f t="shared" si="77"/>
        <v>0</v>
      </c>
      <c r="BI194" s="203">
        <f t="shared" si="78"/>
        <v>0</v>
      </c>
      <c r="BJ194" s="23" t="s">
        <v>24</v>
      </c>
      <c r="BK194" s="203">
        <f t="shared" si="79"/>
        <v>0</v>
      </c>
      <c r="BL194" s="23" t="s">
        <v>277</v>
      </c>
      <c r="BM194" s="23" t="s">
        <v>1081</v>
      </c>
    </row>
    <row r="195" spans="2:65" s="1" customFormat="1" ht="22.5" customHeight="1">
      <c r="B195" s="40"/>
      <c r="C195" s="192" t="s">
        <v>1012</v>
      </c>
      <c r="D195" s="192" t="s">
        <v>151</v>
      </c>
      <c r="E195" s="193" t="s">
        <v>1934</v>
      </c>
      <c r="F195" s="194" t="s">
        <v>1886</v>
      </c>
      <c r="G195" s="195" t="s">
        <v>306</v>
      </c>
      <c r="H195" s="196">
        <v>1</v>
      </c>
      <c r="I195" s="197"/>
      <c r="J195" s="198">
        <f t="shared" si="70"/>
        <v>0</v>
      </c>
      <c r="K195" s="194" t="s">
        <v>22</v>
      </c>
      <c r="L195" s="60"/>
      <c r="M195" s="199" t="s">
        <v>22</v>
      </c>
      <c r="N195" s="200" t="s">
        <v>45</v>
      </c>
      <c r="O195" s="41"/>
      <c r="P195" s="201">
        <f t="shared" si="71"/>
        <v>0</v>
      </c>
      <c r="Q195" s="201">
        <v>0</v>
      </c>
      <c r="R195" s="201">
        <f t="shared" si="72"/>
        <v>0</v>
      </c>
      <c r="S195" s="201">
        <v>0</v>
      </c>
      <c r="T195" s="202">
        <f t="shared" si="73"/>
        <v>0</v>
      </c>
      <c r="AR195" s="23" t="s">
        <v>277</v>
      </c>
      <c r="AT195" s="23" t="s">
        <v>151</v>
      </c>
      <c r="AU195" s="23" t="s">
        <v>163</v>
      </c>
      <c r="AY195" s="23" t="s">
        <v>148</v>
      </c>
      <c r="BE195" s="203">
        <f t="shared" si="74"/>
        <v>0</v>
      </c>
      <c r="BF195" s="203">
        <f t="shared" si="75"/>
        <v>0</v>
      </c>
      <c r="BG195" s="203">
        <f t="shared" si="76"/>
        <v>0</v>
      </c>
      <c r="BH195" s="203">
        <f t="shared" si="77"/>
        <v>0</v>
      </c>
      <c r="BI195" s="203">
        <f t="shared" si="78"/>
        <v>0</v>
      </c>
      <c r="BJ195" s="23" t="s">
        <v>24</v>
      </c>
      <c r="BK195" s="203">
        <f t="shared" si="79"/>
        <v>0</v>
      </c>
      <c r="BL195" s="23" t="s">
        <v>277</v>
      </c>
      <c r="BM195" s="23" t="s">
        <v>1089</v>
      </c>
    </row>
    <row r="196" spans="2:63" s="10" customFormat="1" ht="22.35" customHeight="1">
      <c r="B196" s="175"/>
      <c r="C196" s="176"/>
      <c r="D196" s="189" t="s">
        <v>73</v>
      </c>
      <c r="E196" s="190" t="s">
        <v>1022</v>
      </c>
      <c r="F196" s="190" t="s">
        <v>1935</v>
      </c>
      <c r="G196" s="176"/>
      <c r="H196" s="176"/>
      <c r="I196" s="179"/>
      <c r="J196" s="191">
        <f>BK196</f>
        <v>0</v>
      </c>
      <c r="K196" s="176"/>
      <c r="L196" s="181"/>
      <c r="M196" s="182"/>
      <c r="N196" s="183"/>
      <c r="O196" s="183"/>
      <c r="P196" s="184">
        <f>SUM(P197:P202)</f>
        <v>0</v>
      </c>
      <c r="Q196" s="183"/>
      <c r="R196" s="184">
        <f>SUM(R197:R202)</f>
        <v>0</v>
      </c>
      <c r="S196" s="183"/>
      <c r="T196" s="185">
        <f>SUM(T197:T202)</f>
        <v>0</v>
      </c>
      <c r="AR196" s="186" t="s">
        <v>83</v>
      </c>
      <c r="AT196" s="187" t="s">
        <v>73</v>
      </c>
      <c r="AU196" s="187" t="s">
        <v>83</v>
      </c>
      <c r="AY196" s="186" t="s">
        <v>148</v>
      </c>
      <c r="BK196" s="188">
        <f>SUM(BK197:BK202)</f>
        <v>0</v>
      </c>
    </row>
    <row r="197" spans="2:65" s="1" customFormat="1" ht="44.25" customHeight="1">
      <c r="B197" s="40"/>
      <c r="C197" s="192" t="s">
        <v>1017</v>
      </c>
      <c r="D197" s="192" t="s">
        <v>151</v>
      </c>
      <c r="E197" s="193" t="s">
        <v>1936</v>
      </c>
      <c r="F197" s="194" t="s">
        <v>1754</v>
      </c>
      <c r="G197" s="195" t="s">
        <v>206</v>
      </c>
      <c r="H197" s="196">
        <v>125</v>
      </c>
      <c r="I197" s="197"/>
      <c r="J197" s="198">
        <f aca="true" t="shared" si="80" ref="J197:J202">ROUND(I197*H197,2)</f>
        <v>0</v>
      </c>
      <c r="K197" s="194" t="s">
        <v>22</v>
      </c>
      <c r="L197" s="60"/>
      <c r="M197" s="199" t="s">
        <v>22</v>
      </c>
      <c r="N197" s="200" t="s">
        <v>45</v>
      </c>
      <c r="O197" s="41"/>
      <c r="P197" s="201">
        <f aca="true" t="shared" si="81" ref="P197:P202">O197*H197</f>
        <v>0</v>
      </c>
      <c r="Q197" s="201">
        <v>0</v>
      </c>
      <c r="R197" s="201">
        <f aca="true" t="shared" si="82" ref="R197:R202">Q197*H197</f>
        <v>0</v>
      </c>
      <c r="S197" s="201">
        <v>0</v>
      </c>
      <c r="T197" s="202">
        <f aca="true" t="shared" si="83" ref="T197:T202">S197*H197</f>
        <v>0</v>
      </c>
      <c r="AR197" s="23" t="s">
        <v>277</v>
      </c>
      <c r="AT197" s="23" t="s">
        <v>151</v>
      </c>
      <c r="AU197" s="23" t="s">
        <v>163</v>
      </c>
      <c r="AY197" s="23" t="s">
        <v>148</v>
      </c>
      <c r="BE197" s="203">
        <f aca="true" t="shared" si="84" ref="BE197:BE202">IF(N197="základní",J197,0)</f>
        <v>0</v>
      </c>
      <c r="BF197" s="203">
        <f aca="true" t="shared" si="85" ref="BF197:BF202">IF(N197="snížená",J197,0)</f>
        <v>0</v>
      </c>
      <c r="BG197" s="203">
        <f aca="true" t="shared" si="86" ref="BG197:BG202">IF(N197="zákl. přenesená",J197,0)</f>
        <v>0</v>
      </c>
      <c r="BH197" s="203">
        <f aca="true" t="shared" si="87" ref="BH197:BH202">IF(N197="sníž. přenesená",J197,0)</f>
        <v>0</v>
      </c>
      <c r="BI197" s="203">
        <f aca="true" t="shared" si="88" ref="BI197:BI202">IF(N197="nulová",J197,0)</f>
        <v>0</v>
      </c>
      <c r="BJ197" s="23" t="s">
        <v>24</v>
      </c>
      <c r="BK197" s="203">
        <f aca="true" t="shared" si="89" ref="BK197:BK202">ROUND(I197*H197,2)</f>
        <v>0</v>
      </c>
      <c r="BL197" s="23" t="s">
        <v>277</v>
      </c>
      <c r="BM197" s="23" t="s">
        <v>1094</v>
      </c>
    </row>
    <row r="198" spans="2:65" s="1" customFormat="1" ht="22.5" customHeight="1">
      <c r="B198" s="40"/>
      <c r="C198" s="192" t="s">
        <v>1021</v>
      </c>
      <c r="D198" s="192" t="s">
        <v>151</v>
      </c>
      <c r="E198" s="193" t="s">
        <v>1937</v>
      </c>
      <c r="F198" s="194" t="s">
        <v>1938</v>
      </c>
      <c r="G198" s="195" t="s">
        <v>206</v>
      </c>
      <c r="H198" s="196">
        <v>20</v>
      </c>
      <c r="I198" s="197"/>
      <c r="J198" s="198">
        <f t="shared" si="80"/>
        <v>0</v>
      </c>
      <c r="K198" s="194" t="s">
        <v>22</v>
      </c>
      <c r="L198" s="60"/>
      <c r="M198" s="199" t="s">
        <v>22</v>
      </c>
      <c r="N198" s="200" t="s">
        <v>45</v>
      </c>
      <c r="O198" s="41"/>
      <c r="P198" s="201">
        <f t="shared" si="81"/>
        <v>0</v>
      </c>
      <c r="Q198" s="201">
        <v>0</v>
      </c>
      <c r="R198" s="201">
        <f t="shared" si="82"/>
        <v>0</v>
      </c>
      <c r="S198" s="201">
        <v>0</v>
      </c>
      <c r="T198" s="202">
        <f t="shared" si="83"/>
        <v>0</v>
      </c>
      <c r="AR198" s="23" t="s">
        <v>277</v>
      </c>
      <c r="AT198" s="23" t="s">
        <v>151</v>
      </c>
      <c r="AU198" s="23" t="s">
        <v>163</v>
      </c>
      <c r="AY198" s="23" t="s">
        <v>148</v>
      </c>
      <c r="BE198" s="203">
        <f t="shared" si="84"/>
        <v>0</v>
      </c>
      <c r="BF198" s="203">
        <f t="shared" si="85"/>
        <v>0</v>
      </c>
      <c r="BG198" s="203">
        <f t="shared" si="86"/>
        <v>0</v>
      </c>
      <c r="BH198" s="203">
        <f t="shared" si="87"/>
        <v>0</v>
      </c>
      <c r="BI198" s="203">
        <f t="shared" si="88"/>
        <v>0</v>
      </c>
      <c r="BJ198" s="23" t="s">
        <v>24</v>
      </c>
      <c r="BK198" s="203">
        <f t="shared" si="89"/>
        <v>0</v>
      </c>
      <c r="BL198" s="23" t="s">
        <v>277</v>
      </c>
      <c r="BM198" s="23" t="s">
        <v>1107</v>
      </c>
    </row>
    <row r="199" spans="2:65" s="1" customFormat="1" ht="31.5" customHeight="1">
      <c r="B199" s="40"/>
      <c r="C199" s="192" t="s">
        <v>1025</v>
      </c>
      <c r="D199" s="192" t="s">
        <v>151</v>
      </c>
      <c r="E199" s="193" t="s">
        <v>1939</v>
      </c>
      <c r="F199" s="194" t="s">
        <v>1814</v>
      </c>
      <c r="G199" s="195" t="s">
        <v>306</v>
      </c>
      <c r="H199" s="196">
        <v>16</v>
      </c>
      <c r="I199" s="197"/>
      <c r="J199" s="198">
        <f t="shared" si="80"/>
        <v>0</v>
      </c>
      <c r="K199" s="194" t="s">
        <v>22</v>
      </c>
      <c r="L199" s="60"/>
      <c r="M199" s="199" t="s">
        <v>22</v>
      </c>
      <c r="N199" s="200" t="s">
        <v>45</v>
      </c>
      <c r="O199" s="41"/>
      <c r="P199" s="201">
        <f t="shared" si="81"/>
        <v>0</v>
      </c>
      <c r="Q199" s="201">
        <v>0</v>
      </c>
      <c r="R199" s="201">
        <f t="shared" si="82"/>
        <v>0</v>
      </c>
      <c r="S199" s="201">
        <v>0</v>
      </c>
      <c r="T199" s="202">
        <f t="shared" si="83"/>
        <v>0</v>
      </c>
      <c r="AR199" s="23" t="s">
        <v>277</v>
      </c>
      <c r="AT199" s="23" t="s">
        <v>151</v>
      </c>
      <c r="AU199" s="23" t="s">
        <v>163</v>
      </c>
      <c r="AY199" s="23" t="s">
        <v>148</v>
      </c>
      <c r="BE199" s="203">
        <f t="shared" si="84"/>
        <v>0</v>
      </c>
      <c r="BF199" s="203">
        <f t="shared" si="85"/>
        <v>0</v>
      </c>
      <c r="BG199" s="203">
        <f t="shared" si="86"/>
        <v>0</v>
      </c>
      <c r="BH199" s="203">
        <f t="shared" si="87"/>
        <v>0</v>
      </c>
      <c r="BI199" s="203">
        <f t="shared" si="88"/>
        <v>0</v>
      </c>
      <c r="BJ199" s="23" t="s">
        <v>24</v>
      </c>
      <c r="BK199" s="203">
        <f t="shared" si="89"/>
        <v>0</v>
      </c>
      <c r="BL199" s="23" t="s">
        <v>277</v>
      </c>
      <c r="BM199" s="23" t="s">
        <v>1109</v>
      </c>
    </row>
    <row r="200" spans="2:65" s="1" customFormat="1" ht="31.5" customHeight="1">
      <c r="B200" s="40"/>
      <c r="C200" s="192" t="s">
        <v>1029</v>
      </c>
      <c r="D200" s="192" t="s">
        <v>151</v>
      </c>
      <c r="E200" s="193" t="s">
        <v>1940</v>
      </c>
      <c r="F200" s="194" t="s">
        <v>1816</v>
      </c>
      <c r="G200" s="195" t="s">
        <v>306</v>
      </c>
      <c r="H200" s="196">
        <v>4</v>
      </c>
      <c r="I200" s="197"/>
      <c r="J200" s="198">
        <f t="shared" si="80"/>
        <v>0</v>
      </c>
      <c r="K200" s="194" t="s">
        <v>22</v>
      </c>
      <c r="L200" s="60"/>
      <c r="M200" s="199" t="s">
        <v>22</v>
      </c>
      <c r="N200" s="200" t="s">
        <v>45</v>
      </c>
      <c r="O200" s="41"/>
      <c r="P200" s="201">
        <f t="shared" si="81"/>
        <v>0</v>
      </c>
      <c r="Q200" s="201">
        <v>0</v>
      </c>
      <c r="R200" s="201">
        <f t="shared" si="82"/>
        <v>0</v>
      </c>
      <c r="S200" s="201">
        <v>0</v>
      </c>
      <c r="T200" s="202">
        <f t="shared" si="83"/>
        <v>0</v>
      </c>
      <c r="AR200" s="23" t="s">
        <v>277</v>
      </c>
      <c r="AT200" s="23" t="s">
        <v>151</v>
      </c>
      <c r="AU200" s="23" t="s">
        <v>163</v>
      </c>
      <c r="AY200" s="23" t="s">
        <v>148</v>
      </c>
      <c r="BE200" s="203">
        <f t="shared" si="84"/>
        <v>0</v>
      </c>
      <c r="BF200" s="203">
        <f t="shared" si="85"/>
        <v>0</v>
      </c>
      <c r="BG200" s="203">
        <f t="shared" si="86"/>
        <v>0</v>
      </c>
      <c r="BH200" s="203">
        <f t="shared" si="87"/>
        <v>0</v>
      </c>
      <c r="BI200" s="203">
        <f t="shared" si="88"/>
        <v>0</v>
      </c>
      <c r="BJ200" s="23" t="s">
        <v>24</v>
      </c>
      <c r="BK200" s="203">
        <f t="shared" si="89"/>
        <v>0</v>
      </c>
      <c r="BL200" s="23" t="s">
        <v>277</v>
      </c>
      <c r="BM200" s="23" t="s">
        <v>1125</v>
      </c>
    </row>
    <row r="201" spans="2:65" s="1" customFormat="1" ht="44.25" customHeight="1">
      <c r="B201" s="40"/>
      <c r="C201" s="192" t="s">
        <v>235</v>
      </c>
      <c r="D201" s="192" t="s">
        <v>151</v>
      </c>
      <c r="E201" s="193" t="s">
        <v>1941</v>
      </c>
      <c r="F201" s="194" t="s">
        <v>1942</v>
      </c>
      <c r="G201" s="195" t="s">
        <v>306</v>
      </c>
      <c r="H201" s="196">
        <v>1</v>
      </c>
      <c r="I201" s="197"/>
      <c r="J201" s="198">
        <f t="shared" si="80"/>
        <v>0</v>
      </c>
      <c r="K201" s="194" t="s">
        <v>22</v>
      </c>
      <c r="L201" s="60"/>
      <c r="M201" s="199" t="s">
        <v>22</v>
      </c>
      <c r="N201" s="200" t="s">
        <v>45</v>
      </c>
      <c r="O201" s="41"/>
      <c r="P201" s="201">
        <f t="shared" si="81"/>
        <v>0</v>
      </c>
      <c r="Q201" s="201">
        <v>0</v>
      </c>
      <c r="R201" s="201">
        <f t="shared" si="82"/>
        <v>0</v>
      </c>
      <c r="S201" s="201">
        <v>0</v>
      </c>
      <c r="T201" s="202">
        <f t="shared" si="83"/>
        <v>0</v>
      </c>
      <c r="AR201" s="23" t="s">
        <v>277</v>
      </c>
      <c r="AT201" s="23" t="s">
        <v>151</v>
      </c>
      <c r="AU201" s="23" t="s">
        <v>163</v>
      </c>
      <c r="AY201" s="23" t="s">
        <v>148</v>
      </c>
      <c r="BE201" s="203">
        <f t="shared" si="84"/>
        <v>0</v>
      </c>
      <c r="BF201" s="203">
        <f t="shared" si="85"/>
        <v>0</v>
      </c>
      <c r="BG201" s="203">
        <f t="shared" si="86"/>
        <v>0</v>
      </c>
      <c r="BH201" s="203">
        <f t="shared" si="87"/>
        <v>0</v>
      </c>
      <c r="BI201" s="203">
        <f t="shared" si="88"/>
        <v>0</v>
      </c>
      <c r="BJ201" s="23" t="s">
        <v>24</v>
      </c>
      <c r="BK201" s="203">
        <f t="shared" si="89"/>
        <v>0</v>
      </c>
      <c r="BL201" s="23" t="s">
        <v>277</v>
      </c>
      <c r="BM201" s="23" t="s">
        <v>1132</v>
      </c>
    </row>
    <row r="202" spans="2:65" s="1" customFormat="1" ht="22.5" customHeight="1">
      <c r="B202" s="40"/>
      <c r="C202" s="192" t="s">
        <v>243</v>
      </c>
      <c r="D202" s="192" t="s">
        <v>151</v>
      </c>
      <c r="E202" s="193" t="s">
        <v>1943</v>
      </c>
      <c r="F202" s="194" t="s">
        <v>1886</v>
      </c>
      <c r="G202" s="195" t="s">
        <v>306</v>
      </c>
      <c r="H202" s="196">
        <v>5</v>
      </c>
      <c r="I202" s="197"/>
      <c r="J202" s="198">
        <f t="shared" si="80"/>
        <v>0</v>
      </c>
      <c r="K202" s="194" t="s">
        <v>22</v>
      </c>
      <c r="L202" s="60"/>
      <c r="M202" s="199" t="s">
        <v>22</v>
      </c>
      <c r="N202" s="200" t="s">
        <v>45</v>
      </c>
      <c r="O202" s="41"/>
      <c r="P202" s="201">
        <f t="shared" si="81"/>
        <v>0</v>
      </c>
      <c r="Q202" s="201">
        <v>0</v>
      </c>
      <c r="R202" s="201">
        <f t="shared" si="82"/>
        <v>0</v>
      </c>
      <c r="S202" s="201">
        <v>0</v>
      </c>
      <c r="T202" s="202">
        <f t="shared" si="83"/>
        <v>0</v>
      </c>
      <c r="AR202" s="23" t="s">
        <v>277</v>
      </c>
      <c r="AT202" s="23" t="s">
        <v>151</v>
      </c>
      <c r="AU202" s="23" t="s">
        <v>163</v>
      </c>
      <c r="AY202" s="23" t="s">
        <v>148</v>
      </c>
      <c r="BE202" s="203">
        <f t="shared" si="84"/>
        <v>0</v>
      </c>
      <c r="BF202" s="203">
        <f t="shared" si="85"/>
        <v>0</v>
      </c>
      <c r="BG202" s="203">
        <f t="shared" si="86"/>
        <v>0</v>
      </c>
      <c r="BH202" s="203">
        <f t="shared" si="87"/>
        <v>0</v>
      </c>
      <c r="BI202" s="203">
        <f t="shared" si="88"/>
        <v>0</v>
      </c>
      <c r="BJ202" s="23" t="s">
        <v>24</v>
      </c>
      <c r="BK202" s="203">
        <f t="shared" si="89"/>
        <v>0</v>
      </c>
      <c r="BL202" s="23" t="s">
        <v>277</v>
      </c>
      <c r="BM202" s="23" t="s">
        <v>1149</v>
      </c>
    </row>
    <row r="203" spans="2:63" s="10" customFormat="1" ht="22.35" customHeight="1">
      <c r="B203" s="175"/>
      <c r="C203" s="176"/>
      <c r="D203" s="189" t="s">
        <v>73</v>
      </c>
      <c r="E203" s="190" t="s">
        <v>1944</v>
      </c>
      <c r="F203" s="190" t="s">
        <v>1945</v>
      </c>
      <c r="G203" s="176"/>
      <c r="H203" s="176"/>
      <c r="I203" s="179"/>
      <c r="J203" s="191">
        <f>BK203</f>
        <v>0</v>
      </c>
      <c r="K203" s="176"/>
      <c r="L203" s="181"/>
      <c r="M203" s="182"/>
      <c r="N203" s="183"/>
      <c r="O203" s="183"/>
      <c r="P203" s="184">
        <f>SUM(P204:P206)</f>
        <v>0</v>
      </c>
      <c r="Q203" s="183"/>
      <c r="R203" s="184">
        <f>SUM(R204:R206)</f>
        <v>0</v>
      </c>
      <c r="S203" s="183"/>
      <c r="T203" s="185">
        <f>SUM(T204:T206)</f>
        <v>0</v>
      </c>
      <c r="AR203" s="186" t="s">
        <v>83</v>
      </c>
      <c r="AT203" s="187" t="s">
        <v>73</v>
      </c>
      <c r="AU203" s="187" t="s">
        <v>83</v>
      </c>
      <c r="AY203" s="186" t="s">
        <v>148</v>
      </c>
      <c r="BK203" s="188">
        <f>SUM(BK204:BK206)</f>
        <v>0</v>
      </c>
    </row>
    <row r="204" spans="2:65" s="1" customFormat="1" ht="44.25" customHeight="1">
      <c r="B204" s="40"/>
      <c r="C204" s="192" t="s">
        <v>272</v>
      </c>
      <c r="D204" s="192" t="s">
        <v>151</v>
      </c>
      <c r="E204" s="193" t="s">
        <v>1946</v>
      </c>
      <c r="F204" s="194" t="s">
        <v>1947</v>
      </c>
      <c r="G204" s="195" t="s">
        <v>306</v>
      </c>
      <c r="H204" s="196">
        <v>8</v>
      </c>
      <c r="I204" s="197"/>
      <c r="J204" s="198">
        <f>ROUND(I204*H204,2)</f>
        <v>0</v>
      </c>
      <c r="K204" s="194" t="s">
        <v>22</v>
      </c>
      <c r="L204" s="60"/>
      <c r="M204" s="199" t="s">
        <v>22</v>
      </c>
      <c r="N204" s="200" t="s">
        <v>45</v>
      </c>
      <c r="O204" s="41"/>
      <c r="P204" s="201">
        <f>O204*H204</f>
        <v>0</v>
      </c>
      <c r="Q204" s="201">
        <v>0</v>
      </c>
      <c r="R204" s="201">
        <f>Q204*H204</f>
        <v>0</v>
      </c>
      <c r="S204" s="201">
        <v>0</v>
      </c>
      <c r="T204" s="202">
        <f>S204*H204</f>
        <v>0</v>
      </c>
      <c r="AR204" s="23" t="s">
        <v>277</v>
      </c>
      <c r="AT204" s="23" t="s">
        <v>151</v>
      </c>
      <c r="AU204" s="23" t="s">
        <v>163</v>
      </c>
      <c r="AY204" s="23" t="s">
        <v>148</v>
      </c>
      <c r="BE204" s="203">
        <f>IF(N204="základní",J204,0)</f>
        <v>0</v>
      </c>
      <c r="BF204" s="203">
        <f>IF(N204="snížená",J204,0)</f>
        <v>0</v>
      </c>
      <c r="BG204" s="203">
        <f>IF(N204="zákl. přenesená",J204,0)</f>
        <v>0</v>
      </c>
      <c r="BH204" s="203">
        <f>IF(N204="sníž. přenesená",J204,0)</f>
        <v>0</v>
      </c>
      <c r="BI204" s="203">
        <f>IF(N204="nulová",J204,0)</f>
        <v>0</v>
      </c>
      <c r="BJ204" s="23" t="s">
        <v>24</v>
      </c>
      <c r="BK204" s="203">
        <f>ROUND(I204*H204,2)</f>
        <v>0</v>
      </c>
      <c r="BL204" s="23" t="s">
        <v>277</v>
      </c>
      <c r="BM204" s="23" t="s">
        <v>1948</v>
      </c>
    </row>
    <row r="205" spans="2:65" s="1" customFormat="1" ht="44.25" customHeight="1">
      <c r="B205" s="40"/>
      <c r="C205" s="192" t="s">
        <v>1039</v>
      </c>
      <c r="D205" s="192" t="s">
        <v>151</v>
      </c>
      <c r="E205" s="193" t="s">
        <v>1949</v>
      </c>
      <c r="F205" s="194" t="s">
        <v>1950</v>
      </c>
      <c r="G205" s="195" t="s">
        <v>306</v>
      </c>
      <c r="H205" s="196">
        <v>9</v>
      </c>
      <c r="I205" s="197"/>
      <c r="J205" s="198">
        <f>ROUND(I205*H205,2)</f>
        <v>0</v>
      </c>
      <c r="K205" s="194" t="s">
        <v>22</v>
      </c>
      <c r="L205" s="60"/>
      <c r="M205" s="199" t="s">
        <v>22</v>
      </c>
      <c r="N205" s="200" t="s">
        <v>45</v>
      </c>
      <c r="O205" s="41"/>
      <c r="P205" s="201">
        <f>O205*H205</f>
        <v>0</v>
      </c>
      <c r="Q205" s="201">
        <v>0</v>
      </c>
      <c r="R205" s="201">
        <f>Q205*H205</f>
        <v>0</v>
      </c>
      <c r="S205" s="201">
        <v>0</v>
      </c>
      <c r="T205" s="202">
        <f>S205*H205</f>
        <v>0</v>
      </c>
      <c r="AR205" s="23" t="s">
        <v>277</v>
      </c>
      <c r="AT205" s="23" t="s">
        <v>151</v>
      </c>
      <c r="AU205" s="23" t="s">
        <v>163</v>
      </c>
      <c r="AY205" s="23" t="s">
        <v>148</v>
      </c>
      <c r="BE205" s="203">
        <f>IF(N205="základní",J205,0)</f>
        <v>0</v>
      </c>
      <c r="BF205" s="203">
        <f>IF(N205="snížená",J205,0)</f>
        <v>0</v>
      </c>
      <c r="BG205" s="203">
        <f>IF(N205="zákl. přenesená",J205,0)</f>
        <v>0</v>
      </c>
      <c r="BH205" s="203">
        <f>IF(N205="sníž. přenesená",J205,0)</f>
        <v>0</v>
      </c>
      <c r="BI205" s="203">
        <f>IF(N205="nulová",J205,0)</f>
        <v>0</v>
      </c>
      <c r="BJ205" s="23" t="s">
        <v>24</v>
      </c>
      <c r="BK205" s="203">
        <f>ROUND(I205*H205,2)</f>
        <v>0</v>
      </c>
      <c r="BL205" s="23" t="s">
        <v>277</v>
      </c>
      <c r="BM205" s="23" t="s">
        <v>1951</v>
      </c>
    </row>
    <row r="206" spans="2:65" s="1" customFormat="1" ht="31.5" customHeight="1">
      <c r="B206" s="40"/>
      <c r="C206" s="192" t="s">
        <v>1043</v>
      </c>
      <c r="D206" s="192" t="s">
        <v>151</v>
      </c>
      <c r="E206" s="193" t="s">
        <v>1952</v>
      </c>
      <c r="F206" s="194" t="s">
        <v>1953</v>
      </c>
      <c r="G206" s="195" t="s">
        <v>306</v>
      </c>
      <c r="H206" s="196">
        <v>4</v>
      </c>
      <c r="I206" s="197"/>
      <c r="J206" s="198">
        <f>ROUND(I206*H206,2)</f>
        <v>0</v>
      </c>
      <c r="K206" s="194" t="s">
        <v>22</v>
      </c>
      <c r="L206" s="60"/>
      <c r="M206" s="199" t="s">
        <v>22</v>
      </c>
      <c r="N206" s="200" t="s">
        <v>45</v>
      </c>
      <c r="O206" s="41"/>
      <c r="P206" s="201">
        <f>O206*H206</f>
        <v>0</v>
      </c>
      <c r="Q206" s="201">
        <v>0</v>
      </c>
      <c r="R206" s="201">
        <f>Q206*H206</f>
        <v>0</v>
      </c>
      <c r="S206" s="201">
        <v>0</v>
      </c>
      <c r="T206" s="202">
        <f>S206*H206</f>
        <v>0</v>
      </c>
      <c r="AR206" s="23" t="s">
        <v>277</v>
      </c>
      <c r="AT206" s="23" t="s">
        <v>151</v>
      </c>
      <c r="AU206" s="23" t="s">
        <v>163</v>
      </c>
      <c r="AY206" s="23" t="s">
        <v>148</v>
      </c>
      <c r="BE206" s="203">
        <f>IF(N206="základní",J206,0)</f>
        <v>0</v>
      </c>
      <c r="BF206" s="203">
        <f>IF(N206="snížená",J206,0)</f>
        <v>0</v>
      </c>
      <c r="BG206" s="203">
        <f>IF(N206="zákl. přenesená",J206,0)</f>
        <v>0</v>
      </c>
      <c r="BH206" s="203">
        <f>IF(N206="sníž. přenesená",J206,0)</f>
        <v>0</v>
      </c>
      <c r="BI206" s="203">
        <f>IF(N206="nulová",J206,0)</f>
        <v>0</v>
      </c>
      <c r="BJ206" s="23" t="s">
        <v>24</v>
      </c>
      <c r="BK206" s="203">
        <f>ROUND(I206*H206,2)</f>
        <v>0</v>
      </c>
      <c r="BL206" s="23" t="s">
        <v>277</v>
      </c>
      <c r="BM206" s="23" t="s">
        <v>1954</v>
      </c>
    </row>
    <row r="207" spans="2:63" s="10" customFormat="1" ht="22.35" customHeight="1">
      <c r="B207" s="175"/>
      <c r="C207" s="176"/>
      <c r="D207" s="189" t="s">
        <v>73</v>
      </c>
      <c r="E207" s="190" t="s">
        <v>1955</v>
      </c>
      <c r="F207" s="190" t="s">
        <v>1956</v>
      </c>
      <c r="G207" s="176"/>
      <c r="H207" s="176"/>
      <c r="I207" s="179"/>
      <c r="J207" s="191">
        <f>BK207</f>
        <v>0</v>
      </c>
      <c r="K207" s="176"/>
      <c r="L207" s="181"/>
      <c r="M207" s="182"/>
      <c r="N207" s="183"/>
      <c r="O207" s="183"/>
      <c r="P207" s="184">
        <f>SUM(P208:P222)</f>
        <v>0</v>
      </c>
      <c r="Q207" s="183"/>
      <c r="R207" s="184">
        <f>SUM(R208:R222)</f>
        <v>0</v>
      </c>
      <c r="S207" s="183"/>
      <c r="T207" s="185">
        <f>SUM(T208:T222)</f>
        <v>0</v>
      </c>
      <c r="AR207" s="186" t="s">
        <v>83</v>
      </c>
      <c r="AT207" s="187" t="s">
        <v>73</v>
      </c>
      <c r="AU207" s="187" t="s">
        <v>83</v>
      </c>
      <c r="AY207" s="186" t="s">
        <v>148</v>
      </c>
      <c r="BK207" s="188">
        <f>SUM(BK208:BK222)</f>
        <v>0</v>
      </c>
    </row>
    <row r="208" spans="2:65" s="1" customFormat="1" ht="22.5" customHeight="1">
      <c r="B208" s="40"/>
      <c r="C208" s="192" t="s">
        <v>382</v>
      </c>
      <c r="D208" s="192" t="s">
        <v>151</v>
      </c>
      <c r="E208" s="193" t="s">
        <v>1957</v>
      </c>
      <c r="F208" s="194" t="s">
        <v>1958</v>
      </c>
      <c r="G208" s="195" t="s">
        <v>306</v>
      </c>
      <c r="H208" s="196">
        <v>55</v>
      </c>
      <c r="I208" s="197"/>
      <c r="J208" s="198">
        <f aca="true" t="shared" si="90" ref="J208:J219">ROUND(I208*H208,2)</f>
        <v>0</v>
      </c>
      <c r="K208" s="194" t="s">
        <v>22</v>
      </c>
      <c r="L208" s="60"/>
      <c r="M208" s="199" t="s">
        <v>22</v>
      </c>
      <c r="N208" s="200" t="s">
        <v>45</v>
      </c>
      <c r="O208" s="41"/>
      <c r="P208" s="201">
        <f aca="true" t="shared" si="91" ref="P208:P219">O208*H208</f>
        <v>0</v>
      </c>
      <c r="Q208" s="201">
        <v>0</v>
      </c>
      <c r="R208" s="201">
        <f aca="true" t="shared" si="92" ref="R208:R219">Q208*H208</f>
        <v>0</v>
      </c>
      <c r="S208" s="201">
        <v>0</v>
      </c>
      <c r="T208" s="202">
        <f aca="true" t="shared" si="93" ref="T208:T219">S208*H208</f>
        <v>0</v>
      </c>
      <c r="AR208" s="23" t="s">
        <v>277</v>
      </c>
      <c r="AT208" s="23" t="s">
        <v>151</v>
      </c>
      <c r="AU208" s="23" t="s">
        <v>163</v>
      </c>
      <c r="AY208" s="23" t="s">
        <v>148</v>
      </c>
      <c r="BE208" s="203">
        <f aca="true" t="shared" si="94" ref="BE208:BE219">IF(N208="základní",J208,0)</f>
        <v>0</v>
      </c>
      <c r="BF208" s="203">
        <f aca="true" t="shared" si="95" ref="BF208:BF219">IF(N208="snížená",J208,0)</f>
        <v>0</v>
      </c>
      <c r="BG208" s="203">
        <f aca="true" t="shared" si="96" ref="BG208:BG219">IF(N208="zákl. přenesená",J208,0)</f>
        <v>0</v>
      </c>
      <c r="BH208" s="203">
        <f aca="true" t="shared" si="97" ref="BH208:BH219">IF(N208="sníž. přenesená",J208,0)</f>
        <v>0</v>
      </c>
      <c r="BI208" s="203">
        <f aca="true" t="shared" si="98" ref="BI208:BI219">IF(N208="nulová",J208,0)</f>
        <v>0</v>
      </c>
      <c r="BJ208" s="23" t="s">
        <v>24</v>
      </c>
      <c r="BK208" s="203">
        <f aca="true" t="shared" si="99" ref="BK208:BK219">ROUND(I208*H208,2)</f>
        <v>0</v>
      </c>
      <c r="BL208" s="23" t="s">
        <v>277</v>
      </c>
      <c r="BM208" s="23" t="s">
        <v>1959</v>
      </c>
    </row>
    <row r="209" spans="2:65" s="1" customFormat="1" ht="22.5" customHeight="1">
      <c r="B209" s="40"/>
      <c r="C209" s="192" t="s">
        <v>30</v>
      </c>
      <c r="D209" s="192" t="s">
        <v>151</v>
      </c>
      <c r="E209" s="193" t="s">
        <v>1960</v>
      </c>
      <c r="F209" s="194" t="s">
        <v>1961</v>
      </c>
      <c r="G209" s="195" t="s">
        <v>306</v>
      </c>
      <c r="H209" s="196">
        <v>18</v>
      </c>
      <c r="I209" s="197"/>
      <c r="J209" s="198">
        <f t="shared" si="90"/>
        <v>0</v>
      </c>
      <c r="K209" s="194" t="s">
        <v>22</v>
      </c>
      <c r="L209" s="60"/>
      <c r="M209" s="199" t="s">
        <v>22</v>
      </c>
      <c r="N209" s="200" t="s">
        <v>45</v>
      </c>
      <c r="O209" s="41"/>
      <c r="P209" s="201">
        <f t="shared" si="91"/>
        <v>0</v>
      </c>
      <c r="Q209" s="201">
        <v>0</v>
      </c>
      <c r="R209" s="201">
        <f t="shared" si="92"/>
        <v>0</v>
      </c>
      <c r="S209" s="201">
        <v>0</v>
      </c>
      <c r="T209" s="202">
        <f t="shared" si="93"/>
        <v>0</v>
      </c>
      <c r="AR209" s="23" t="s">
        <v>277</v>
      </c>
      <c r="AT209" s="23" t="s">
        <v>151</v>
      </c>
      <c r="AU209" s="23" t="s">
        <v>163</v>
      </c>
      <c r="AY209" s="23" t="s">
        <v>148</v>
      </c>
      <c r="BE209" s="203">
        <f t="shared" si="94"/>
        <v>0</v>
      </c>
      <c r="BF209" s="203">
        <f t="shared" si="95"/>
        <v>0</v>
      </c>
      <c r="BG209" s="203">
        <f t="shared" si="96"/>
        <v>0</v>
      </c>
      <c r="BH209" s="203">
        <f t="shared" si="97"/>
        <v>0</v>
      </c>
      <c r="BI209" s="203">
        <f t="shared" si="98"/>
        <v>0</v>
      </c>
      <c r="BJ209" s="23" t="s">
        <v>24</v>
      </c>
      <c r="BK209" s="203">
        <f t="shared" si="99"/>
        <v>0</v>
      </c>
      <c r="BL209" s="23" t="s">
        <v>277</v>
      </c>
      <c r="BM209" s="23" t="s">
        <v>1962</v>
      </c>
    </row>
    <row r="210" spans="2:65" s="1" customFormat="1" ht="22.5" customHeight="1">
      <c r="B210" s="40"/>
      <c r="C210" s="192" t="s">
        <v>1053</v>
      </c>
      <c r="D210" s="192" t="s">
        <v>151</v>
      </c>
      <c r="E210" s="193" t="s">
        <v>1963</v>
      </c>
      <c r="F210" s="194" t="s">
        <v>1964</v>
      </c>
      <c r="G210" s="195" t="s">
        <v>306</v>
      </c>
      <c r="H210" s="196">
        <v>80</v>
      </c>
      <c r="I210" s="197"/>
      <c r="J210" s="198">
        <f t="shared" si="90"/>
        <v>0</v>
      </c>
      <c r="K210" s="194" t="s">
        <v>22</v>
      </c>
      <c r="L210" s="60"/>
      <c r="M210" s="199" t="s">
        <v>22</v>
      </c>
      <c r="N210" s="200" t="s">
        <v>45</v>
      </c>
      <c r="O210" s="41"/>
      <c r="P210" s="201">
        <f t="shared" si="91"/>
        <v>0</v>
      </c>
      <c r="Q210" s="201">
        <v>0</v>
      </c>
      <c r="R210" s="201">
        <f t="shared" si="92"/>
        <v>0</v>
      </c>
      <c r="S210" s="201">
        <v>0</v>
      </c>
      <c r="T210" s="202">
        <f t="shared" si="93"/>
        <v>0</v>
      </c>
      <c r="AR210" s="23" t="s">
        <v>277</v>
      </c>
      <c r="AT210" s="23" t="s">
        <v>151</v>
      </c>
      <c r="AU210" s="23" t="s">
        <v>163</v>
      </c>
      <c r="AY210" s="23" t="s">
        <v>148</v>
      </c>
      <c r="BE210" s="203">
        <f t="shared" si="94"/>
        <v>0</v>
      </c>
      <c r="BF210" s="203">
        <f t="shared" si="95"/>
        <v>0</v>
      </c>
      <c r="BG210" s="203">
        <f t="shared" si="96"/>
        <v>0</v>
      </c>
      <c r="BH210" s="203">
        <f t="shared" si="97"/>
        <v>0</v>
      </c>
      <c r="BI210" s="203">
        <f t="shared" si="98"/>
        <v>0</v>
      </c>
      <c r="BJ210" s="23" t="s">
        <v>24</v>
      </c>
      <c r="BK210" s="203">
        <f t="shared" si="99"/>
        <v>0</v>
      </c>
      <c r="BL210" s="23" t="s">
        <v>277</v>
      </c>
      <c r="BM210" s="23" t="s">
        <v>1965</v>
      </c>
    </row>
    <row r="211" spans="2:65" s="1" customFormat="1" ht="22.5" customHeight="1">
      <c r="B211" s="40"/>
      <c r="C211" s="192" t="s">
        <v>1057</v>
      </c>
      <c r="D211" s="192" t="s">
        <v>151</v>
      </c>
      <c r="E211" s="193" t="s">
        <v>1966</v>
      </c>
      <c r="F211" s="194" t="s">
        <v>1967</v>
      </c>
      <c r="G211" s="195" t="s">
        <v>306</v>
      </c>
      <c r="H211" s="196">
        <v>4</v>
      </c>
      <c r="I211" s="197"/>
      <c r="J211" s="198">
        <f t="shared" si="90"/>
        <v>0</v>
      </c>
      <c r="K211" s="194" t="s">
        <v>22</v>
      </c>
      <c r="L211" s="60"/>
      <c r="M211" s="199" t="s">
        <v>22</v>
      </c>
      <c r="N211" s="200" t="s">
        <v>45</v>
      </c>
      <c r="O211" s="41"/>
      <c r="P211" s="201">
        <f t="shared" si="91"/>
        <v>0</v>
      </c>
      <c r="Q211" s="201">
        <v>0</v>
      </c>
      <c r="R211" s="201">
        <f t="shared" si="92"/>
        <v>0</v>
      </c>
      <c r="S211" s="201">
        <v>0</v>
      </c>
      <c r="T211" s="202">
        <f t="shared" si="93"/>
        <v>0</v>
      </c>
      <c r="AR211" s="23" t="s">
        <v>277</v>
      </c>
      <c r="AT211" s="23" t="s">
        <v>151</v>
      </c>
      <c r="AU211" s="23" t="s">
        <v>163</v>
      </c>
      <c r="AY211" s="23" t="s">
        <v>148</v>
      </c>
      <c r="BE211" s="203">
        <f t="shared" si="94"/>
        <v>0</v>
      </c>
      <c r="BF211" s="203">
        <f t="shared" si="95"/>
        <v>0</v>
      </c>
      <c r="BG211" s="203">
        <f t="shared" si="96"/>
        <v>0</v>
      </c>
      <c r="BH211" s="203">
        <f t="shared" si="97"/>
        <v>0</v>
      </c>
      <c r="BI211" s="203">
        <f t="shared" si="98"/>
        <v>0</v>
      </c>
      <c r="BJ211" s="23" t="s">
        <v>24</v>
      </c>
      <c r="BK211" s="203">
        <f t="shared" si="99"/>
        <v>0</v>
      </c>
      <c r="BL211" s="23" t="s">
        <v>277</v>
      </c>
      <c r="BM211" s="23" t="s">
        <v>1968</v>
      </c>
    </row>
    <row r="212" spans="2:65" s="1" customFormat="1" ht="31.5" customHeight="1">
      <c r="B212" s="40"/>
      <c r="C212" s="192" t="s">
        <v>1061</v>
      </c>
      <c r="D212" s="192" t="s">
        <v>151</v>
      </c>
      <c r="E212" s="193" t="s">
        <v>1969</v>
      </c>
      <c r="F212" s="194" t="s">
        <v>1970</v>
      </c>
      <c r="G212" s="195" t="s">
        <v>1971</v>
      </c>
      <c r="H212" s="196">
        <v>5</v>
      </c>
      <c r="I212" s="197"/>
      <c r="J212" s="198">
        <f t="shared" si="90"/>
        <v>0</v>
      </c>
      <c r="K212" s="194" t="s">
        <v>22</v>
      </c>
      <c r="L212" s="60"/>
      <c r="M212" s="199" t="s">
        <v>22</v>
      </c>
      <c r="N212" s="200" t="s">
        <v>45</v>
      </c>
      <c r="O212" s="41"/>
      <c r="P212" s="201">
        <f t="shared" si="91"/>
        <v>0</v>
      </c>
      <c r="Q212" s="201">
        <v>0</v>
      </c>
      <c r="R212" s="201">
        <f t="shared" si="92"/>
        <v>0</v>
      </c>
      <c r="S212" s="201">
        <v>0</v>
      </c>
      <c r="T212" s="202">
        <f t="shared" si="93"/>
        <v>0</v>
      </c>
      <c r="AR212" s="23" t="s">
        <v>277</v>
      </c>
      <c r="AT212" s="23" t="s">
        <v>151</v>
      </c>
      <c r="AU212" s="23" t="s">
        <v>163</v>
      </c>
      <c r="AY212" s="23" t="s">
        <v>148</v>
      </c>
      <c r="BE212" s="203">
        <f t="shared" si="94"/>
        <v>0</v>
      </c>
      <c r="BF212" s="203">
        <f t="shared" si="95"/>
        <v>0</v>
      </c>
      <c r="BG212" s="203">
        <f t="shared" si="96"/>
        <v>0</v>
      </c>
      <c r="BH212" s="203">
        <f t="shared" si="97"/>
        <v>0</v>
      </c>
      <c r="BI212" s="203">
        <f t="shared" si="98"/>
        <v>0</v>
      </c>
      <c r="BJ212" s="23" t="s">
        <v>24</v>
      </c>
      <c r="BK212" s="203">
        <f t="shared" si="99"/>
        <v>0</v>
      </c>
      <c r="BL212" s="23" t="s">
        <v>277</v>
      </c>
      <c r="BM212" s="23" t="s">
        <v>1972</v>
      </c>
    </row>
    <row r="213" spans="2:65" s="1" customFormat="1" ht="31.5" customHeight="1">
      <c r="B213" s="40"/>
      <c r="C213" s="192" t="s">
        <v>1065</v>
      </c>
      <c r="D213" s="192" t="s">
        <v>151</v>
      </c>
      <c r="E213" s="193" t="s">
        <v>1973</v>
      </c>
      <c r="F213" s="194" t="s">
        <v>1974</v>
      </c>
      <c r="G213" s="195" t="s">
        <v>306</v>
      </c>
      <c r="H213" s="196">
        <v>1</v>
      </c>
      <c r="I213" s="197"/>
      <c r="J213" s="198">
        <f t="shared" si="90"/>
        <v>0</v>
      </c>
      <c r="K213" s="194" t="s">
        <v>22</v>
      </c>
      <c r="L213" s="60"/>
      <c r="M213" s="199" t="s">
        <v>22</v>
      </c>
      <c r="N213" s="200" t="s">
        <v>45</v>
      </c>
      <c r="O213" s="41"/>
      <c r="P213" s="201">
        <f t="shared" si="91"/>
        <v>0</v>
      </c>
      <c r="Q213" s="201">
        <v>0</v>
      </c>
      <c r="R213" s="201">
        <f t="shared" si="92"/>
        <v>0</v>
      </c>
      <c r="S213" s="201">
        <v>0</v>
      </c>
      <c r="T213" s="202">
        <f t="shared" si="93"/>
        <v>0</v>
      </c>
      <c r="AR213" s="23" t="s">
        <v>277</v>
      </c>
      <c r="AT213" s="23" t="s">
        <v>151</v>
      </c>
      <c r="AU213" s="23" t="s">
        <v>163</v>
      </c>
      <c r="AY213" s="23" t="s">
        <v>148</v>
      </c>
      <c r="BE213" s="203">
        <f t="shared" si="94"/>
        <v>0</v>
      </c>
      <c r="BF213" s="203">
        <f t="shared" si="95"/>
        <v>0</v>
      </c>
      <c r="BG213" s="203">
        <f t="shared" si="96"/>
        <v>0</v>
      </c>
      <c r="BH213" s="203">
        <f t="shared" si="97"/>
        <v>0</v>
      </c>
      <c r="BI213" s="203">
        <f t="shared" si="98"/>
        <v>0</v>
      </c>
      <c r="BJ213" s="23" t="s">
        <v>24</v>
      </c>
      <c r="BK213" s="203">
        <f t="shared" si="99"/>
        <v>0</v>
      </c>
      <c r="BL213" s="23" t="s">
        <v>277</v>
      </c>
      <c r="BM213" s="23" t="s">
        <v>1975</v>
      </c>
    </row>
    <row r="214" spans="2:65" s="1" customFormat="1" ht="31.5" customHeight="1">
      <c r="B214" s="40"/>
      <c r="C214" s="192" t="s">
        <v>1067</v>
      </c>
      <c r="D214" s="192" t="s">
        <v>151</v>
      </c>
      <c r="E214" s="193" t="s">
        <v>1976</v>
      </c>
      <c r="F214" s="194" t="s">
        <v>1977</v>
      </c>
      <c r="G214" s="195" t="s">
        <v>306</v>
      </c>
      <c r="H214" s="196">
        <v>14</v>
      </c>
      <c r="I214" s="197"/>
      <c r="J214" s="198">
        <f t="shared" si="90"/>
        <v>0</v>
      </c>
      <c r="K214" s="194" t="s">
        <v>22</v>
      </c>
      <c r="L214" s="60"/>
      <c r="M214" s="199" t="s">
        <v>22</v>
      </c>
      <c r="N214" s="200" t="s">
        <v>45</v>
      </c>
      <c r="O214" s="41"/>
      <c r="P214" s="201">
        <f t="shared" si="91"/>
        <v>0</v>
      </c>
      <c r="Q214" s="201">
        <v>0</v>
      </c>
      <c r="R214" s="201">
        <f t="shared" si="92"/>
        <v>0</v>
      </c>
      <c r="S214" s="201">
        <v>0</v>
      </c>
      <c r="T214" s="202">
        <f t="shared" si="93"/>
        <v>0</v>
      </c>
      <c r="AR214" s="23" t="s">
        <v>277</v>
      </c>
      <c r="AT214" s="23" t="s">
        <v>151</v>
      </c>
      <c r="AU214" s="23" t="s">
        <v>163</v>
      </c>
      <c r="AY214" s="23" t="s">
        <v>148</v>
      </c>
      <c r="BE214" s="203">
        <f t="shared" si="94"/>
        <v>0</v>
      </c>
      <c r="BF214" s="203">
        <f t="shared" si="95"/>
        <v>0</v>
      </c>
      <c r="BG214" s="203">
        <f t="shared" si="96"/>
        <v>0</v>
      </c>
      <c r="BH214" s="203">
        <f t="shared" si="97"/>
        <v>0</v>
      </c>
      <c r="BI214" s="203">
        <f t="shared" si="98"/>
        <v>0</v>
      </c>
      <c r="BJ214" s="23" t="s">
        <v>24</v>
      </c>
      <c r="BK214" s="203">
        <f t="shared" si="99"/>
        <v>0</v>
      </c>
      <c r="BL214" s="23" t="s">
        <v>277</v>
      </c>
      <c r="BM214" s="23" t="s">
        <v>1978</v>
      </c>
    </row>
    <row r="215" spans="2:65" s="1" customFormat="1" ht="22.5" customHeight="1">
      <c r="B215" s="40"/>
      <c r="C215" s="192" t="s">
        <v>1072</v>
      </c>
      <c r="D215" s="192" t="s">
        <v>151</v>
      </c>
      <c r="E215" s="193" t="s">
        <v>1979</v>
      </c>
      <c r="F215" s="194" t="s">
        <v>1980</v>
      </c>
      <c r="G215" s="195" t="s">
        <v>306</v>
      </c>
      <c r="H215" s="196">
        <v>15</v>
      </c>
      <c r="I215" s="197"/>
      <c r="J215" s="198">
        <f t="shared" si="90"/>
        <v>0</v>
      </c>
      <c r="K215" s="194" t="s">
        <v>22</v>
      </c>
      <c r="L215" s="60"/>
      <c r="M215" s="199" t="s">
        <v>22</v>
      </c>
      <c r="N215" s="200" t="s">
        <v>45</v>
      </c>
      <c r="O215" s="41"/>
      <c r="P215" s="201">
        <f t="shared" si="91"/>
        <v>0</v>
      </c>
      <c r="Q215" s="201">
        <v>0</v>
      </c>
      <c r="R215" s="201">
        <f t="shared" si="92"/>
        <v>0</v>
      </c>
      <c r="S215" s="201">
        <v>0</v>
      </c>
      <c r="T215" s="202">
        <f t="shared" si="93"/>
        <v>0</v>
      </c>
      <c r="AR215" s="23" t="s">
        <v>277</v>
      </c>
      <c r="AT215" s="23" t="s">
        <v>151</v>
      </c>
      <c r="AU215" s="23" t="s">
        <v>163</v>
      </c>
      <c r="AY215" s="23" t="s">
        <v>148</v>
      </c>
      <c r="BE215" s="203">
        <f t="shared" si="94"/>
        <v>0</v>
      </c>
      <c r="BF215" s="203">
        <f t="shared" si="95"/>
        <v>0</v>
      </c>
      <c r="BG215" s="203">
        <f t="shared" si="96"/>
        <v>0</v>
      </c>
      <c r="BH215" s="203">
        <f t="shared" si="97"/>
        <v>0</v>
      </c>
      <c r="BI215" s="203">
        <f t="shared" si="98"/>
        <v>0</v>
      </c>
      <c r="BJ215" s="23" t="s">
        <v>24</v>
      </c>
      <c r="BK215" s="203">
        <f t="shared" si="99"/>
        <v>0</v>
      </c>
      <c r="BL215" s="23" t="s">
        <v>277</v>
      </c>
      <c r="BM215" s="23" t="s">
        <v>1981</v>
      </c>
    </row>
    <row r="216" spans="2:65" s="1" customFormat="1" ht="22.5" customHeight="1">
      <c r="B216" s="40"/>
      <c r="C216" s="192" t="s">
        <v>1077</v>
      </c>
      <c r="D216" s="192" t="s">
        <v>151</v>
      </c>
      <c r="E216" s="193" t="s">
        <v>1982</v>
      </c>
      <c r="F216" s="194" t="s">
        <v>1772</v>
      </c>
      <c r="G216" s="195" t="s">
        <v>306</v>
      </c>
      <c r="H216" s="196">
        <v>2</v>
      </c>
      <c r="I216" s="197"/>
      <c r="J216" s="198">
        <f t="shared" si="90"/>
        <v>0</v>
      </c>
      <c r="K216" s="194" t="s">
        <v>22</v>
      </c>
      <c r="L216" s="60"/>
      <c r="M216" s="199" t="s">
        <v>22</v>
      </c>
      <c r="N216" s="200" t="s">
        <v>45</v>
      </c>
      <c r="O216" s="41"/>
      <c r="P216" s="201">
        <f t="shared" si="91"/>
        <v>0</v>
      </c>
      <c r="Q216" s="201">
        <v>0</v>
      </c>
      <c r="R216" s="201">
        <f t="shared" si="92"/>
        <v>0</v>
      </c>
      <c r="S216" s="201">
        <v>0</v>
      </c>
      <c r="T216" s="202">
        <f t="shared" si="93"/>
        <v>0</v>
      </c>
      <c r="AR216" s="23" t="s">
        <v>277</v>
      </c>
      <c r="AT216" s="23" t="s">
        <v>151</v>
      </c>
      <c r="AU216" s="23" t="s">
        <v>163</v>
      </c>
      <c r="AY216" s="23" t="s">
        <v>148</v>
      </c>
      <c r="BE216" s="203">
        <f t="shared" si="94"/>
        <v>0</v>
      </c>
      <c r="BF216" s="203">
        <f t="shared" si="95"/>
        <v>0</v>
      </c>
      <c r="BG216" s="203">
        <f t="shared" si="96"/>
        <v>0</v>
      </c>
      <c r="BH216" s="203">
        <f t="shared" si="97"/>
        <v>0</v>
      </c>
      <c r="BI216" s="203">
        <f t="shared" si="98"/>
        <v>0</v>
      </c>
      <c r="BJ216" s="23" t="s">
        <v>24</v>
      </c>
      <c r="BK216" s="203">
        <f t="shared" si="99"/>
        <v>0</v>
      </c>
      <c r="BL216" s="23" t="s">
        <v>277</v>
      </c>
      <c r="BM216" s="23" t="s">
        <v>1983</v>
      </c>
    </row>
    <row r="217" spans="2:65" s="1" customFormat="1" ht="22.5" customHeight="1">
      <c r="B217" s="40"/>
      <c r="C217" s="192" t="s">
        <v>1081</v>
      </c>
      <c r="D217" s="192" t="s">
        <v>151</v>
      </c>
      <c r="E217" s="193" t="s">
        <v>1984</v>
      </c>
      <c r="F217" s="194" t="s">
        <v>1985</v>
      </c>
      <c r="G217" s="195" t="s">
        <v>306</v>
      </c>
      <c r="H217" s="196">
        <v>3</v>
      </c>
      <c r="I217" s="197"/>
      <c r="J217" s="198">
        <f t="shared" si="90"/>
        <v>0</v>
      </c>
      <c r="K217" s="194" t="s">
        <v>22</v>
      </c>
      <c r="L217" s="60"/>
      <c r="M217" s="199" t="s">
        <v>22</v>
      </c>
      <c r="N217" s="200" t="s">
        <v>45</v>
      </c>
      <c r="O217" s="41"/>
      <c r="P217" s="201">
        <f t="shared" si="91"/>
        <v>0</v>
      </c>
      <c r="Q217" s="201">
        <v>0</v>
      </c>
      <c r="R217" s="201">
        <f t="shared" si="92"/>
        <v>0</v>
      </c>
      <c r="S217" s="201">
        <v>0</v>
      </c>
      <c r="T217" s="202">
        <f t="shared" si="93"/>
        <v>0</v>
      </c>
      <c r="AR217" s="23" t="s">
        <v>277</v>
      </c>
      <c r="AT217" s="23" t="s">
        <v>151</v>
      </c>
      <c r="AU217" s="23" t="s">
        <v>163</v>
      </c>
      <c r="AY217" s="23" t="s">
        <v>148</v>
      </c>
      <c r="BE217" s="203">
        <f t="shared" si="94"/>
        <v>0</v>
      </c>
      <c r="BF217" s="203">
        <f t="shared" si="95"/>
        <v>0</v>
      </c>
      <c r="BG217" s="203">
        <f t="shared" si="96"/>
        <v>0</v>
      </c>
      <c r="BH217" s="203">
        <f t="shared" si="97"/>
        <v>0</v>
      </c>
      <c r="BI217" s="203">
        <f t="shared" si="98"/>
        <v>0</v>
      </c>
      <c r="BJ217" s="23" t="s">
        <v>24</v>
      </c>
      <c r="BK217" s="203">
        <f t="shared" si="99"/>
        <v>0</v>
      </c>
      <c r="BL217" s="23" t="s">
        <v>277</v>
      </c>
      <c r="BM217" s="23" t="s">
        <v>1986</v>
      </c>
    </row>
    <row r="218" spans="2:65" s="1" customFormat="1" ht="44.25" customHeight="1">
      <c r="B218" s="40"/>
      <c r="C218" s="192" t="s">
        <v>1085</v>
      </c>
      <c r="D218" s="192" t="s">
        <v>151</v>
      </c>
      <c r="E218" s="193" t="s">
        <v>1987</v>
      </c>
      <c r="F218" s="194" t="s">
        <v>1988</v>
      </c>
      <c r="G218" s="195" t="s">
        <v>306</v>
      </c>
      <c r="H218" s="196">
        <v>3</v>
      </c>
      <c r="I218" s="197"/>
      <c r="J218" s="198">
        <f t="shared" si="90"/>
        <v>0</v>
      </c>
      <c r="K218" s="194" t="s">
        <v>22</v>
      </c>
      <c r="L218" s="60"/>
      <c r="M218" s="199" t="s">
        <v>22</v>
      </c>
      <c r="N218" s="200" t="s">
        <v>45</v>
      </c>
      <c r="O218" s="41"/>
      <c r="P218" s="201">
        <f t="shared" si="91"/>
        <v>0</v>
      </c>
      <c r="Q218" s="201">
        <v>0</v>
      </c>
      <c r="R218" s="201">
        <f t="shared" si="92"/>
        <v>0</v>
      </c>
      <c r="S218" s="201">
        <v>0</v>
      </c>
      <c r="T218" s="202">
        <f t="shared" si="93"/>
        <v>0</v>
      </c>
      <c r="AR218" s="23" t="s">
        <v>277</v>
      </c>
      <c r="AT218" s="23" t="s">
        <v>151</v>
      </c>
      <c r="AU218" s="23" t="s">
        <v>163</v>
      </c>
      <c r="AY218" s="23" t="s">
        <v>148</v>
      </c>
      <c r="BE218" s="203">
        <f t="shared" si="94"/>
        <v>0</v>
      </c>
      <c r="BF218" s="203">
        <f t="shared" si="95"/>
        <v>0</v>
      </c>
      <c r="BG218" s="203">
        <f t="shared" si="96"/>
        <v>0</v>
      </c>
      <c r="BH218" s="203">
        <f t="shared" si="97"/>
        <v>0</v>
      </c>
      <c r="BI218" s="203">
        <f t="shared" si="98"/>
        <v>0</v>
      </c>
      <c r="BJ218" s="23" t="s">
        <v>24</v>
      </c>
      <c r="BK218" s="203">
        <f t="shared" si="99"/>
        <v>0</v>
      </c>
      <c r="BL218" s="23" t="s">
        <v>277</v>
      </c>
      <c r="BM218" s="23" t="s">
        <v>1989</v>
      </c>
    </row>
    <row r="219" spans="2:65" s="1" customFormat="1" ht="69.75" customHeight="1">
      <c r="B219" s="40"/>
      <c r="C219" s="192" t="s">
        <v>1089</v>
      </c>
      <c r="D219" s="192" t="s">
        <v>151</v>
      </c>
      <c r="E219" s="193" t="s">
        <v>1990</v>
      </c>
      <c r="F219" s="194" t="s">
        <v>1991</v>
      </c>
      <c r="G219" s="195" t="s">
        <v>306</v>
      </c>
      <c r="H219" s="196">
        <v>2</v>
      </c>
      <c r="I219" s="197"/>
      <c r="J219" s="198">
        <f t="shared" si="90"/>
        <v>0</v>
      </c>
      <c r="K219" s="194" t="s">
        <v>22</v>
      </c>
      <c r="L219" s="60"/>
      <c r="M219" s="199" t="s">
        <v>22</v>
      </c>
      <c r="N219" s="200" t="s">
        <v>45</v>
      </c>
      <c r="O219" s="41"/>
      <c r="P219" s="201">
        <f t="shared" si="91"/>
        <v>0</v>
      </c>
      <c r="Q219" s="201">
        <v>0</v>
      </c>
      <c r="R219" s="201">
        <f t="shared" si="92"/>
        <v>0</v>
      </c>
      <c r="S219" s="201">
        <v>0</v>
      </c>
      <c r="T219" s="202">
        <f t="shared" si="93"/>
        <v>0</v>
      </c>
      <c r="AR219" s="23" t="s">
        <v>277</v>
      </c>
      <c r="AT219" s="23" t="s">
        <v>151</v>
      </c>
      <c r="AU219" s="23" t="s">
        <v>163</v>
      </c>
      <c r="AY219" s="23" t="s">
        <v>148</v>
      </c>
      <c r="BE219" s="203">
        <f t="shared" si="94"/>
        <v>0</v>
      </c>
      <c r="BF219" s="203">
        <f t="shared" si="95"/>
        <v>0</v>
      </c>
      <c r="BG219" s="203">
        <f t="shared" si="96"/>
        <v>0</v>
      </c>
      <c r="BH219" s="203">
        <f t="shared" si="97"/>
        <v>0</v>
      </c>
      <c r="BI219" s="203">
        <f t="shared" si="98"/>
        <v>0</v>
      </c>
      <c r="BJ219" s="23" t="s">
        <v>24</v>
      </c>
      <c r="BK219" s="203">
        <f t="shared" si="99"/>
        <v>0</v>
      </c>
      <c r="BL219" s="23" t="s">
        <v>277</v>
      </c>
      <c r="BM219" s="23" t="s">
        <v>1992</v>
      </c>
    </row>
    <row r="220" spans="2:47" s="1" customFormat="1" ht="40.5">
      <c r="B220" s="40"/>
      <c r="C220" s="62"/>
      <c r="D220" s="244" t="s">
        <v>371</v>
      </c>
      <c r="E220" s="62"/>
      <c r="F220" s="248" t="s">
        <v>1993</v>
      </c>
      <c r="G220" s="62"/>
      <c r="H220" s="62"/>
      <c r="I220" s="162"/>
      <c r="J220" s="62"/>
      <c r="K220" s="62"/>
      <c r="L220" s="60"/>
      <c r="M220" s="210"/>
      <c r="N220" s="41"/>
      <c r="O220" s="41"/>
      <c r="P220" s="41"/>
      <c r="Q220" s="41"/>
      <c r="R220" s="41"/>
      <c r="S220" s="41"/>
      <c r="T220" s="77"/>
      <c r="AT220" s="23" t="s">
        <v>371</v>
      </c>
      <c r="AU220" s="23" t="s">
        <v>163</v>
      </c>
    </row>
    <row r="221" spans="2:65" s="1" customFormat="1" ht="44.25" customHeight="1">
      <c r="B221" s="40"/>
      <c r="C221" s="192" t="s">
        <v>1093</v>
      </c>
      <c r="D221" s="192" t="s">
        <v>151</v>
      </c>
      <c r="E221" s="193" t="s">
        <v>1994</v>
      </c>
      <c r="F221" s="194" t="s">
        <v>1995</v>
      </c>
      <c r="G221" s="195" t="s">
        <v>306</v>
      </c>
      <c r="H221" s="196">
        <v>2</v>
      </c>
      <c r="I221" s="197"/>
      <c r="J221" s="198">
        <f>ROUND(I221*H221,2)</f>
        <v>0</v>
      </c>
      <c r="K221" s="194" t="s">
        <v>22</v>
      </c>
      <c r="L221" s="60"/>
      <c r="M221" s="199" t="s">
        <v>22</v>
      </c>
      <c r="N221" s="200" t="s">
        <v>45</v>
      </c>
      <c r="O221" s="41"/>
      <c r="P221" s="201">
        <f>O221*H221</f>
        <v>0</v>
      </c>
      <c r="Q221" s="201">
        <v>0</v>
      </c>
      <c r="R221" s="201">
        <f>Q221*H221</f>
        <v>0</v>
      </c>
      <c r="S221" s="201">
        <v>0</v>
      </c>
      <c r="T221" s="202">
        <f>S221*H221</f>
        <v>0</v>
      </c>
      <c r="AR221" s="23" t="s">
        <v>277</v>
      </c>
      <c r="AT221" s="23" t="s">
        <v>151</v>
      </c>
      <c r="AU221" s="23" t="s">
        <v>163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277</v>
      </c>
      <c r="BM221" s="23" t="s">
        <v>1996</v>
      </c>
    </row>
    <row r="222" spans="2:65" s="1" customFormat="1" ht="44.25" customHeight="1">
      <c r="B222" s="40"/>
      <c r="C222" s="192" t="s">
        <v>1094</v>
      </c>
      <c r="D222" s="192" t="s">
        <v>151</v>
      </c>
      <c r="E222" s="193" t="s">
        <v>1997</v>
      </c>
      <c r="F222" s="194" t="s">
        <v>1998</v>
      </c>
      <c r="G222" s="195" t="s">
        <v>306</v>
      </c>
      <c r="H222" s="196">
        <v>3</v>
      </c>
      <c r="I222" s="197"/>
      <c r="J222" s="198">
        <f>ROUND(I222*H222,2)</f>
        <v>0</v>
      </c>
      <c r="K222" s="194" t="s">
        <v>22</v>
      </c>
      <c r="L222" s="60"/>
      <c r="M222" s="199" t="s">
        <v>22</v>
      </c>
      <c r="N222" s="204" t="s">
        <v>45</v>
      </c>
      <c r="O222" s="205"/>
      <c r="P222" s="206">
        <f>O222*H222</f>
        <v>0</v>
      </c>
      <c r="Q222" s="206">
        <v>0</v>
      </c>
      <c r="R222" s="206">
        <f>Q222*H222</f>
        <v>0</v>
      </c>
      <c r="S222" s="206">
        <v>0</v>
      </c>
      <c r="T222" s="207">
        <f>S222*H222</f>
        <v>0</v>
      </c>
      <c r="AR222" s="23" t="s">
        <v>277</v>
      </c>
      <c r="AT222" s="23" t="s">
        <v>151</v>
      </c>
      <c r="AU222" s="23" t="s">
        <v>163</v>
      </c>
      <c r="AY222" s="23" t="s">
        <v>148</v>
      </c>
      <c r="BE222" s="203">
        <f>IF(N222="základní",J222,0)</f>
        <v>0</v>
      </c>
      <c r="BF222" s="203">
        <f>IF(N222="snížená",J222,0)</f>
        <v>0</v>
      </c>
      <c r="BG222" s="203">
        <f>IF(N222="zákl. přenesená",J222,0)</f>
        <v>0</v>
      </c>
      <c r="BH222" s="203">
        <f>IF(N222="sníž. přenesená",J222,0)</f>
        <v>0</v>
      </c>
      <c r="BI222" s="203">
        <f>IF(N222="nulová",J222,0)</f>
        <v>0</v>
      </c>
      <c r="BJ222" s="23" t="s">
        <v>24</v>
      </c>
      <c r="BK222" s="203">
        <f>ROUND(I222*H222,2)</f>
        <v>0</v>
      </c>
      <c r="BL222" s="23" t="s">
        <v>277</v>
      </c>
      <c r="BM222" s="23" t="s">
        <v>1999</v>
      </c>
    </row>
    <row r="223" spans="2:12" s="1" customFormat="1" ht="6.95" customHeight="1">
      <c r="B223" s="55"/>
      <c r="C223" s="56"/>
      <c r="D223" s="56"/>
      <c r="E223" s="56"/>
      <c r="F223" s="56"/>
      <c r="G223" s="56"/>
      <c r="H223" s="56"/>
      <c r="I223" s="138"/>
      <c r="J223" s="56"/>
      <c r="K223" s="56"/>
      <c r="L223" s="60"/>
    </row>
  </sheetData>
  <sheetProtection password="CC35" sheet="1" objects="1" scenarios="1" formatCells="0" formatColumns="0" formatRows="0" sort="0" autoFilter="0"/>
  <autoFilter ref="C91:K222"/>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110</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2000</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ROUND(SUM(BE78:BE104),2)</f>
        <v>0</v>
      </c>
      <c r="G30" s="41"/>
      <c r="H30" s="41"/>
      <c r="I30" s="130">
        <v>0.21</v>
      </c>
      <c r="J30" s="129">
        <f>ROUND(ROUND((SUM(BE78:BE104)),2)*I30,2)</f>
        <v>0</v>
      </c>
      <c r="K30" s="44"/>
    </row>
    <row r="31" spans="2:11" s="1" customFormat="1" ht="14.45" customHeight="1">
      <c r="B31" s="40"/>
      <c r="C31" s="41"/>
      <c r="D31" s="41"/>
      <c r="E31" s="48" t="s">
        <v>46</v>
      </c>
      <c r="F31" s="129">
        <f>ROUND(SUM(BF78:BF104),2)</f>
        <v>0</v>
      </c>
      <c r="G31" s="41"/>
      <c r="H31" s="41"/>
      <c r="I31" s="130">
        <v>0.15</v>
      </c>
      <c r="J31" s="129">
        <f>ROUND(ROUND((SUM(BF78:BF104)),2)*I31,2)</f>
        <v>0</v>
      </c>
      <c r="K31" s="44"/>
    </row>
    <row r="32" spans="2:11" s="1" customFormat="1" ht="14.45" customHeight="1" hidden="1">
      <c r="B32" s="40"/>
      <c r="C32" s="41"/>
      <c r="D32" s="41"/>
      <c r="E32" s="48" t="s">
        <v>47</v>
      </c>
      <c r="F32" s="129">
        <f>ROUND(SUM(BG78:BG104),2)</f>
        <v>0</v>
      </c>
      <c r="G32" s="41"/>
      <c r="H32" s="41"/>
      <c r="I32" s="130">
        <v>0.21</v>
      </c>
      <c r="J32" s="129">
        <v>0</v>
      </c>
      <c r="K32" s="44"/>
    </row>
    <row r="33" spans="2:11" s="1" customFormat="1" ht="14.45" customHeight="1" hidden="1">
      <c r="B33" s="40"/>
      <c r="C33" s="41"/>
      <c r="D33" s="41"/>
      <c r="E33" s="48" t="s">
        <v>48</v>
      </c>
      <c r="F33" s="129">
        <f>ROUND(SUM(BH78:BH104),2)</f>
        <v>0</v>
      </c>
      <c r="G33" s="41"/>
      <c r="H33" s="41"/>
      <c r="I33" s="130">
        <v>0.15</v>
      </c>
      <c r="J33" s="129">
        <v>0</v>
      </c>
      <c r="K33" s="44"/>
    </row>
    <row r="34" spans="2:11" s="1" customFormat="1" ht="14.45" customHeight="1" hidden="1">
      <c r="B34" s="40"/>
      <c r="C34" s="41"/>
      <c r="D34" s="41"/>
      <c r="E34" s="48" t="s">
        <v>49</v>
      </c>
      <c r="F34" s="129">
        <f>ROUND(SUM(BI78:BI104),2)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02h - Stěhování mobiliáře</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J78</f>
        <v>0</v>
      </c>
      <c r="K56" s="44"/>
      <c r="AU56" s="23" t="s">
        <v>126</v>
      </c>
    </row>
    <row r="57" spans="2:11" s="7" customFormat="1" ht="24.95" customHeight="1">
      <c r="B57" s="148"/>
      <c r="C57" s="149"/>
      <c r="D57" s="150" t="s">
        <v>1733</v>
      </c>
      <c r="E57" s="151"/>
      <c r="F57" s="151"/>
      <c r="G57" s="151"/>
      <c r="H57" s="151"/>
      <c r="I57" s="152"/>
      <c r="J57" s="153">
        <f>J79</f>
        <v>0</v>
      </c>
      <c r="K57" s="154"/>
    </row>
    <row r="58" spans="2:11" s="8" customFormat="1" ht="19.9" customHeight="1">
      <c r="B58" s="155"/>
      <c r="C58" s="156"/>
      <c r="D58" s="157" t="s">
        <v>2001</v>
      </c>
      <c r="E58" s="158"/>
      <c r="F58" s="158"/>
      <c r="G58" s="158"/>
      <c r="H58" s="158"/>
      <c r="I58" s="159"/>
      <c r="J58" s="160">
        <f>J80</f>
        <v>0</v>
      </c>
      <c r="K58" s="161"/>
    </row>
    <row r="59" spans="2:11" s="1" customFormat="1" ht="21.75" customHeight="1">
      <c r="B59" s="40"/>
      <c r="C59" s="41"/>
      <c r="D59" s="41"/>
      <c r="E59" s="41"/>
      <c r="F59" s="41"/>
      <c r="G59" s="41"/>
      <c r="H59" s="41"/>
      <c r="I59" s="117"/>
      <c r="J59" s="41"/>
      <c r="K59" s="44"/>
    </row>
    <row r="60" spans="2:11" s="1" customFormat="1" ht="6.95" customHeight="1">
      <c r="B60" s="55"/>
      <c r="C60" s="56"/>
      <c r="D60" s="56"/>
      <c r="E60" s="56"/>
      <c r="F60" s="56"/>
      <c r="G60" s="56"/>
      <c r="H60" s="56"/>
      <c r="I60" s="138"/>
      <c r="J60" s="56"/>
      <c r="K60" s="57"/>
    </row>
    <row r="64" spans="2:12" s="1" customFormat="1" ht="6.95" customHeight="1">
      <c r="B64" s="58"/>
      <c r="C64" s="59"/>
      <c r="D64" s="59"/>
      <c r="E64" s="59"/>
      <c r="F64" s="59"/>
      <c r="G64" s="59"/>
      <c r="H64" s="59"/>
      <c r="I64" s="141"/>
      <c r="J64" s="59"/>
      <c r="K64" s="59"/>
      <c r="L64" s="60"/>
    </row>
    <row r="65" spans="2:12" s="1" customFormat="1" ht="36.95" customHeight="1">
      <c r="B65" s="40"/>
      <c r="C65" s="61" t="s">
        <v>131</v>
      </c>
      <c r="D65" s="62"/>
      <c r="E65" s="62"/>
      <c r="F65" s="62"/>
      <c r="G65" s="62"/>
      <c r="H65" s="62"/>
      <c r="I65" s="162"/>
      <c r="J65" s="62"/>
      <c r="K65" s="62"/>
      <c r="L65" s="60"/>
    </row>
    <row r="66" spans="2:12" s="1" customFormat="1" ht="6.95" customHeight="1">
      <c r="B66" s="40"/>
      <c r="C66" s="62"/>
      <c r="D66" s="62"/>
      <c r="E66" s="62"/>
      <c r="F66" s="62"/>
      <c r="G66" s="62"/>
      <c r="H66" s="62"/>
      <c r="I66" s="162"/>
      <c r="J66" s="62"/>
      <c r="K66" s="62"/>
      <c r="L66" s="60"/>
    </row>
    <row r="67" spans="2:12" s="1" customFormat="1" ht="14.45" customHeight="1">
      <c r="B67" s="40"/>
      <c r="C67" s="64" t="s">
        <v>18</v>
      </c>
      <c r="D67" s="62"/>
      <c r="E67" s="62"/>
      <c r="F67" s="62"/>
      <c r="G67" s="62"/>
      <c r="H67" s="62"/>
      <c r="I67" s="162"/>
      <c r="J67" s="62"/>
      <c r="K67" s="62"/>
      <c r="L67" s="60"/>
    </row>
    <row r="68" spans="2:12" s="1" customFormat="1" ht="22.5" customHeight="1">
      <c r="B68" s="40"/>
      <c r="C68" s="62"/>
      <c r="D68" s="62"/>
      <c r="E68" s="393" t="str">
        <f>E7</f>
        <v>Stavební úpravy v 3. NP a nástavba 4. NP v objektu VŠE - Centrum aplikovaného výzkumu</v>
      </c>
      <c r="F68" s="394"/>
      <c r="G68" s="394"/>
      <c r="H68" s="394"/>
      <c r="I68" s="162"/>
      <c r="J68" s="62"/>
      <c r="K68" s="62"/>
      <c r="L68" s="60"/>
    </row>
    <row r="69" spans="2:12" s="1" customFormat="1" ht="14.45" customHeight="1">
      <c r="B69" s="40"/>
      <c r="C69" s="64" t="s">
        <v>120</v>
      </c>
      <c r="D69" s="62"/>
      <c r="E69" s="62"/>
      <c r="F69" s="62"/>
      <c r="G69" s="62"/>
      <c r="H69" s="62"/>
      <c r="I69" s="162"/>
      <c r="J69" s="62"/>
      <c r="K69" s="62"/>
      <c r="L69" s="60"/>
    </row>
    <row r="70" spans="2:12" s="1" customFormat="1" ht="23.25" customHeight="1">
      <c r="B70" s="40"/>
      <c r="C70" s="62"/>
      <c r="D70" s="62"/>
      <c r="E70" s="369" t="str">
        <f>E9</f>
        <v>SO 02h - Stěhování mobiliáře</v>
      </c>
      <c r="F70" s="395"/>
      <c r="G70" s="395"/>
      <c r="H70" s="395"/>
      <c r="I70" s="162"/>
      <c r="J70" s="62"/>
      <c r="K70" s="62"/>
      <c r="L70" s="60"/>
    </row>
    <row r="71" spans="2:12" s="1" customFormat="1" ht="6.95" customHeight="1">
      <c r="B71" s="40"/>
      <c r="C71" s="62"/>
      <c r="D71" s="62"/>
      <c r="E71" s="62"/>
      <c r="F71" s="62"/>
      <c r="G71" s="62"/>
      <c r="H71" s="62"/>
      <c r="I71" s="162"/>
      <c r="J71" s="62"/>
      <c r="K71" s="62"/>
      <c r="L71" s="60"/>
    </row>
    <row r="72" spans="2:12" s="1" customFormat="1" ht="18" customHeight="1">
      <c r="B72" s="40"/>
      <c r="C72" s="64" t="s">
        <v>25</v>
      </c>
      <c r="D72" s="62"/>
      <c r="E72" s="62"/>
      <c r="F72" s="163" t="str">
        <f>F12</f>
        <v xml:space="preserve"> </v>
      </c>
      <c r="G72" s="62"/>
      <c r="H72" s="62"/>
      <c r="I72" s="164" t="s">
        <v>27</v>
      </c>
      <c r="J72" s="72" t="str">
        <f>IF(J12="","",J12)</f>
        <v>8.10.2017</v>
      </c>
      <c r="K72" s="62"/>
      <c r="L72" s="60"/>
    </row>
    <row r="73" spans="2:12" s="1" customFormat="1" ht="6.95" customHeight="1">
      <c r="B73" s="40"/>
      <c r="C73" s="62"/>
      <c r="D73" s="62"/>
      <c r="E73" s="62"/>
      <c r="F73" s="62"/>
      <c r="G73" s="62"/>
      <c r="H73" s="62"/>
      <c r="I73" s="162"/>
      <c r="J73" s="62"/>
      <c r="K73" s="62"/>
      <c r="L73" s="60"/>
    </row>
    <row r="74" spans="2:12" s="1" customFormat="1" ht="13.5">
      <c r="B74" s="40"/>
      <c r="C74" s="64" t="s">
        <v>31</v>
      </c>
      <c r="D74" s="62"/>
      <c r="E74" s="62"/>
      <c r="F74" s="163" t="str">
        <f>E15</f>
        <v xml:space="preserve"> </v>
      </c>
      <c r="G74" s="62"/>
      <c r="H74" s="62"/>
      <c r="I74" s="164" t="s">
        <v>37</v>
      </c>
      <c r="J74" s="163" t="str">
        <f>E21</f>
        <v xml:space="preserve"> </v>
      </c>
      <c r="K74" s="62"/>
      <c r="L74" s="60"/>
    </row>
    <row r="75" spans="2:12" s="1" customFormat="1" ht="14.45" customHeight="1">
      <c r="B75" s="40"/>
      <c r="C75" s="64" t="s">
        <v>35</v>
      </c>
      <c r="D75" s="62"/>
      <c r="E75" s="62"/>
      <c r="F75" s="163" t="str">
        <f>IF(E18="","",E18)</f>
        <v/>
      </c>
      <c r="G75" s="62"/>
      <c r="H75" s="62"/>
      <c r="I75" s="162"/>
      <c r="J75" s="62"/>
      <c r="K75" s="62"/>
      <c r="L75" s="60"/>
    </row>
    <row r="76" spans="2:12" s="1" customFormat="1" ht="10.35" customHeight="1">
      <c r="B76" s="40"/>
      <c r="C76" s="62"/>
      <c r="D76" s="62"/>
      <c r="E76" s="62"/>
      <c r="F76" s="62"/>
      <c r="G76" s="62"/>
      <c r="H76" s="62"/>
      <c r="I76" s="162"/>
      <c r="J76" s="62"/>
      <c r="K76" s="62"/>
      <c r="L76" s="60"/>
    </row>
    <row r="77" spans="2:20" s="9" customFormat="1" ht="29.25" customHeight="1">
      <c r="B77" s="165"/>
      <c r="C77" s="166" t="s">
        <v>132</v>
      </c>
      <c r="D77" s="167" t="s">
        <v>59</v>
      </c>
      <c r="E77" s="167" t="s">
        <v>55</v>
      </c>
      <c r="F77" s="167" t="s">
        <v>133</v>
      </c>
      <c r="G77" s="167" t="s">
        <v>134</v>
      </c>
      <c r="H77" s="167" t="s">
        <v>135</v>
      </c>
      <c r="I77" s="168" t="s">
        <v>136</v>
      </c>
      <c r="J77" s="167" t="s">
        <v>124</v>
      </c>
      <c r="K77" s="169" t="s">
        <v>137</v>
      </c>
      <c r="L77" s="170"/>
      <c r="M77" s="80" t="s">
        <v>138</v>
      </c>
      <c r="N77" s="81" t="s">
        <v>44</v>
      </c>
      <c r="O77" s="81" t="s">
        <v>139</v>
      </c>
      <c r="P77" s="81" t="s">
        <v>140</v>
      </c>
      <c r="Q77" s="81" t="s">
        <v>141</v>
      </c>
      <c r="R77" s="81" t="s">
        <v>142</v>
      </c>
      <c r="S77" s="81" t="s">
        <v>143</v>
      </c>
      <c r="T77" s="82" t="s">
        <v>144</v>
      </c>
    </row>
    <row r="78" spans="2:63" s="1" customFormat="1" ht="29.25" customHeight="1">
      <c r="B78" s="40"/>
      <c r="C78" s="86" t="s">
        <v>125</v>
      </c>
      <c r="D78" s="62"/>
      <c r="E78" s="62"/>
      <c r="F78" s="62"/>
      <c r="G78" s="62"/>
      <c r="H78" s="62"/>
      <c r="I78" s="162"/>
      <c r="J78" s="171">
        <f>BK78</f>
        <v>0</v>
      </c>
      <c r="K78" s="62"/>
      <c r="L78" s="60"/>
      <c r="M78" s="83"/>
      <c r="N78" s="84"/>
      <c r="O78" s="84"/>
      <c r="P78" s="172">
        <f>P79</f>
        <v>0</v>
      </c>
      <c r="Q78" s="84"/>
      <c r="R78" s="172">
        <f>R79</f>
        <v>11.661000000000001</v>
      </c>
      <c r="S78" s="84"/>
      <c r="T78" s="173">
        <f>T79</f>
        <v>0</v>
      </c>
      <c r="AT78" s="23" t="s">
        <v>73</v>
      </c>
      <c r="AU78" s="23" t="s">
        <v>126</v>
      </c>
      <c r="BK78" s="174">
        <f>BK79</f>
        <v>0</v>
      </c>
    </row>
    <row r="79" spans="2:63" s="10" customFormat="1" ht="37.35" customHeight="1">
      <c r="B79" s="175"/>
      <c r="C79" s="176"/>
      <c r="D79" s="177" t="s">
        <v>73</v>
      </c>
      <c r="E79" s="178" t="s">
        <v>389</v>
      </c>
      <c r="F79" s="178" t="s">
        <v>389</v>
      </c>
      <c r="G79" s="176"/>
      <c r="H79" s="176"/>
      <c r="I79" s="179"/>
      <c r="J79" s="180">
        <f>BK79</f>
        <v>0</v>
      </c>
      <c r="K79" s="176"/>
      <c r="L79" s="181"/>
      <c r="M79" s="182"/>
      <c r="N79" s="183"/>
      <c r="O79" s="183"/>
      <c r="P79" s="184">
        <f>P80</f>
        <v>0</v>
      </c>
      <c r="Q79" s="183"/>
      <c r="R79" s="184">
        <f>R80</f>
        <v>11.661000000000001</v>
      </c>
      <c r="S79" s="183"/>
      <c r="T79" s="185">
        <f>T80</f>
        <v>0</v>
      </c>
      <c r="AR79" s="186" t="s">
        <v>83</v>
      </c>
      <c r="AT79" s="187" t="s">
        <v>73</v>
      </c>
      <c r="AU79" s="187" t="s">
        <v>74</v>
      </c>
      <c r="AY79" s="186" t="s">
        <v>148</v>
      </c>
      <c r="BK79" s="188">
        <f>BK80</f>
        <v>0</v>
      </c>
    </row>
    <row r="80" spans="2:63" s="10" customFormat="1" ht="19.9" customHeight="1">
      <c r="B80" s="175"/>
      <c r="C80" s="176"/>
      <c r="D80" s="189" t="s">
        <v>73</v>
      </c>
      <c r="E80" s="190" t="s">
        <v>2002</v>
      </c>
      <c r="F80" s="190" t="s">
        <v>2003</v>
      </c>
      <c r="G80" s="176"/>
      <c r="H80" s="176"/>
      <c r="I80" s="179"/>
      <c r="J80" s="191">
        <f>BK80</f>
        <v>0</v>
      </c>
      <c r="K80" s="176"/>
      <c r="L80" s="181"/>
      <c r="M80" s="182"/>
      <c r="N80" s="183"/>
      <c r="O80" s="183"/>
      <c r="P80" s="184">
        <f>SUM(P81:P104)</f>
        <v>0</v>
      </c>
      <c r="Q80" s="183"/>
      <c r="R80" s="184">
        <f>SUM(R81:R104)</f>
        <v>11.661000000000001</v>
      </c>
      <c r="S80" s="183"/>
      <c r="T80" s="185">
        <f>SUM(T81:T104)</f>
        <v>0</v>
      </c>
      <c r="AR80" s="186" t="s">
        <v>83</v>
      </c>
      <c r="AT80" s="187" t="s">
        <v>73</v>
      </c>
      <c r="AU80" s="187" t="s">
        <v>24</v>
      </c>
      <c r="AY80" s="186" t="s">
        <v>148</v>
      </c>
      <c r="BK80" s="188">
        <f>SUM(BK81:BK104)</f>
        <v>0</v>
      </c>
    </row>
    <row r="81" spans="2:65" s="1" customFormat="1" ht="22.5" customHeight="1">
      <c r="B81" s="40"/>
      <c r="C81" s="192" t="s">
        <v>24</v>
      </c>
      <c r="D81" s="192" t="s">
        <v>151</v>
      </c>
      <c r="E81" s="193" t="s">
        <v>2004</v>
      </c>
      <c r="F81" s="194" t="s">
        <v>2005</v>
      </c>
      <c r="G81" s="195" t="s">
        <v>306</v>
      </c>
      <c r="H81" s="196">
        <v>68</v>
      </c>
      <c r="I81" s="197"/>
      <c r="J81" s="198">
        <f aca="true" t="shared" si="0" ref="J81:J98">ROUND(I81*H81,2)</f>
        <v>0</v>
      </c>
      <c r="K81" s="194" t="s">
        <v>22</v>
      </c>
      <c r="L81" s="60"/>
      <c r="M81" s="199" t="s">
        <v>22</v>
      </c>
      <c r="N81" s="200" t="s">
        <v>45</v>
      </c>
      <c r="O81" s="41"/>
      <c r="P81" s="201">
        <f aca="true" t="shared" si="1" ref="P81:P98">O81*H81</f>
        <v>0</v>
      </c>
      <c r="Q81" s="201">
        <v>0.07</v>
      </c>
      <c r="R81" s="201">
        <f aca="true" t="shared" si="2" ref="R81:R98">Q81*H81</f>
        <v>4.760000000000001</v>
      </c>
      <c r="S81" s="201">
        <v>0</v>
      </c>
      <c r="T81" s="202">
        <f aca="true" t="shared" si="3" ref="T81:T98">S81*H81</f>
        <v>0</v>
      </c>
      <c r="AR81" s="23" t="s">
        <v>277</v>
      </c>
      <c r="AT81" s="23" t="s">
        <v>151</v>
      </c>
      <c r="AU81" s="23" t="s">
        <v>83</v>
      </c>
      <c r="AY81" s="23" t="s">
        <v>148</v>
      </c>
      <c r="BE81" s="203">
        <f aca="true" t="shared" si="4" ref="BE81:BE98">IF(N81="základní",J81,0)</f>
        <v>0</v>
      </c>
      <c r="BF81" s="203">
        <f aca="true" t="shared" si="5" ref="BF81:BF98">IF(N81="snížená",J81,0)</f>
        <v>0</v>
      </c>
      <c r="BG81" s="203">
        <f aca="true" t="shared" si="6" ref="BG81:BG98">IF(N81="zákl. přenesená",J81,0)</f>
        <v>0</v>
      </c>
      <c r="BH81" s="203">
        <f aca="true" t="shared" si="7" ref="BH81:BH98">IF(N81="sníž. přenesená",J81,0)</f>
        <v>0</v>
      </c>
      <c r="BI81" s="203">
        <f aca="true" t="shared" si="8" ref="BI81:BI98">IF(N81="nulová",J81,0)</f>
        <v>0</v>
      </c>
      <c r="BJ81" s="23" t="s">
        <v>24</v>
      </c>
      <c r="BK81" s="203">
        <f aca="true" t="shared" si="9" ref="BK81:BK98">ROUND(I81*H81,2)</f>
        <v>0</v>
      </c>
      <c r="BL81" s="23" t="s">
        <v>277</v>
      </c>
      <c r="BM81" s="23" t="s">
        <v>2006</v>
      </c>
    </row>
    <row r="82" spans="2:65" s="1" customFormat="1" ht="22.5" customHeight="1">
      <c r="B82" s="40"/>
      <c r="C82" s="192" t="s">
        <v>83</v>
      </c>
      <c r="D82" s="192" t="s">
        <v>151</v>
      </c>
      <c r="E82" s="193" t="s">
        <v>2007</v>
      </c>
      <c r="F82" s="194" t="s">
        <v>2008</v>
      </c>
      <c r="G82" s="195" t="s">
        <v>306</v>
      </c>
      <c r="H82" s="196">
        <v>93</v>
      </c>
      <c r="I82" s="197"/>
      <c r="J82" s="198">
        <f t="shared" si="0"/>
        <v>0</v>
      </c>
      <c r="K82" s="194" t="s">
        <v>22</v>
      </c>
      <c r="L82" s="60"/>
      <c r="M82" s="199" t="s">
        <v>22</v>
      </c>
      <c r="N82" s="200" t="s">
        <v>45</v>
      </c>
      <c r="O82" s="41"/>
      <c r="P82" s="201">
        <f t="shared" si="1"/>
        <v>0</v>
      </c>
      <c r="Q82" s="201">
        <v>0.02</v>
      </c>
      <c r="R82" s="201">
        <f t="shared" si="2"/>
        <v>1.86</v>
      </c>
      <c r="S82" s="201">
        <v>0</v>
      </c>
      <c r="T82" s="202">
        <f t="shared" si="3"/>
        <v>0</v>
      </c>
      <c r="AR82" s="23" t="s">
        <v>277</v>
      </c>
      <c r="AT82" s="23" t="s">
        <v>151</v>
      </c>
      <c r="AU82" s="23" t="s">
        <v>83</v>
      </c>
      <c r="AY82" s="23" t="s">
        <v>148</v>
      </c>
      <c r="BE82" s="203">
        <f t="shared" si="4"/>
        <v>0</v>
      </c>
      <c r="BF82" s="203">
        <f t="shared" si="5"/>
        <v>0</v>
      </c>
      <c r="BG82" s="203">
        <f t="shared" si="6"/>
        <v>0</v>
      </c>
      <c r="BH82" s="203">
        <f t="shared" si="7"/>
        <v>0</v>
      </c>
      <c r="BI82" s="203">
        <f t="shared" si="8"/>
        <v>0</v>
      </c>
      <c r="BJ82" s="23" t="s">
        <v>24</v>
      </c>
      <c r="BK82" s="203">
        <f t="shared" si="9"/>
        <v>0</v>
      </c>
      <c r="BL82" s="23" t="s">
        <v>277</v>
      </c>
      <c r="BM82" s="23" t="s">
        <v>2009</v>
      </c>
    </row>
    <row r="83" spans="2:65" s="1" customFormat="1" ht="22.5" customHeight="1">
      <c r="B83" s="40"/>
      <c r="C83" s="192" t="s">
        <v>163</v>
      </c>
      <c r="D83" s="192" t="s">
        <v>151</v>
      </c>
      <c r="E83" s="193" t="s">
        <v>2010</v>
      </c>
      <c r="F83" s="194" t="s">
        <v>2011</v>
      </c>
      <c r="G83" s="195" t="s">
        <v>306</v>
      </c>
      <c r="H83" s="196">
        <v>49</v>
      </c>
      <c r="I83" s="197"/>
      <c r="J83" s="198">
        <f t="shared" si="0"/>
        <v>0</v>
      </c>
      <c r="K83" s="194" t="s">
        <v>22</v>
      </c>
      <c r="L83" s="60"/>
      <c r="M83" s="199" t="s">
        <v>22</v>
      </c>
      <c r="N83" s="200" t="s">
        <v>45</v>
      </c>
      <c r="O83" s="41"/>
      <c r="P83" s="201">
        <f t="shared" si="1"/>
        <v>0</v>
      </c>
      <c r="Q83" s="201">
        <v>0.005</v>
      </c>
      <c r="R83" s="201">
        <f t="shared" si="2"/>
        <v>0.245</v>
      </c>
      <c r="S83" s="201">
        <v>0</v>
      </c>
      <c r="T83" s="202">
        <f t="shared" si="3"/>
        <v>0</v>
      </c>
      <c r="AR83" s="23" t="s">
        <v>277</v>
      </c>
      <c r="AT83" s="23" t="s">
        <v>151</v>
      </c>
      <c r="AU83" s="23" t="s">
        <v>83</v>
      </c>
      <c r="AY83" s="23" t="s">
        <v>148</v>
      </c>
      <c r="BE83" s="203">
        <f t="shared" si="4"/>
        <v>0</v>
      </c>
      <c r="BF83" s="203">
        <f t="shared" si="5"/>
        <v>0</v>
      </c>
      <c r="BG83" s="203">
        <f t="shared" si="6"/>
        <v>0</v>
      </c>
      <c r="BH83" s="203">
        <f t="shared" si="7"/>
        <v>0</v>
      </c>
      <c r="BI83" s="203">
        <f t="shared" si="8"/>
        <v>0</v>
      </c>
      <c r="BJ83" s="23" t="s">
        <v>24</v>
      </c>
      <c r="BK83" s="203">
        <f t="shared" si="9"/>
        <v>0</v>
      </c>
      <c r="BL83" s="23" t="s">
        <v>277</v>
      </c>
      <c r="BM83" s="23" t="s">
        <v>2012</v>
      </c>
    </row>
    <row r="84" spans="2:65" s="1" customFormat="1" ht="22.5" customHeight="1">
      <c r="B84" s="40"/>
      <c r="C84" s="192" t="s">
        <v>167</v>
      </c>
      <c r="D84" s="192" t="s">
        <v>151</v>
      </c>
      <c r="E84" s="193" t="s">
        <v>2013</v>
      </c>
      <c r="F84" s="194" t="s">
        <v>2014</v>
      </c>
      <c r="G84" s="195" t="s">
        <v>306</v>
      </c>
      <c r="H84" s="196">
        <v>55</v>
      </c>
      <c r="I84" s="197"/>
      <c r="J84" s="198">
        <f t="shared" si="0"/>
        <v>0</v>
      </c>
      <c r="K84" s="194" t="s">
        <v>22</v>
      </c>
      <c r="L84" s="60"/>
      <c r="M84" s="199" t="s">
        <v>22</v>
      </c>
      <c r="N84" s="200" t="s">
        <v>45</v>
      </c>
      <c r="O84" s="41"/>
      <c r="P84" s="201">
        <f t="shared" si="1"/>
        <v>0</v>
      </c>
      <c r="Q84" s="201">
        <v>0.007</v>
      </c>
      <c r="R84" s="201">
        <f t="shared" si="2"/>
        <v>0.385</v>
      </c>
      <c r="S84" s="201">
        <v>0</v>
      </c>
      <c r="T84" s="202">
        <f t="shared" si="3"/>
        <v>0</v>
      </c>
      <c r="AR84" s="23" t="s">
        <v>277</v>
      </c>
      <c r="AT84" s="23" t="s">
        <v>151</v>
      </c>
      <c r="AU84" s="23" t="s">
        <v>83</v>
      </c>
      <c r="AY84" s="23" t="s">
        <v>148</v>
      </c>
      <c r="BE84" s="203">
        <f t="shared" si="4"/>
        <v>0</v>
      </c>
      <c r="BF84" s="203">
        <f t="shared" si="5"/>
        <v>0</v>
      </c>
      <c r="BG84" s="203">
        <f t="shared" si="6"/>
        <v>0</v>
      </c>
      <c r="BH84" s="203">
        <f t="shared" si="7"/>
        <v>0</v>
      </c>
      <c r="BI84" s="203">
        <f t="shared" si="8"/>
        <v>0</v>
      </c>
      <c r="BJ84" s="23" t="s">
        <v>24</v>
      </c>
      <c r="BK84" s="203">
        <f t="shared" si="9"/>
        <v>0</v>
      </c>
      <c r="BL84" s="23" t="s">
        <v>277</v>
      </c>
      <c r="BM84" s="23" t="s">
        <v>2015</v>
      </c>
    </row>
    <row r="85" spans="2:65" s="1" customFormat="1" ht="22.5" customHeight="1">
      <c r="B85" s="40"/>
      <c r="C85" s="192" t="s">
        <v>147</v>
      </c>
      <c r="D85" s="192" t="s">
        <v>151</v>
      </c>
      <c r="E85" s="193" t="s">
        <v>2016</v>
      </c>
      <c r="F85" s="194" t="s">
        <v>2017</v>
      </c>
      <c r="G85" s="195" t="s">
        <v>306</v>
      </c>
      <c r="H85" s="196">
        <v>18</v>
      </c>
      <c r="I85" s="197"/>
      <c r="J85" s="198">
        <f t="shared" si="0"/>
        <v>0</v>
      </c>
      <c r="K85" s="194" t="s">
        <v>22</v>
      </c>
      <c r="L85" s="60"/>
      <c r="M85" s="199" t="s">
        <v>22</v>
      </c>
      <c r="N85" s="200" t="s">
        <v>45</v>
      </c>
      <c r="O85" s="41"/>
      <c r="P85" s="201">
        <f t="shared" si="1"/>
        <v>0</v>
      </c>
      <c r="Q85" s="201">
        <v>0.055</v>
      </c>
      <c r="R85" s="201">
        <f t="shared" si="2"/>
        <v>0.99</v>
      </c>
      <c r="S85" s="201">
        <v>0</v>
      </c>
      <c r="T85" s="202">
        <f t="shared" si="3"/>
        <v>0</v>
      </c>
      <c r="AR85" s="23" t="s">
        <v>277</v>
      </c>
      <c r="AT85" s="23" t="s">
        <v>151</v>
      </c>
      <c r="AU85" s="23" t="s">
        <v>83</v>
      </c>
      <c r="AY85" s="23" t="s">
        <v>148</v>
      </c>
      <c r="BE85" s="203">
        <f t="shared" si="4"/>
        <v>0</v>
      </c>
      <c r="BF85" s="203">
        <f t="shared" si="5"/>
        <v>0</v>
      </c>
      <c r="BG85" s="203">
        <f t="shared" si="6"/>
        <v>0</v>
      </c>
      <c r="BH85" s="203">
        <f t="shared" si="7"/>
        <v>0</v>
      </c>
      <c r="BI85" s="203">
        <f t="shared" si="8"/>
        <v>0</v>
      </c>
      <c r="BJ85" s="23" t="s">
        <v>24</v>
      </c>
      <c r="BK85" s="203">
        <f t="shared" si="9"/>
        <v>0</v>
      </c>
      <c r="BL85" s="23" t="s">
        <v>277</v>
      </c>
      <c r="BM85" s="23" t="s">
        <v>2018</v>
      </c>
    </row>
    <row r="86" spans="2:65" s="1" customFormat="1" ht="22.5" customHeight="1">
      <c r="B86" s="40"/>
      <c r="C86" s="192" t="s">
        <v>176</v>
      </c>
      <c r="D86" s="192" t="s">
        <v>151</v>
      </c>
      <c r="E86" s="193" t="s">
        <v>2019</v>
      </c>
      <c r="F86" s="194" t="s">
        <v>2020</v>
      </c>
      <c r="G86" s="195" t="s">
        <v>306</v>
      </c>
      <c r="H86" s="196">
        <v>7</v>
      </c>
      <c r="I86" s="197"/>
      <c r="J86" s="198">
        <f t="shared" si="0"/>
        <v>0</v>
      </c>
      <c r="K86" s="194" t="s">
        <v>22</v>
      </c>
      <c r="L86" s="60"/>
      <c r="M86" s="199" t="s">
        <v>22</v>
      </c>
      <c r="N86" s="200" t="s">
        <v>45</v>
      </c>
      <c r="O86" s="41"/>
      <c r="P86" s="201">
        <f t="shared" si="1"/>
        <v>0</v>
      </c>
      <c r="Q86" s="201">
        <v>0.025</v>
      </c>
      <c r="R86" s="201">
        <f t="shared" si="2"/>
        <v>0.17500000000000002</v>
      </c>
      <c r="S86" s="201">
        <v>0</v>
      </c>
      <c r="T86" s="202">
        <f t="shared" si="3"/>
        <v>0</v>
      </c>
      <c r="AR86" s="23" t="s">
        <v>277</v>
      </c>
      <c r="AT86" s="23" t="s">
        <v>151</v>
      </c>
      <c r="AU86" s="23" t="s">
        <v>83</v>
      </c>
      <c r="AY86" s="23" t="s">
        <v>148</v>
      </c>
      <c r="BE86" s="203">
        <f t="shared" si="4"/>
        <v>0</v>
      </c>
      <c r="BF86" s="203">
        <f t="shared" si="5"/>
        <v>0</v>
      </c>
      <c r="BG86" s="203">
        <f t="shared" si="6"/>
        <v>0</v>
      </c>
      <c r="BH86" s="203">
        <f t="shared" si="7"/>
        <v>0</v>
      </c>
      <c r="BI86" s="203">
        <f t="shared" si="8"/>
        <v>0</v>
      </c>
      <c r="BJ86" s="23" t="s">
        <v>24</v>
      </c>
      <c r="BK86" s="203">
        <f t="shared" si="9"/>
        <v>0</v>
      </c>
      <c r="BL86" s="23" t="s">
        <v>277</v>
      </c>
      <c r="BM86" s="23" t="s">
        <v>2021</v>
      </c>
    </row>
    <row r="87" spans="2:65" s="1" customFormat="1" ht="22.5" customHeight="1">
      <c r="B87" s="40"/>
      <c r="C87" s="192" t="s">
        <v>245</v>
      </c>
      <c r="D87" s="192" t="s">
        <v>151</v>
      </c>
      <c r="E87" s="193" t="s">
        <v>2022</v>
      </c>
      <c r="F87" s="194" t="s">
        <v>2023</v>
      </c>
      <c r="G87" s="195" t="s">
        <v>306</v>
      </c>
      <c r="H87" s="196">
        <v>3</v>
      </c>
      <c r="I87" s="197"/>
      <c r="J87" s="198">
        <f t="shared" si="0"/>
        <v>0</v>
      </c>
      <c r="K87" s="194" t="s">
        <v>22</v>
      </c>
      <c r="L87" s="60"/>
      <c r="M87" s="199" t="s">
        <v>22</v>
      </c>
      <c r="N87" s="200" t="s">
        <v>45</v>
      </c>
      <c r="O87" s="41"/>
      <c r="P87" s="201">
        <f t="shared" si="1"/>
        <v>0</v>
      </c>
      <c r="Q87" s="201">
        <v>0.03</v>
      </c>
      <c r="R87" s="201">
        <f t="shared" si="2"/>
        <v>0.09</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2024</v>
      </c>
    </row>
    <row r="88" spans="2:65" s="1" customFormat="1" ht="22.5" customHeight="1">
      <c r="B88" s="40"/>
      <c r="C88" s="192" t="s">
        <v>274</v>
      </c>
      <c r="D88" s="192" t="s">
        <v>151</v>
      </c>
      <c r="E88" s="193" t="s">
        <v>2025</v>
      </c>
      <c r="F88" s="194" t="s">
        <v>2026</v>
      </c>
      <c r="G88" s="195" t="s">
        <v>306</v>
      </c>
      <c r="H88" s="196">
        <v>17</v>
      </c>
      <c r="I88" s="197"/>
      <c r="J88" s="198">
        <f t="shared" si="0"/>
        <v>0</v>
      </c>
      <c r="K88" s="194" t="s">
        <v>22</v>
      </c>
      <c r="L88" s="60"/>
      <c r="M88" s="199" t="s">
        <v>22</v>
      </c>
      <c r="N88" s="200" t="s">
        <v>45</v>
      </c>
      <c r="O88" s="41"/>
      <c r="P88" s="201">
        <f t="shared" si="1"/>
        <v>0</v>
      </c>
      <c r="Q88" s="201">
        <v>0.028</v>
      </c>
      <c r="R88" s="201">
        <f t="shared" si="2"/>
        <v>0.47600000000000003</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2027</v>
      </c>
    </row>
    <row r="89" spans="2:65" s="1" customFormat="1" ht="22.5" customHeight="1">
      <c r="B89" s="40"/>
      <c r="C89" s="192" t="s">
        <v>303</v>
      </c>
      <c r="D89" s="192" t="s">
        <v>151</v>
      </c>
      <c r="E89" s="193" t="s">
        <v>2028</v>
      </c>
      <c r="F89" s="194" t="s">
        <v>2029</v>
      </c>
      <c r="G89" s="195" t="s">
        <v>306</v>
      </c>
      <c r="H89" s="196">
        <v>3</v>
      </c>
      <c r="I89" s="197"/>
      <c r="J89" s="198">
        <f t="shared" si="0"/>
        <v>0</v>
      </c>
      <c r="K89" s="194" t="s">
        <v>22</v>
      </c>
      <c r="L89" s="60"/>
      <c r="M89" s="199" t="s">
        <v>22</v>
      </c>
      <c r="N89" s="200" t="s">
        <v>45</v>
      </c>
      <c r="O89" s="41"/>
      <c r="P89" s="201">
        <f t="shared" si="1"/>
        <v>0</v>
      </c>
      <c r="Q89" s="201">
        <v>0.01</v>
      </c>
      <c r="R89" s="201">
        <f t="shared" si="2"/>
        <v>0.03</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2030</v>
      </c>
    </row>
    <row r="90" spans="2:65" s="1" customFormat="1" ht="22.5" customHeight="1">
      <c r="B90" s="40"/>
      <c r="C90" s="192" t="s">
        <v>29</v>
      </c>
      <c r="D90" s="192" t="s">
        <v>151</v>
      </c>
      <c r="E90" s="193" t="s">
        <v>2031</v>
      </c>
      <c r="F90" s="194" t="s">
        <v>2032</v>
      </c>
      <c r="G90" s="195" t="s">
        <v>306</v>
      </c>
      <c r="H90" s="196">
        <v>39</v>
      </c>
      <c r="I90" s="197"/>
      <c r="J90" s="198">
        <f t="shared" si="0"/>
        <v>0</v>
      </c>
      <c r="K90" s="194" t="s">
        <v>22</v>
      </c>
      <c r="L90" s="60"/>
      <c r="M90" s="199" t="s">
        <v>22</v>
      </c>
      <c r="N90" s="200" t="s">
        <v>45</v>
      </c>
      <c r="O90" s="41"/>
      <c r="P90" s="201">
        <f t="shared" si="1"/>
        <v>0</v>
      </c>
      <c r="Q90" s="201">
        <v>0.006</v>
      </c>
      <c r="R90" s="201">
        <f t="shared" si="2"/>
        <v>0.234</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2033</v>
      </c>
    </row>
    <row r="91" spans="2:65" s="1" customFormat="1" ht="22.5" customHeight="1">
      <c r="B91" s="40"/>
      <c r="C91" s="192" t="s">
        <v>312</v>
      </c>
      <c r="D91" s="192" t="s">
        <v>151</v>
      </c>
      <c r="E91" s="193" t="s">
        <v>2034</v>
      </c>
      <c r="F91" s="194" t="s">
        <v>2035</v>
      </c>
      <c r="G91" s="195" t="s">
        <v>306</v>
      </c>
      <c r="H91" s="196">
        <v>6</v>
      </c>
      <c r="I91" s="197"/>
      <c r="J91" s="198">
        <f t="shared" si="0"/>
        <v>0</v>
      </c>
      <c r="K91" s="194" t="s">
        <v>22</v>
      </c>
      <c r="L91" s="60"/>
      <c r="M91" s="199" t="s">
        <v>22</v>
      </c>
      <c r="N91" s="200" t="s">
        <v>45</v>
      </c>
      <c r="O91" s="41"/>
      <c r="P91" s="201">
        <f t="shared" si="1"/>
        <v>0</v>
      </c>
      <c r="Q91" s="201">
        <v>0.035</v>
      </c>
      <c r="R91" s="201">
        <f t="shared" si="2"/>
        <v>0.21000000000000002</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2036</v>
      </c>
    </row>
    <row r="92" spans="2:65" s="1" customFormat="1" ht="22.5" customHeight="1">
      <c r="B92" s="40"/>
      <c r="C92" s="192" t="s">
        <v>318</v>
      </c>
      <c r="D92" s="192" t="s">
        <v>151</v>
      </c>
      <c r="E92" s="193" t="s">
        <v>2037</v>
      </c>
      <c r="F92" s="194" t="s">
        <v>2038</v>
      </c>
      <c r="G92" s="195" t="s">
        <v>306</v>
      </c>
      <c r="H92" s="196">
        <v>1</v>
      </c>
      <c r="I92" s="197"/>
      <c r="J92" s="198">
        <f t="shared" si="0"/>
        <v>0</v>
      </c>
      <c r="K92" s="194" t="s">
        <v>22</v>
      </c>
      <c r="L92" s="60"/>
      <c r="M92" s="199" t="s">
        <v>22</v>
      </c>
      <c r="N92" s="200" t="s">
        <v>45</v>
      </c>
      <c r="O92" s="41"/>
      <c r="P92" s="201">
        <f t="shared" si="1"/>
        <v>0</v>
      </c>
      <c r="Q92" s="201">
        <v>0.215</v>
      </c>
      <c r="R92" s="201">
        <f t="shared" si="2"/>
        <v>0.215</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2039</v>
      </c>
    </row>
    <row r="93" spans="2:65" s="1" customFormat="1" ht="22.5" customHeight="1">
      <c r="B93" s="40"/>
      <c r="C93" s="192" t="s">
        <v>324</v>
      </c>
      <c r="D93" s="192" t="s">
        <v>151</v>
      </c>
      <c r="E93" s="193" t="s">
        <v>2040</v>
      </c>
      <c r="F93" s="194" t="s">
        <v>2041</v>
      </c>
      <c r="G93" s="195" t="s">
        <v>306</v>
      </c>
      <c r="H93" s="196">
        <v>1</v>
      </c>
      <c r="I93" s="197"/>
      <c r="J93" s="198">
        <f t="shared" si="0"/>
        <v>0</v>
      </c>
      <c r="K93" s="194" t="s">
        <v>22</v>
      </c>
      <c r="L93" s="60"/>
      <c r="M93" s="199" t="s">
        <v>22</v>
      </c>
      <c r="N93" s="200" t="s">
        <v>45</v>
      </c>
      <c r="O93" s="41"/>
      <c r="P93" s="201">
        <f t="shared" si="1"/>
        <v>0</v>
      </c>
      <c r="Q93" s="201">
        <v>0.08</v>
      </c>
      <c r="R93" s="201">
        <f t="shared" si="2"/>
        <v>0.08</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2042</v>
      </c>
    </row>
    <row r="94" spans="2:65" s="1" customFormat="1" ht="22.5" customHeight="1">
      <c r="B94" s="40"/>
      <c r="C94" s="192" t="s">
        <v>329</v>
      </c>
      <c r="D94" s="192" t="s">
        <v>151</v>
      </c>
      <c r="E94" s="193" t="s">
        <v>2043</v>
      </c>
      <c r="F94" s="194" t="s">
        <v>2044</v>
      </c>
      <c r="G94" s="195" t="s">
        <v>154</v>
      </c>
      <c r="H94" s="196">
        <v>1</v>
      </c>
      <c r="I94" s="197"/>
      <c r="J94" s="198">
        <f t="shared" si="0"/>
        <v>0</v>
      </c>
      <c r="K94" s="194" t="s">
        <v>22</v>
      </c>
      <c r="L94" s="60"/>
      <c r="M94" s="199" t="s">
        <v>22</v>
      </c>
      <c r="N94" s="200" t="s">
        <v>45</v>
      </c>
      <c r="O94" s="41"/>
      <c r="P94" s="201">
        <f t="shared" si="1"/>
        <v>0</v>
      </c>
      <c r="Q94" s="201">
        <v>0.65</v>
      </c>
      <c r="R94" s="201">
        <f t="shared" si="2"/>
        <v>0.65</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2045</v>
      </c>
    </row>
    <row r="95" spans="2:65" s="1" customFormat="1" ht="22.5" customHeight="1">
      <c r="B95" s="40"/>
      <c r="C95" s="192" t="s">
        <v>10</v>
      </c>
      <c r="D95" s="192" t="s">
        <v>151</v>
      </c>
      <c r="E95" s="193" t="s">
        <v>2046</v>
      </c>
      <c r="F95" s="194" t="s">
        <v>2047</v>
      </c>
      <c r="G95" s="195" t="s">
        <v>306</v>
      </c>
      <c r="H95" s="196">
        <v>15</v>
      </c>
      <c r="I95" s="197"/>
      <c r="J95" s="198">
        <f t="shared" si="0"/>
        <v>0</v>
      </c>
      <c r="K95" s="194" t="s">
        <v>22</v>
      </c>
      <c r="L95" s="60"/>
      <c r="M95" s="199" t="s">
        <v>22</v>
      </c>
      <c r="N95" s="200" t="s">
        <v>45</v>
      </c>
      <c r="O95" s="41"/>
      <c r="P95" s="201">
        <f t="shared" si="1"/>
        <v>0</v>
      </c>
      <c r="Q95" s="201">
        <v>0.075</v>
      </c>
      <c r="R95" s="201">
        <f t="shared" si="2"/>
        <v>1.125</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2048</v>
      </c>
    </row>
    <row r="96" spans="2:65" s="1" customFormat="1" ht="22.5" customHeight="1">
      <c r="B96" s="40"/>
      <c r="C96" s="192" t="s">
        <v>277</v>
      </c>
      <c r="D96" s="192" t="s">
        <v>151</v>
      </c>
      <c r="E96" s="193" t="s">
        <v>2049</v>
      </c>
      <c r="F96" s="194" t="s">
        <v>2050</v>
      </c>
      <c r="G96" s="195" t="s">
        <v>306</v>
      </c>
      <c r="H96" s="196">
        <v>4</v>
      </c>
      <c r="I96" s="197"/>
      <c r="J96" s="198">
        <f t="shared" si="0"/>
        <v>0</v>
      </c>
      <c r="K96" s="194" t="s">
        <v>22</v>
      </c>
      <c r="L96" s="60"/>
      <c r="M96" s="199" t="s">
        <v>22</v>
      </c>
      <c r="N96" s="200" t="s">
        <v>45</v>
      </c>
      <c r="O96" s="41"/>
      <c r="P96" s="201">
        <f t="shared" si="1"/>
        <v>0</v>
      </c>
      <c r="Q96" s="201">
        <v>0.02</v>
      </c>
      <c r="R96" s="201">
        <f t="shared" si="2"/>
        <v>0.08</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2051</v>
      </c>
    </row>
    <row r="97" spans="2:65" s="1" customFormat="1" ht="22.5" customHeight="1">
      <c r="B97" s="40"/>
      <c r="C97" s="192" t="s">
        <v>346</v>
      </c>
      <c r="D97" s="192" t="s">
        <v>151</v>
      </c>
      <c r="E97" s="193" t="s">
        <v>2052</v>
      </c>
      <c r="F97" s="194" t="s">
        <v>2053</v>
      </c>
      <c r="G97" s="195" t="s">
        <v>306</v>
      </c>
      <c r="H97" s="196">
        <v>8</v>
      </c>
      <c r="I97" s="197"/>
      <c r="J97" s="198">
        <f t="shared" si="0"/>
        <v>0</v>
      </c>
      <c r="K97" s="194" t="s">
        <v>22</v>
      </c>
      <c r="L97" s="60"/>
      <c r="M97" s="199" t="s">
        <v>22</v>
      </c>
      <c r="N97" s="200" t="s">
        <v>45</v>
      </c>
      <c r="O97" s="41"/>
      <c r="P97" s="201">
        <f t="shared" si="1"/>
        <v>0</v>
      </c>
      <c r="Q97" s="201">
        <v>0.007</v>
      </c>
      <c r="R97" s="201">
        <f t="shared" si="2"/>
        <v>0.056</v>
      </c>
      <c r="S97" s="201">
        <v>0</v>
      </c>
      <c r="T97" s="202">
        <f t="shared" si="3"/>
        <v>0</v>
      </c>
      <c r="AR97" s="23" t="s">
        <v>277</v>
      </c>
      <c r="AT97" s="23" t="s">
        <v>151</v>
      </c>
      <c r="AU97" s="23" t="s">
        <v>83</v>
      </c>
      <c r="AY97" s="23" t="s">
        <v>148</v>
      </c>
      <c r="BE97" s="203">
        <f t="shared" si="4"/>
        <v>0</v>
      </c>
      <c r="BF97" s="203">
        <f t="shared" si="5"/>
        <v>0</v>
      </c>
      <c r="BG97" s="203">
        <f t="shared" si="6"/>
        <v>0</v>
      </c>
      <c r="BH97" s="203">
        <f t="shared" si="7"/>
        <v>0</v>
      </c>
      <c r="BI97" s="203">
        <f t="shared" si="8"/>
        <v>0</v>
      </c>
      <c r="BJ97" s="23" t="s">
        <v>24</v>
      </c>
      <c r="BK97" s="203">
        <f t="shared" si="9"/>
        <v>0</v>
      </c>
      <c r="BL97" s="23" t="s">
        <v>277</v>
      </c>
      <c r="BM97" s="23" t="s">
        <v>2054</v>
      </c>
    </row>
    <row r="98" spans="2:65" s="1" customFormat="1" ht="44.25" customHeight="1">
      <c r="B98" s="40"/>
      <c r="C98" s="192" t="s">
        <v>351</v>
      </c>
      <c r="D98" s="192" t="s">
        <v>151</v>
      </c>
      <c r="E98" s="193" t="s">
        <v>2055</v>
      </c>
      <c r="F98" s="194" t="s">
        <v>2056</v>
      </c>
      <c r="G98" s="195" t="s">
        <v>232</v>
      </c>
      <c r="H98" s="196">
        <v>23.322</v>
      </c>
      <c r="I98" s="197"/>
      <c r="J98" s="198">
        <f t="shared" si="0"/>
        <v>0</v>
      </c>
      <c r="K98" s="194" t="s">
        <v>155</v>
      </c>
      <c r="L98" s="60"/>
      <c r="M98" s="199" t="s">
        <v>22</v>
      </c>
      <c r="N98" s="200" t="s">
        <v>45</v>
      </c>
      <c r="O98" s="41"/>
      <c r="P98" s="201">
        <f t="shared" si="1"/>
        <v>0</v>
      </c>
      <c r="Q98" s="201">
        <v>0</v>
      </c>
      <c r="R98" s="201">
        <f t="shared" si="2"/>
        <v>0</v>
      </c>
      <c r="S98" s="201">
        <v>0</v>
      </c>
      <c r="T98" s="202">
        <f t="shared" si="3"/>
        <v>0</v>
      </c>
      <c r="AR98" s="23" t="s">
        <v>277</v>
      </c>
      <c r="AT98" s="23" t="s">
        <v>151</v>
      </c>
      <c r="AU98" s="23" t="s">
        <v>83</v>
      </c>
      <c r="AY98" s="23" t="s">
        <v>148</v>
      </c>
      <c r="BE98" s="203">
        <f t="shared" si="4"/>
        <v>0</v>
      </c>
      <c r="BF98" s="203">
        <f t="shared" si="5"/>
        <v>0</v>
      </c>
      <c r="BG98" s="203">
        <f t="shared" si="6"/>
        <v>0</v>
      </c>
      <c r="BH98" s="203">
        <f t="shared" si="7"/>
        <v>0</v>
      </c>
      <c r="BI98" s="203">
        <f t="shared" si="8"/>
        <v>0</v>
      </c>
      <c r="BJ98" s="23" t="s">
        <v>24</v>
      </c>
      <c r="BK98" s="203">
        <f t="shared" si="9"/>
        <v>0</v>
      </c>
      <c r="BL98" s="23" t="s">
        <v>277</v>
      </c>
      <c r="BM98" s="23" t="s">
        <v>2057</v>
      </c>
    </row>
    <row r="99" spans="2:47" s="1" customFormat="1" ht="27">
      <c r="B99" s="40"/>
      <c r="C99" s="62"/>
      <c r="D99" s="208" t="s">
        <v>371</v>
      </c>
      <c r="E99" s="62"/>
      <c r="F99" s="209" t="s">
        <v>2058</v>
      </c>
      <c r="G99" s="62"/>
      <c r="H99" s="62"/>
      <c r="I99" s="162"/>
      <c r="J99" s="62"/>
      <c r="K99" s="62"/>
      <c r="L99" s="60"/>
      <c r="M99" s="210"/>
      <c r="N99" s="41"/>
      <c r="O99" s="41"/>
      <c r="P99" s="41"/>
      <c r="Q99" s="41"/>
      <c r="R99" s="41"/>
      <c r="S99" s="41"/>
      <c r="T99" s="77"/>
      <c r="AT99" s="23" t="s">
        <v>371</v>
      </c>
      <c r="AU99" s="23" t="s">
        <v>83</v>
      </c>
    </row>
    <row r="100" spans="2:51" s="12" customFormat="1" ht="13.5">
      <c r="B100" s="222"/>
      <c r="C100" s="223"/>
      <c r="D100" s="244" t="s">
        <v>210</v>
      </c>
      <c r="E100" s="223"/>
      <c r="F100" s="250" t="s">
        <v>2059</v>
      </c>
      <c r="G100" s="223"/>
      <c r="H100" s="251">
        <v>23.322</v>
      </c>
      <c r="I100" s="227"/>
      <c r="J100" s="223"/>
      <c r="K100" s="223"/>
      <c r="L100" s="228"/>
      <c r="M100" s="229"/>
      <c r="N100" s="230"/>
      <c r="O100" s="230"/>
      <c r="P100" s="230"/>
      <c r="Q100" s="230"/>
      <c r="R100" s="230"/>
      <c r="S100" s="230"/>
      <c r="T100" s="231"/>
      <c r="AT100" s="232" t="s">
        <v>210</v>
      </c>
      <c r="AU100" s="232" t="s">
        <v>83</v>
      </c>
      <c r="AV100" s="12" t="s">
        <v>83</v>
      </c>
      <c r="AW100" s="12" t="s">
        <v>6</v>
      </c>
      <c r="AX100" s="12" t="s">
        <v>24</v>
      </c>
      <c r="AY100" s="232" t="s">
        <v>148</v>
      </c>
    </row>
    <row r="101" spans="2:65" s="1" customFormat="1" ht="44.25" customHeight="1">
      <c r="B101" s="40"/>
      <c r="C101" s="192" t="s">
        <v>356</v>
      </c>
      <c r="D101" s="192" t="s">
        <v>151</v>
      </c>
      <c r="E101" s="193" t="s">
        <v>2060</v>
      </c>
      <c r="F101" s="194" t="s">
        <v>2061</v>
      </c>
      <c r="G101" s="195" t="s">
        <v>232</v>
      </c>
      <c r="H101" s="196">
        <v>11.661</v>
      </c>
      <c r="I101" s="197"/>
      <c r="J101" s="198">
        <f>ROUND(I101*H101,2)</f>
        <v>0</v>
      </c>
      <c r="K101" s="194" t="s">
        <v>155</v>
      </c>
      <c r="L101" s="60"/>
      <c r="M101" s="199" t="s">
        <v>22</v>
      </c>
      <c r="N101" s="200" t="s">
        <v>45</v>
      </c>
      <c r="O101" s="41"/>
      <c r="P101" s="201">
        <f>O101*H101</f>
        <v>0</v>
      </c>
      <c r="Q101" s="201">
        <v>0</v>
      </c>
      <c r="R101" s="201">
        <f>Q101*H101</f>
        <v>0</v>
      </c>
      <c r="S101" s="201">
        <v>0</v>
      </c>
      <c r="T101" s="202">
        <f>S101*H101</f>
        <v>0</v>
      </c>
      <c r="AR101" s="23" t="s">
        <v>277</v>
      </c>
      <c r="AT101" s="23" t="s">
        <v>151</v>
      </c>
      <c r="AU101" s="23" t="s">
        <v>83</v>
      </c>
      <c r="AY101" s="23" t="s">
        <v>148</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277</v>
      </c>
      <c r="BM101" s="23" t="s">
        <v>2062</v>
      </c>
    </row>
    <row r="102" spans="2:65" s="1" customFormat="1" ht="44.25" customHeight="1">
      <c r="B102" s="40"/>
      <c r="C102" s="192" t="s">
        <v>364</v>
      </c>
      <c r="D102" s="192" t="s">
        <v>151</v>
      </c>
      <c r="E102" s="193" t="s">
        <v>2063</v>
      </c>
      <c r="F102" s="194" t="s">
        <v>2064</v>
      </c>
      <c r="G102" s="195" t="s">
        <v>232</v>
      </c>
      <c r="H102" s="196">
        <v>139.932</v>
      </c>
      <c r="I102" s="197"/>
      <c r="J102" s="198">
        <f>ROUND(I102*H102,2)</f>
        <v>0</v>
      </c>
      <c r="K102" s="194" t="s">
        <v>155</v>
      </c>
      <c r="L102" s="60"/>
      <c r="M102" s="199" t="s">
        <v>22</v>
      </c>
      <c r="N102" s="200" t="s">
        <v>45</v>
      </c>
      <c r="O102" s="41"/>
      <c r="P102" s="201">
        <f>O102*H102</f>
        <v>0</v>
      </c>
      <c r="Q102" s="201">
        <v>0</v>
      </c>
      <c r="R102" s="201">
        <f>Q102*H102</f>
        <v>0</v>
      </c>
      <c r="S102" s="201">
        <v>0</v>
      </c>
      <c r="T102" s="202">
        <f>S102*H102</f>
        <v>0</v>
      </c>
      <c r="AR102" s="23" t="s">
        <v>277</v>
      </c>
      <c r="AT102" s="23" t="s">
        <v>151</v>
      </c>
      <c r="AU102" s="23" t="s">
        <v>83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277</v>
      </c>
      <c r="BM102" s="23" t="s">
        <v>2065</v>
      </c>
    </row>
    <row r="103" spans="2:47" s="1" customFormat="1" ht="27">
      <c r="B103" s="40"/>
      <c r="C103" s="62"/>
      <c r="D103" s="208" t="s">
        <v>371</v>
      </c>
      <c r="E103" s="62"/>
      <c r="F103" s="209" t="s">
        <v>2066</v>
      </c>
      <c r="G103" s="62"/>
      <c r="H103" s="62"/>
      <c r="I103" s="162"/>
      <c r="J103" s="62"/>
      <c r="K103" s="62"/>
      <c r="L103" s="60"/>
      <c r="M103" s="210"/>
      <c r="N103" s="41"/>
      <c r="O103" s="41"/>
      <c r="P103" s="41"/>
      <c r="Q103" s="41"/>
      <c r="R103" s="41"/>
      <c r="S103" s="41"/>
      <c r="T103" s="77"/>
      <c r="AT103" s="23" t="s">
        <v>371</v>
      </c>
      <c r="AU103" s="23" t="s">
        <v>83</v>
      </c>
    </row>
    <row r="104" spans="2:51" s="12" customFormat="1" ht="13.5">
      <c r="B104" s="222"/>
      <c r="C104" s="223"/>
      <c r="D104" s="208" t="s">
        <v>210</v>
      </c>
      <c r="E104" s="223"/>
      <c r="F104" s="225" t="s">
        <v>2067</v>
      </c>
      <c r="G104" s="223"/>
      <c r="H104" s="226">
        <v>139.932</v>
      </c>
      <c r="I104" s="227"/>
      <c r="J104" s="223"/>
      <c r="K104" s="223"/>
      <c r="L104" s="228"/>
      <c r="M104" s="267"/>
      <c r="N104" s="268"/>
      <c r="O104" s="268"/>
      <c r="P104" s="268"/>
      <c r="Q104" s="268"/>
      <c r="R104" s="268"/>
      <c r="S104" s="268"/>
      <c r="T104" s="269"/>
      <c r="AT104" s="232" t="s">
        <v>210</v>
      </c>
      <c r="AU104" s="232" t="s">
        <v>83</v>
      </c>
      <c r="AV104" s="12" t="s">
        <v>83</v>
      </c>
      <c r="AW104" s="12" t="s">
        <v>6</v>
      </c>
      <c r="AX104" s="12" t="s">
        <v>24</v>
      </c>
      <c r="AY104" s="232" t="s">
        <v>148</v>
      </c>
    </row>
    <row r="105" spans="2:12" s="1" customFormat="1" ht="6.95" customHeight="1">
      <c r="B105" s="55"/>
      <c r="C105" s="56"/>
      <c r="D105" s="56"/>
      <c r="E105" s="56"/>
      <c r="F105" s="56"/>
      <c r="G105" s="56"/>
      <c r="H105" s="56"/>
      <c r="I105" s="138"/>
      <c r="J105" s="56"/>
      <c r="K105" s="56"/>
      <c r="L105" s="60"/>
    </row>
  </sheetData>
  <sheetProtection password="CC35" sheet="1" objects="1" scenarios="1" formatCells="0" formatColumns="0" formatRows="0" sort="0" autoFilter="0"/>
  <autoFilter ref="C77:K10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113</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2068</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ROUND(SUM(BE82:BE102),2)</f>
        <v>0</v>
      </c>
      <c r="G30" s="41"/>
      <c r="H30" s="41"/>
      <c r="I30" s="130">
        <v>0.21</v>
      </c>
      <c r="J30" s="129">
        <f>ROUND(ROUND((SUM(BE82:BE102)),2)*I30,2)</f>
        <v>0</v>
      </c>
      <c r="K30" s="44"/>
    </row>
    <row r="31" spans="2:11" s="1" customFormat="1" ht="14.45" customHeight="1">
      <c r="B31" s="40"/>
      <c r="C31" s="41"/>
      <c r="D31" s="41"/>
      <c r="E31" s="48" t="s">
        <v>46</v>
      </c>
      <c r="F31" s="129">
        <f>ROUND(SUM(BF82:BF102),2)</f>
        <v>0</v>
      </c>
      <c r="G31" s="41"/>
      <c r="H31" s="41"/>
      <c r="I31" s="130">
        <v>0.15</v>
      </c>
      <c r="J31" s="129">
        <f>ROUND(ROUND((SUM(BF82:BF102)),2)*I31,2)</f>
        <v>0</v>
      </c>
      <c r="K31" s="44"/>
    </row>
    <row r="32" spans="2:11" s="1" customFormat="1" ht="14.45" customHeight="1" hidden="1">
      <c r="B32" s="40"/>
      <c r="C32" s="41"/>
      <c r="D32" s="41"/>
      <c r="E32" s="48" t="s">
        <v>47</v>
      </c>
      <c r="F32" s="129">
        <f>ROUND(SUM(BG82:BG102),2)</f>
        <v>0</v>
      </c>
      <c r="G32" s="41"/>
      <c r="H32" s="41"/>
      <c r="I32" s="130">
        <v>0.21</v>
      </c>
      <c r="J32" s="129">
        <v>0</v>
      </c>
      <c r="K32" s="44"/>
    </row>
    <row r="33" spans="2:11" s="1" customFormat="1" ht="14.45" customHeight="1" hidden="1">
      <c r="B33" s="40"/>
      <c r="C33" s="41"/>
      <c r="D33" s="41"/>
      <c r="E33" s="48" t="s">
        <v>48</v>
      </c>
      <c r="F33" s="129">
        <f>ROUND(SUM(BH82:BH102),2)</f>
        <v>0</v>
      </c>
      <c r="G33" s="41"/>
      <c r="H33" s="41"/>
      <c r="I33" s="130">
        <v>0.15</v>
      </c>
      <c r="J33" s="129">
        <v>0</v>
      </c>
      <c r="K33" s="44"/>
    </row>
    <row r="34" spans="2:11" s="1" customFormat="1" ht="14.45" customHeight="1" hidden="1">
      <c r="B34" s="40"/>
      <c r="C34" s="41"/>
      <c r="D34" s="41"/>
      <c r="E34" s="48" t="s">
        <v>49</v>
      </c>
      <c r="F34" s="129">
        <f>ROUND(SUM(BI82:BI102),2)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04 - Dešťová kanalizace</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J82</f>
        <v>0</v>
      </c>
      <c r="K56" s="44"/>
      <c r="AU56" s="23" t="s">
        <v>126</v>
      </c>
    </row>
    <row r="57" spans="2:11" s="7" customFormat="1" ht="24.95" customHeight="1">
      <c r="B57" s="148"/>
      <c r="C57" s="149"/>
      <c r="D57" s="150" t="s">
        <v>181</v>
      </c>
      <c r="E57" s="151"/>
      <c r="F57" s="151"/>
      <c r="G57" s="151"/>
      <c r="H57" s="151"/>
      <c r="I57" s="152"/>
      <c r="J57" s="153">
        <f>J83</f>
        <v>0</v>
      </c>
      <c r="K57" s="154"/>
    </row>
    <row r="58" spans="2:11" s="8" customFormat="1" ht="19.9" customHeight="1">
      <c r="B58" s="155"/>
      <c r="C58" s="156"/>
      <c r="D58" s="157" t="s">
        <v>2069</v>
      </c>
      <c r="E58" s="158"/>
      <c r="F58" s="158"/>
      <c r="G58" s="158"/>
      <c r="H58" s="158"/>
      <c r="I58" s="159"/>
      <c r="J58" s="160">
        <f>J84</f>
        <v>0</v>
      </c>
      <c r="K58" s="161"/>
    </row>
    <row r="59" spans="2:11" s="8" customFormat="1" ht="19.9" customHeight="1">
      <c r="B59" s="155"/>
      <c r="C59" s="156"/>
      <c r="D59" s="157" t="s">
        <v>2070</v>
      </c>
      <c r="E59" s="158"/>
      <c r="F59" s="158"/>
      <c r="G59" s="158"/>
      <c r="H59" s="158"/>
      <c r="I59" s="159"/>
      <c r="J59" s="160">
        <f>J87</f>
        <v>0</v>
      </c>
      <c r="K59" s="161"/>
    </row>
    <row r="60" spans="2:11" s="8" customFormat="1" ht="14.85" customHeight="1">
      <c r="B60" s="155"/>
      <c r="C60" s="156"/>
      <c r="D60" s="157" t="s">
        <v>2071</v>
      </c>
      <c r="E60" s="158"/>
      <c r="F60" s="158"/>
      <c r="G60" s="158"/>
      <c r="H60" s="158"/>
      <c r="I60" s="159"/>
      <c r="J60" s="160">
        <f>J88</f>
        <v>0</v>
      </c>
      <c r="K60" s="161"/>
    </row>
    <row r="61" spans="2:11" s="8" customFormat="1" ht="14.85" customHeight="1">
      <c r="B61" s="155"/>
      <c r="C61" s="156"/>
      <c r="D61" s="157" t="s">
        <v>2072</v>
      </c>
      <c r="E61" s="158"/>
      <c r="F61" s="158"/>
      <c r="G61" s="158"/>
      <c r="H61" s="158"/>
      <c r="I61" s="159"/>
      <c r="J61" s="160">
        <f>J94</f>
        <v>0</v>
      </c>
      <c r="K61" s="161"/>
    </row>
    <row r="62" spans="2:11" s="8" customFormat="1" ht="14.85" customHeight="1">
      <c r="B62" s="155"/>
      <c r="C62" s="156"/>
      <c r="D62" s="157" t="s">
        <v>2073</v>
      </c>
      <c r="E62" s="158"/>
      <c r="F62" s="158"/>
      <c r="G62" s="158"/>
      <c r="H62" s="158"/>
      <c r="I62" s="159"/>
      <c r="J62" s="160">
        <f>J97</f>
        <v>0</v>
      </c>
      <c r="K62" s="161"/>
    </row>
    <row r="63" spans="2:11" s="1" customFormat="1" ht="21.75" customHeight="1">
      <c r="B63" s="40"/>
      <c r="C63" s="41"/>
      <c r="D63" s="41"/>
      <c r="E63" s="41"/>
      <c r="F63" s="41"/>
      <c r="G63" s="41"/>
      <c r="H63" s="41"/>
      <c r="I63" s="117"/>
      <c r="J63" s="41"/>
      <c r="K63" s="44"/>
    </row>
    <row r="64" spans="2:11"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 customHeight="1">
      <c r="B69" s="40"/>
      <c r="C69" s="61" t="s">
        <v>131</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22.5" customHeight="1">
      <c r="B72" s="40"/>
      <c r="C72" s="62"/>
      <c r="D72" s="62"/>
      <c r="E72" s="393" t="str">
        <f>E7</f>
        <v>Stavební úpravy v 3. NP a nástavba 4. NP v objektu VŠE - Centrum aplikovaného výzkumu</v>
      </c>
      <c r="F72" s="394"/>
      <c r="G72" s="394"/>
      <c r="H72" s="394"/>
      <c r="I72" s="162"/>
      <c r="J72" s="62"/>
      <c r="K72" s="62"/>
      <c r="L72" s="60"/>
    </row>
    <row r="73" spans="2:12" s="1" customFormat="1" ht="14.45" customHeight="1">
      <c r="B73" s="40"/>
      <c r="C73" s="64" t="s">
        <v>120</v>
      </c>
      <c r="D73" s="62"/>
      <c r="E73" s="62"/>
      <c r="F73" s="62"/>
      <c r="G73" s="62"/>
      <c r="H73" s="62"/>
      <c r="I73" s="162"/>
      <c r="J73" s="62"/>
      <c r="K73" s="62"/>
      <c r="L73" s="60"/>
    </row>
    <row r="74" spans="2:12" s="1" customFormat="1" ht="23.25" customHeight="1">
      <c r="B74" s="40"/>
      <c r="C74" s="62"/>
      <c r="D74" s="62"/>
      <c r="E74" s="369" t="str">
        <f>E9</f>
        <v>SO 04 - Dešťová kanalizace</v>
      </c>
      <c r="F74" s="395"/>
      <c r="G74" s="395"/>
      <c r="H74" s="395"/>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8.10.2017</v>
      </c>
      <c r="K76" s="62"/>
      <c r="L76" s="60"/>
    </row>
    <row r="77" spans="2:12" s="1" customFormat="1" ht="6.95" customHeight="1">
      <c r="B77" s="40"/>
      <c r="C77" s="62"/>
      <c r="D77" s="62"/>
      <c r="E77" s="62"/>
      <c r="F77" s="62"/>
      <c r="G77" s="62"/>
      <c r="H77" s="62"/>
      <c r="I77" s="162"/>
      <c r="J77" s="62"/>
      <c r="K77" s="62"/>
      <c r="L77" s="60"/>
    </row>
    <row r="78" spans="2:12" s="1" customFormat="1" ht="13.5">
      <c r="B78" s="40"/>
      <c r="C78" s="64" t="s">
        <v>31</v>
      </c>
      <c r="D78" s="62"/>
      <c r="E78" s="62"/>
      <c r="F78" s="163" t="str">
        <f>E15</f>
        <v xml:space="preserve"> </v>
      </c>
      <c r="G78" s="62"/>
      <c r="H78" s="62"/>
      <c r="I78" s="164" t="s">
        <v>37</v>
      </c>
      <c r="J78" s="163" t="str">
        <f>E21</f>
        <v xml:space="preserve"> </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132</v>
      </c>
      <c r="D81" s="167" t="s">
        <v>59</v>
      </c>
      <c r="E81" s="167" t="s">
        <v>55</v>
      </c>
      <c r="F81" s="167" t="s">
        <v>133</v>
      </c>
      <c r="G81" s="167" t="s">
        <v>134</v>
      </c>
      <c r="H81" s="167" t="s">
        <v>135</v>
      </c>
      <c r="I81" s="168" t="s">
        <v>136</v>
      </c>
      <c r="J81" s="167" t="s">
        <v>124</v>
      </c>
      <c r="K81" s="169" t="s">
        <v>137</v>
      </c>
      <c r="L81" s="170"/>
      <c r="M81" s="80" t="s">
        <v>138</v>
      </c>
      <c r="N81" s="81" t="s">
        <v>44</v>
      </c>
      <c r="O81" s="81" t="s">
        <v>139</v>
      </c>
      <c r="P81" s="81" t="s">
        <v>140</v>
      </c>
      <c r="Q81" s="81" t="s">
        <v>141</v>
      </c>
      <c r="R81" s="81" t="s">
        <v>142</v>
      </c>
      <c r="S81" s="81" t="s">
        <v>143</v>
      </c>
      <c r="T81" s="82" t="s">
        <v>144</v>
      </c>
    </row>
    <row r="82" spans="2:63" s="1" customFormat="1" ht="29.25" customHeight="1">
      <c r="B82" s="40"/>
      <c r="C82" s="86" t="s">
        <v>125</v>
      </c>
      <c r="D82" s="62"/>
      <c r="E82" s="62"/>
      <c r="F82" s="62"/>
      <c r="G82" s="62"/>
      <c r="H82" s="62"/>
      <c r="I82" s="162"/>
      <c r="J82" s="171">
        <f>BK82</f>
        <v>0</v>
      </c>
      <c r="K82" s="62"/>
      <c r="L82" s="60"/>
      <c r="M82" s="83"/>
      <c r="N82" s="84"/>
      <c r="O82" s="84"/>
      <c r="P82" s="172">
        <f>P83</f>
        <v>0</v>
      </c>
      <c r="Q82" s="84"/>
      <c r="R82" s="172">
        <f>R83</f>
        <v>0</v>
      </c>
      <c r="S82" s="84"/>
      <c r="T82" s="173">
        <f>T83</f>
        <v>0</v>
      </c>
      <c r="AT82" s="23" t="s">
        <v>73</v>
      </c>
      <c r="AU82" s="23" t="s">
        <v>126</v>
      </c>
      <c r="BK82" s="174">
        <f>BK83</f>
        <v>0</v>
      </c>
    </row>
    <row r="83" spans="2:63" s="10" customFormat="1" ht="37.35" customHeight="1">
      <c r="B83" s="175"/>
      <c r="C83" s="176"/>
      <c r="D83" s="177" t="s">
        <v>73</v>
      </c>
      <c r="E83" s="178" t="s">
        <v>200</v>
      </c>
      <c r="F83" s="178" t="s">
        <v>201</v>
      </c>
      <c r="G83" s="176"/>
      <c r="H83" s="176"/>
      <c r="I83" s="179"/>
      <c r="J83" s="180">
        <f>BK83</f>
        <v>0</v>
      </c>
      <c r="K83" s="176"/>
      <c r="L83" s="181"/>
      <c r="M83" s="182"/>
      <c r="N83" s="183"/>
      <c r="O83" s="183"/>
      <c r="P83" s="184">
        <f>P84+P87</f>
        <v>0</v>
      </c>
      <c r="Q83" s="183"/>
      <c r="R83" s="184">
        <f>R84+R87</f>
        <v>0</v>
      </c>
      <c r="S83" s="183"/>
      <c r="T83" s="185">
        <f>T84+T87</f>
        <v>0</v>
      </c>
      <c r="AR83" s="186" t="s">
        <v>24</v>
      </c>
      <c r="AT83" s="187" t="s">
        <v>73</v>
      </c>
      <c r="AU83" s="187" t="s">
        <v>74</v>
      </c>
      <c r="AY83" s="186" t="s">
        <v>148</v>
      </c>
      <c r="BK83" s="188">
        <f>BK84+BK87</f>
        <v>0</v>
      </c>
    </row>
    <row r="84" spans="2:63" s="10" customFormat="1" ht="19.9" customHeight="1">
      <c r="B84" s="175"/>
      <c r="C84" s="176"/>
      <c r="D84" s="189" t="s">
        <v>73</v>
      </c>
      <c r="E84" s="190" t="s">
        <v>24</v>
      </c>
      <c r="F84" s="190" t="s">
        <v>2074</v>
      </c>
      <c r="G84" s="176"/>
      <c r="H84" s="176"/>
      <c r="I84" s="179"/>
      <c r="J84" s="191">
        <f>BK84</f>
        <v>0</v>
      </c>
      <c r="K84" s="176"/>
      <c r="L84" s="181"/>
      <c r="M84" s="182"/>
      <c r="N84" s="183"/>
      <c r="O84" s="183"/>
      <c r="P84" s="184">
        <f>SUM(P85:P86)</f>
        <v>0</v>
      </c>
      <c r="Q84" s="183"/>
      <c r="R84" s="184">
        <f>SUM(R85:R86)</f>
        <v>0</v>
      </c>
      <c r="S84" s="183"/>
      <c r="T84" s="185">
        <f>SUM(T85:T86)</f>
        <v>0</v>
      </c>
      <c r="AR84" s="186" t="s">
        <v>24</v>
      </c>
      <c r="AT84" s="187" t="s">
        <v>73</v>
      </c>
      <c r="AU84" s="187" t="s">
        <v>24</v>
      </c>
      <c r="AY84" s="186" t="s">
        <v>148</v>
      </c>
      <c r="BK84" s="188">
        <f>SUM(BK85:BK86)</f>
        <v>0</v>
      </c>
    </row>
    <row r="85" spans="2:65" s="1" customFormat="1" ht="22.5" customHeight="1">
      <c r="B85" s="40"/>
      <c r="C85" s="192" t="s">
        <v>24</v>
      </c>
      <c r="D85" s="192" t="s">
        <v>151</v>
      </c>
      <c r="E85" s="193" t="s">
        <v>2075</v>
      </c>
      <c r="F85" s="194" t="s">
        <v>2076</v>
      </c>
      <c r="G85" s="195" t="s">
        <v>332</v>
      </c>
      <c r="H85" s="196">
        <v>110</v>
      </c>
      <c r="I85" s="197"/>
      <c r="J85" s="198">
        <f>ROUND(I85*H85,2)</f>
        <v>0</v>
      </c>
      <c r="K85" s="194" t="s">
        <v>22</v>
      </c>
      <c r="L85" s="60"/>
      <c r="M85" s="199" t="s">
        <v>22</v>
      </c>
      <c r="N85" s="200" t="s">
        <v>45</v>
      </c>
      <c r="O85" s="41"/>
      <c r="P85" s="201">
        <f>O85*H85</f>
        <v>0</v>
      </c>
      <c r="Q85" s="201">
        <v>0</v>
      </c>
      <c r="R85" s="201">
        <f>Q85*H85</f>
        <v>0</v>
      </c>
      <c r="S85" s="201">
        <v>0</v>
      </c>
      <c r="T85" s="202">
        <f>S85*H85</f>
        <v>0</v>
      </c>
      <c r="AR85" s="23" t="s">
        <v>167</v>
      </c>
      <c r="AT85" s="23" t="s">
        <v>151</v>
      </c>
      <c r="AU85" s="23" t="s">
        <v>83</v>
      </c>
      <c r="AY85" s="23" t="s">
        <v>148</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167</v>
      </c>
      <c r="BM85" s="23" t="s">
        <v>374</v>
      </c>
    </row>
    <row r="86" spans="2:65" s="1" customFormat="1" ht="22.5" customHeight="1">
      <c r="B86" s="40"/>
      <c r="C86" s="192" t="s">
        <v>83</v>
      </c>
      <c r="D86" s="192" t="s">
        <v>151</v>
      </c>
      <c r="E86" s="193" t="s">
        <v>2077</v>
      </c>
      <c r="F86" s="194" t="s">
        <v>2078</v>
      </c>
      <c r="G86" s="195" t="s">
        <v>232</v>
      </c>
      <c r="H86" s="196">
        <v>1</v>
      </c>
      <c r="I86" s="197"/>
      <c r="J86" s="198">
        <f>ROUND(I86*H86,2)</f>
        <v>0</v>
      </c>
      <c r="K86" s="194" t="s">
        <v>22</v>
      </c>
      <c r="L86" s="60"/>
      <c r="M86" s="199" t="s">
        <v>22</v>
      </c>
      <c r="N86" s="200" t="s">
        <v>45</v>
      </c>
      <c r="O86" s="41"/>
      <c r="P86" s="201">
        <f>O86*H86</f>
        <v>0</v>
      </c>
      <c r="Q86" s="201">
        <v>0</v>
      </c>
      <c r="R86" s="201">
        <f>Q86*H86</f>
        <v>0</v>
      </c>
      <c r="S86" s="201">
        <v>0</v>
      </c>
      <c r="T86" s="202">
        <f>S86*H86</f>
        <v>0</v>
      </c>
      <c r="AR86" s="23" t="s">
        <v>167</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167</v>
      </c>
      <c r="BM86" s="23" t="s">
        <v>384</v>
      </c>
    </row>
    <row r="87" spans="2:63" s="10" customFormat="1" ht="29.85" customHeight="1">
      <c r="B87" s="175"/>
      <c r="C87" s="176"/>
      <c r="D87" s="177" t="s">
        <v>73</v>
      </c>
      <c r="E87" s="271" t="s">
        <v>274</v>
      </c>
      <c r="F87" s="271" t="s">
        <v>2079</v>
      </c>
      <c r="G87" s="176"/>
      <c r="H87" s="176"/>
      <c r="I87" s="179"/>
      <c r="J87" s="272">
        <f>BK87</f>
        <v>0</v>
      </c>
      <c r="K87" s="176"/>
      <c r="L87" s="181"/>
      <c r="M87" s="182"/>
      <c r="N87" s="183"/>
      <c r="O87" s="183"/>
      <c r="P87" s="184">
        <f>P88+P94+P97</f>
        <v>0</v>
      </c>
      <c r="Q87" s="183"/>
      <c r="R87" s="184">
        <f>R88+R94+R97</f>
        <v>0</v>
      </c>
      <c r="S87" s="183"/>
      <c r="T87" s="185">
        <f>T88+T94+T97</f>
        <v>0</v>
      </c>
      <c r="AR87" s="186" t="s">
        <v>24</v>
      </c>
      <c r="AT87" s="187" t="s">
        <v>73</v>
      </c>
      <c r="AU87" s="187" t="s">
        <v>24</v>
      </c>
      <c r="AY87" s="186" t="s">
        <v>148</v>
      </c>
      <c r="BK87" s="188">
        <f>BK88+BK94+BK97</f>
        <v>0</v>
      </c>
    </row>
    <row r="88" spans="2:63" s="10" customFormat="1" ht="14.85" customHeight="1">
      <c r="B88" s="175"/>
      <c r="C88" s="176"/>
      <c r="D88" s="189" t="s">
        <v>73</v>
      </c>
      <c r="E88" s="190" t="s">
        <v>1007</v>
      </c>
      <c r="F88" s="190" t="s">
        <v>2080</v>
      </c>
      <c r="G88" s="176"/>
      <c r="H88" s="176"/>
      <c r="I88" s="179"/>
      <c r="J88" s="191">
        <f>BK88</f>
        <v>0</v>
      </c>
      <c r="K88" s="176"/>
      <c r="L88" s="181"/>
      <c r="M88" s="182"/>
      <c r="N88" s="183"/>
      <c r="O88" s="183"/>
      <c r="P88" s="184">
        <f>SUM(P89:P93)</f>
        <v>0</v>
      </c>
      <c r="Q88" s="183"/>
      <c r="R88" s="184">
        <f>SUM(R89:R93)</f>
        <v>0</v>
      </c>
      <c r="S88" s="183"/>
      <c r="T88" s="185">
        <f>SUM(T89:T93)</f>
        <v>0</v>
      </c>
      <c r="AR88" s="186" t="s">
        <v>24</v>
      </c>
      <c r="AT88" s="187" t="s">
        <v>73</v>
      </c>
      <c r="AU88" s="187" t="s">
        <v>83</v>
      </c>
      <c r="AY88" s="186" t="s">
        <v>148</v>
      </c>
      <c r="BK88" s="188">
        <f>SUM(BK89:BK93)</f>
        <v>0</v>
      </c>
    </row>
    <row r="89" spans="2:65" s="1" customFormat="1" ht="22.5" customHeight="1">
      <c r="B89" s="40"/>
      <c r="C89" s="192" t="s">
        <v>163</v>
      </c>
      <c r="D89" s="192" t="s">
        <v>151</v>
      </c>
      <c r="E89" s="193" t="s">
        <v>2081</v>
      </c>
      <c r="F89" s="194" t="s">
        <v>2082</v>
      </c>
      <c r="G89" s="195" t="s">
        <v>332</v>
      </c>
      <c r="H89" s="196">
        <v>30</v>
      </c>
      <c r="I89" s="197"/>
      <c r="J89" s="198">
        <f>ROUND(I89*H89,2)</f>
        <v>0</v>
      </c>
      <c r="K89" s="194" t="s">
        <v>22</v>
      </c>
      <c r="L89" s="60"/>
      <c r="M89" s="199" t="s">
        <v>22</v>
      </c>
      <c r="N89" s="200" t="s">
        <v>45</v>
      </c>
      <c r="O89" s="41"/>
      <c r="P89" s="201">
        <f>O89*H89</f>
        <v>0</v>
      </c>
      <c r="Q89" s="201">
        <v>0</v>
      </c>
      <c r="R89" s="201">
        <f>Q89*H89</f>
        <v>0</v>
      </c>
      <c r="S89" s="201">
        <v>0</v>
      </c>
      <c r="T89" s="202">
        <f>S89*H89</f>
        <v>0</v>
      </c>
      <c r="AR89" s="23" t="s">
        <v>167</v>
      </c>
      <c r="AT89" s="23" t="s">
        <v>151</v>
      </c>
      <c r="AU89" s="23" t="s">
        <v>163</v>
      </c>
      <c r="AY89" s="23" t="s">
        <v>148</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167</v>
      </c>
      <c r="BM89" s="23" t="s">
        <v>29</v>
      </c>
    </row>
    <row r="90" spans="2:65" s="1" customFormat="1" ht="22.5" customHeight="1">
      <c r="B90" s="40"/>
      <c r="C90" s="192" t="s">
        <v>167</v>
      </c>
      <c r="D90" s="192" t="s">
        <v>151</v>
      </c>
      <c r="E90" s="193" t="s">
        <v>2083</v>
      </c>
      <c r="F90" s="194" t="s">
        <v>2084</v>
      </c>
      <c r="G90" s="195" t="s">
        <v>332</v>
      </c>
      <c r="H90" s="196">
        <v>80</v>
      </c>
      <c r="I90" s="197"/>
      <c r="J90" s="198">
        <f>ROUND(I90*H90,2)</f>
        <v>0</v>
      </c>
      <c r="K90" s="194" t="s">
        <v>22</v>
      </c>
      <c r="L90" s="60"/>
      <c r="M90" s="199" t="s">
        <v>22</v>
      </c>
      <c r="N90" s="200" t="s">
        <v>45</v>
      </c>
      <c r="O90" s="41"/>
      <c r="P90" s="201">
        <f>O90*H90</f>
        <v>0</v>
      </c>
      <c r="Q90" s="201">
        <v>0</v>
      </c>
      <c r="R90" s="201">
        <f>Q90*H90</f>
        <v>0</v>
      </c>
      <c r="S90" s="201">
        <v>0</v>
      </c>
      <c r="T90" s="202">
        <f>S90*H90</f>
        <v>0</v>
      </c>
      <c r="AR90" s="23" t="s">
        <v>167</v>
      </c>
      <c r="AT90" s="23" t="s">
        <v>151</v>
      </c>
      <c r="AU90" s="23" t="s">
        <v>163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167</v>
      </c>
      <c r="BM90" s="23" t="s">
        <v>318</v>
      </c>
    </row>
    <row r="91" spans="2:65" s="1" customFormat="1" ht="22.5" customHeight="1">
      <c r="B91" s="40"/>
      <c r="C91" s="192" t="s">
        <v>147</v>
      </c>
      <c r="D91" s="192" t="s">
        <v>151</v>
      </c>
      <c r="E91" s="193" t="s">
        <v>2085</v>
      </c>
      <c r="F91" s="194" t="s">
        <v>1178</v>
      </c>
      <c r="G91" s="195" t="s">
        <v>154</v>
      </c>
      <c r="H91" s="196">
        <v>1</v>
      </c>
      <c r="I91" s="197"/>
      <c r="J91" s="198">
        <f>ROUND(I91*H91,2)</f>
        <v>0</v>
      </c>
      <c r="K91" s="194" t="s">
        <v>22</v>
      </c>
      <c r="L91" s="60"/>
      <c r="M91" s="199" t="s">
        <v>22</v>
      </c>
      <c r="N91" s="200" t="s">
        <v>45</v>
      </c>
      <c r="O91" s="41"/>
      <c r="P91" s="201">
        <f>O91*H91</f>
        <v>0</v>
      </c>
      <c r="Q91" s="201">
        <v>0</v>
      </c>
      <c r="R91" s="201">
        <f>Q91*H91</f>
        <v>0</v>
      </c>
      <c r="S91" s="201">
        <v>0</v>
      </c>
      <c r="T91" s="202">
        <f>S91*H91</f>
        <v>0</v>
      </c>
      <c r="AR91" s="23" t="s">
        <v>167</v>
      </c>
      <c r="AT91" s="23" t="s">
        <v>151</v>
      </c>
      <c r="AU91" s="23" t="s">
        <v>163</v>
      </c>
      <c r="AY91" s="23" t="s">
        <v>148</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167</v>
      </c>
      <c r="BM91" s="23" t="s">
        <v>329</v>
      </c>
    </row>
    <row r="92" spans="2:65" s="1" customFormat="1" ht="22.5" customHeight="1">
      <c r="B92" s="40"/>
      <c r="C92" s="192" t="s">
        <v>176</v>
      </c>
      <c r="D92" s="192" t="s">
        <v>151</v>
      </c>
      <c r="E92" s="193" t="s">
        <v>2086</v>
      </c>
      <c r="F92" s="194" t="s">
        <v>2087</v>
      </c>
      <c r="G92" s="195" t="s">
        <v>332</v>
      </c>
      <c r="H92" s="196">
        <v>110</v>
      </c>
      <c r="I92" s="197"/>
      <c r="J92" s="198">
        <f>ROUND(I92*H92,2)</f>
        <v>0</v>
      </c>
      <c r="K92" s="194" t="s">
        <v>22</v>
      </c>
      <c r="L92" s="60"/>
      <c r="M92" s="199" t="s">
        <v>22</v>
      </c>
      <c r="N92" s="200" t="s">
        <v>45</v>
      </c>
      <c r="O92" s="41"/>
      <c r="P92" s="201">
        <f>O92*H92</f>
        <v>0</v>
      </c>
      <c r="Q92" s="201">
        <v>0</v>
      </c>
      <c r="R92" s="201">
        <f>Q92*H92</f>
        <v>0</v>
      </c>
      <c r="S92" s="201">
        <v>0</v>
      </c>
      <c r="T92" s="202">
        <f>S92*H92</f>
        <v>0</v>
      </c>
      <c r="AR92" s="23" t="s">
        <v>167</v>
      </c>
      <c r="AT92" s="23" t="s">
        <v>151</v>
      </c>
      <c r="AU92" s="23" t="s">
        <v>163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167</v>
      </c>
      <c r="BM92" s="23" t="s">
        <v>277</v>
      </c>
    </row>
    <row r="93" spans="2:65" s="1" customFormat="1" ht="22.5" customHeight="1">
      <c r="B93" s="40"/>
      <c r="C93" s="192" t="s">
        <v>245</v>
      </c>
      <c r="D93" s="192" t="s">
        <v>151</v>
      </c>
      <c r="E93" s="193" t="s">
        <v>2088</v>
      </c>
      <c r="F93" s="194" t="s">
        <v>2089</v>
      </c>
      <c r="G93" s="195" t="s">
        <v>1332</v>
      </c>
      <c r="H93" s="196">
        <v>1</v>
      </c>
      <c r="I93" s="197"/>
      <c r="J93" s="198">
        <f>ROUND(I93*H93,2)</f>
        <v>0</v>
      </c>
      <c r="K93" s="194" t="s">
        <v>22</v>
      </c>
      <c r="L93" s="60"/>
      <c r="M93" s="199" t="s">
        <v>22</v>
      </c>
      <c r="N93" s="200" t="s">
        <v>45</v>
      </c>
      <c r="O93" s="41"/>
      <c r="P93" s="201">
        <f>O93*H93</f>
        <v>0</v>
      </c>
      <c r="Q93" s="201">
        <v>0</v>
      </c>
      <c r="R93" s="201">
        <f>Q93*H93</f>
        <v>0</v>
      </c>
      <c r="S93" s="201">
        <v>0</v>
      </c>
      <c r="T93" s="202">
        <f>S93*H93</f>
        <v>0</v>
      </c>
      <c r="AR93" s="23" t="s">
        <v>167</v>
      </c>
      <c r="AT93" s="23" t="s">
        <v>151</v>
      </c>
      <c r="AU93" s="23" t="s">
        <v>163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167</v>
      </c>
      <c r="BM93" s="23" t="s">
        <v>412</v>
      </c>
    </row>
    <row r="94" spans="2:63" s="10" customFormat="1" ht="22.35" customHeight="1">
      <c r="B94" s="175"/>
      <c r="C94" s="176"/>
      <c r="D94" s="189" t="s">
        <v>73</v>
      </c>
      <c r="E94" s="190" t="s">
        <v>1011</v>
      </c>
      <c r="F94" s="190" t="s">
        <v>2090</v>
      </c>
      <c r="G94" s="176"/>
      <c r="H94" s="176"/>
      <c r="I94" s="179"/>
      <c r="J94" s="191">
        <f>BK94</f>
        <v>0</v>
      </c>
      <c r="K94" s="176"/>
      <c r="L94" s="181"/>
      <c r="M94" s="182"/>
      <c r="N94" s="183"/>
      <c r="O94" s="183"/>
      <c r="P94" s="184">
        <f>SUM(P95:P96)</f>
        <v>0</v>
      </c>
      <c r="Q94" s="183"/>
      <c r="R94" s="184">
        <f>SUM(R95:R96)</f>
        <v>0</v>
      </c>
      <c r="S94" s="183"/>
      <c r="T94" s="185">
        <f>SUM(T95:T96)</f>
        <v>0</v>
      </c>
      <c r="AR94" s="186" t="s">
        <v>24</v>
      </c>
      <c r="AT94" s="187" t="s">
        <v>73</v>
      </c>
      <c r="AU94" s="187" t="s">
        <v>83</v>
      </c>
      <c r="AY94" s="186" t="s">
        <v>148</v>
      </c>
      <c r="BK94" s="188">
        <f>SUM(BK95:BK96)</f>
        <v>0</v>
      </c>
    </row>
    <row r="95" spans="2:65" s="1" customFormat="1" ht="22.5" customHeight="1">
      <c r="B95" s="40"/>
      <c r="C95" s="192" t="s">
        <v>274</v>
      </c>
      <c r="D95" s="192" t="s">
        <v>151</v>
      </c>
      <c r="E95" s="193" t="s">
        <v>2091</v>
      </c>
      <c r="F95" s="194" t="s">
        <v>2092</v>
      </c>
      <c r="G95" s="195" t="s">
        <v>332</v>
      </c>
      <c r="H95" s="196">
        <v>110</v>
      </c>
      <c r="I95" s="197"/>
      <c r="J95" s="198">
        <f>ROUND(I95*H95,2)</f>
        <v>0</v>
      </c>
      <c r="K95" s="194" t="s">
        <v>22</v>
      </c>
      <c r="L95" s="60"/>
      <c r="M95" s="199" t="s">
        <v>22</v>
      </c>
      <c r="N95" s="200" t="s">
        <v>45</v>
      </c>
      <c r="O95" s="41"/>
      <c r="P95" s="201">
        <f>O95*H95</f>
        <v>0</v>
      </c>
      <c r="Q95" s="201">
        <v>0</v>
      </c>
      <c r="R95" s="201">
        <f>Q95*H95</f>
        <v>0</v>
      </c>
      <c r="S95" s="201">
        <v>0</v>
      </c>
      <c r="T95" s="202">
        <f>S95*H95</f>
        <v>0</v>
      </c>
      <c r="AR95" s="23" t="s">
        <v>167</v>
      </c>
      <c r="AT95" s="23" t="s">
        <v>151</v>
      </c>
      <c r="AU95" s="23" t="s">
        <v>163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167</v>
      </c>
      <c r="BM95" s="23" t="s">
        <v>351</v>
      </c>
    </row>
    <row r="96" spans="2:65" s="1" customFormat="1" ht="22.5" customHeight="1">
      <c r="B96" s="40"/>
      <c r="C96" s="192" t="s">
        <v>303</v>
      </c>
      <c r="D96" s="192" t="s">
        <v>151</v>
      </c>
      <c r="E96" s="193" t="s">
        <v>2093</v>
      </c>
      <c r="F96" s="194" t="s">
        <v>2094</v>
      </c>
      <c r="G96" s="195" t="s">
        <v>332</v>
      </c>
      <c r="H96" s="196">
        <v>110</v>
      </c>
      <c r="I96" s="197"/>
      <c r="J96" s="198">
        <f>ROUND(I96*H96,2)</f>
        <v>0</v>
      </c>
      <c r="K96" s="194" t="s">
        <v>22</v>
      </c>
      <c r="L96" s="60"/>
      <c r="M96" s="199" t="s">
        <v>22</v>
      </c>
      <c r="N96" s="200" t="s">
        <v>45</v>
      </c>
      <c r="O96" s="41"/>
      <c r="P96" s="201">
        <f>O96*H96</f>
        <v>0</v>
      </c>
      <c r="Q96" s="201">
        <v>0</v>
      </c>
      <c r="R96" s="201">
        <f>Q96*H96</f>
        <v>0</v>
      </c>
      <c r="S96" s="201">
        <v>0</v>
      </c>
      <c r="T96" s="202">
        <f>S96*H96</f>
        <v>0</v>
      </c>
      <c r="AR96" s="23" t="s">
        <v>167</v>
      </c>
      <c r="AT96" s="23" t="s">
        <v>151</v>
      </c>
      <c r="AU96" s="23" t="s">
        <v>163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167</v>
      </c>
      <c r="BM96" s="23" t="s">
        <v>364</v>
      </c>
    </row>
    <row r="97" spans="2:63" s="10" customFormat="1" ht="22.35" customHeight="1">
      <c r="B97" s="175"/>
      <c r="C97" s="176"/>
      <c r="D97" s="189" t="s">
        <v>73</v>
      </c>
      <c r="E97" s="190" t="s">
        <v>1012</v>
      </c>
      <c r="F97" s="190" t="s">
        <v>2095</v>
      </c>
      <c r="G97" s="176"/>
      <c r="H97" s="176"/>
      <c r="I97" s="179"/>
      <c r="J97" s="191">
        <f>BK97</f>
        <v>0</v>
      </c>
      <c r="K97" s="176"/>
      <c r="L97" s="181"/>
      <c r="M97" s="182"/>
      <c r="N97" s="183"/>
      <c r="O97" s="183"/>
      <c r="P97" s="184">
        <f>SUM(P98:P102)</f>
        <v>0</v>
      </c>
      <c r="Q97" s="183"/>
      <c r="R97" s="184">
        <f>SUM(R98:R102)</f>
        <v>0</v>
      </c>
      <c r="S97" s="183"/>
      <c r="T97" s="185">
        <f>SUM(T98:T102)</f>
        <v>0</v>
      </c>
      <c r="AR97" s="186" t="s">
        <v>24</v>
      </c>
      <c r="AT97" s="187" t="s">
        <v>73</v>
      </c>
      <c r="AU97" s="187" t="s">
        <v>83</v>
      </c>
      <c r="AY97" s="186" t="s">
        <v>148</v>
      </c>
      <c r="BK97" s="188">
        <f>SUM(BK98:BK102)</f>
        <v>0</v>
      </c>
    </row>
    <row r="98" spans="2:65" s="1" customFormat="1" ht="31.5" customHeight="1">
      <c r="B98" s="40"/>
      <c r="C98" s="192" t="s">
        <v>29</v>
      </c>
      <c r="D98" s="192" t="s">
        <v>151</v>
      </c>
      <c r="E98" s="193" t="s">
        <v>2096</v>
      </c>
      <c r="F98" s="194" t="s">
        <v>2097</v>
      </c>
      <c r="G98" s="195" t="s">
        <v>1332</v>
      </c>
      <c r="H98" s="196">
        <v>1</v>
      </c>
      <c r="I98" s="197"/>
      <c r="J98" s="198">
        <f>ROUND(I98*H98,2)</f>
        <v>0</v>
      </c>
      <c r="K98" s="194" t="s">
        <v>22</v>
      </c>
      <c r="L98" s="60"/>
      <c r="M98" s="199" t="s">
        <v>22</v>
      </c>
      <c r="N98" s="200" t="s">
        <v>45</v>
      </c>
      <c r="O98" s="41"/>
      <c r="P98" s="201">
        <f>O98*H98</f>
        <v>0</v>
      </c>
      <c r="Q98" s="201">
        <v>0</v>
      </c>
      <c r="R98" s="201">
        <f>Q98*H98</f>
        <v>0</v>
      </c>
      <c r="S98" s="201">
        <v>0</v>
      </c>
      <c r="T98" s="202">
        <f>S98*H98</f>
        <v>0</v>
      </c>
      <c r="AR98" s="23" t="s">
        <v>167</v>
      </c>
      <c r="AT98" s="23" t="s">
        <v>151</v>
      </c>
      <c r="AU98" s="23" t="s">
        <v>163</v>
      </c>
      <c r="AY98" s="23" t="s">
        <v>148</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167</v>
      </c>
      <c r="BM98" s="23" t="s">
        <v>2098</v>
      </c>
    </row>
    <row r="99" spans="2:65" s="1" customFormat="1" ht="22.5" customHeight="1">
      <c r="B99" s="40"/>
      <c r="C99" s="192" t="s">
        <v>312</v>
      </c>
      <c r="D99" s="192" t="s">
        <v>151</v>
      </c>
      <c r="E99" s="193" t="s">
        <v>2099</v>
      </c>
      <c r="F99" s="194" t="s">
        <v>2100</v>
      </c>
      <c r="G99" s="195" t="s">
        <v>154</v>
      </c>
      <c r="H99" s="196">
        <v>1</v>
      </c>
      <c r="I99" s="197"/>
      <c r="J99" s="198">
        <f>ROUND(I99*H99,2)</f>
        <v>0</v>
      </c>
      <c r="K99" s="194" t="s">
        <v>22</v>
      </c>
      <c r="L99" s="60"/>
      <c r="M99" s="199" t="s">
        <v>22</v>
      </c>
      <c r="N99" s="200" t="s">
        <v>45</v>
      </c>
      <c r="O99" s="41"/>
      <c r="P99" s="201">
        <f>O99*H99</f>
        <v>0</v>
      </c>
      <c r="Q99" s="201">
        <v>0</v>
      </c>
      <c r="R99" s="201">
        <f>Q99*H99</f>
        <v>0</v>
      </c>
      <c r="S99" s="201">
        <v>0</v>
      </c>
      <c r="T99" s="202">
        <f>S99*H99</f>
        <v>0</v>
      </c>
      <c r="AR99" s="23" t="s">
        <v>167</v>
      </c>
      <c r="AT99" s="23" t="s">
        <v>151</v>
      </c>
      <c r="AU99" s="23" t="s">
        <v>163</v>
      </c>
      <c r="AY99" s="23" t="s">
        <v>148</v>
      </c>
      <c r="BE99" s="203">
        <f>IF(N99="základní",J99,0)</f>
        <v>0</v>
      </c>
      <c r="BF99" s="203">
        <f>IF(N99="snížená",J99,0)</f>
        <v>0</v>
      </c>
      <c r="BG99" s="203">
        <f>IF(N99="zákl. přenesená",J99,0)</f>
        <v>0</v>
      </c>
      <c r="BH99" s="203">
        <f>IF(N99="sníž. přenesená",J99,0)</f>
        <v>0</v>
      </c>
      <c r="BI99" s="203">
        <f>IF(N99="nulová",J99,0)</f>
        <v>0</v>
      </c>
      <c r="BJ99" s="23" t="s">
        <v>24</v>
      </c>
      <c r="BK99" s="203">
        <f>ROUND(I99*H99,2)</f>
        <v>0</v>
      </c>
      <c r="BL99" s="23" t="s">
        <v>167</v>
      </c>
      <c r="BM99" s="23" t="s">
        <v>2101</v>
      </c>
    </row>
    <row r="100" spans="2:65" s="1" customFormat="1" ht="22.5" customHeight="1">
      <c r="B100" s="40"/>
      <c r="C100" s="192" t="s">
        <v>318</v>
      </c>
      <c r="D100" s="192" t="s">
        <v>151</v>
      </c>
      <c r="E100" s="193" t="s">
        <v>2102</v>
      </c>
      <c r="F100" s="194" t="s">
        <v>2103</v>
      </c>
      <c r="G100" s="195" t="s">
        <v>154</v>
      </c>
      <c r="H100" s="196">
        <v>2</v>
      </c>
      <c r="I100" s="197"/>
      <c r="J100" s="198">
        <f>ROUND(I100*H100,2)</f>
        <v>0</v>
      </c>
      <c r="K100" s="194" t="s">
        <v>22</v>
      </c>
      <c r="L100" s="60"/>
      <c r="M100" s="199" t="s">
        <v>22</v>
      </c>
      <c r="N100" s="200" t="s">
        <v>45</v>
      </c>
      <c r="O100" s="41"/>
      <c r="P100" s="201">
        <f>O100*H100</f>
        <v>0</v>
      </c>
      <c r="Q100" s="201">
        <v>0</v>
      </c>
      <c r="R100" s="201">
        <f>Q100*H100</f>
        <v>0</v>
      </c>
      <c r="S100" s="201">
        <v>0</v>
      </c>
      <c r="T100" s="202">
        <f>S100*H100</f>
        <v>0</v>
      </c>
      <c r="AR100" s="23" t="s">
        <v>167</v>
      </c>
      <c r="AT100" s="23" t="s">
        <v>151</v>
      </c>
      <c r="AU100" s="23" t="s">
        <v>163</v>
      </c>
      <c r="AY100" s="23" t="s">
        <v>148</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167</v>
      </c>
      <c r="BM100" s="23" t="s">
        <v>2104</v>
      </c>
    </row>
    <row r="101" spans="2:65" s="1" customFormat="1" ht="22.5" customHeight="1">
      <c r="B101" s="40"/>
      <c r="C101" s="192" t="s">
        <v>324</v>
      </c>
      <c r="D101" s="192" t="s">
        <v>151</v>
      </c>
      <c r="E101" s="193" t="s">
        <v>2105</v>
      </c>
      <c r="F101" s="194" t="s">
        <v>2106</v>
      </c>
      <c r="G101" s="195" t="s">
        <v>154</v>
      </c>
      <c r="H101" s="196">
        <v>3</v>
      </c>
      <c r="I101" s="197"/>
      <c r="J101" s="198">
        <f>ROUND(I101*H101,2)</f>
        <v>0</v>
      </c>
      <c r="K101" s="194" t="s">
        <v>22</v>
      </c>
      <c r="L101" s="60"/>
      <c r="M101" s="199" t="s">
        <v>22</v>
      </c>
      <c r="N101" s="200" t="s">
        <v>45</v>
      </c>
      <c r="O101" s="41"/>
      <c r="P101" s="201">
        <f>O101*H101</f>
        <v>0</v>
      </c>
      <c r="Q101" s="201">
        <v>0</v>
      </c>
      <c r="R101" s="201">
        <f>Q101*H101</f>
        <v>0</v>
      </c>
      <c r="S101" s="201">
        <v>0</v>
      </c>
      <c r="T101" s="202">
        <f>S101*H101</f>
        <v>0</v>
      </c>
      <c r="AR101" s="23" t="s">
        <v>167</v>
      </c>
      <c r="AT101" s="23" t="s">
        <v>151</v>
      </c>
      <c r="AU101" s="23" t="s">
        <v>163</v>
      </c>
      <c r="AY101" s="23" t="s">
        <v>148</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167</v>
      </c>
      <c r="BM101" s="23" t="s">
        <v>2107</v>
      </c>
    </row>
    <row r="102" spans="2:65" s="1" customFormat="1" ht="22.5" customHeight="1">
      <c r="B102" s="40"/>
      <c r="C102" s="192" t="s">
        <v>329</v>
      </c>
      <c r="D102" s="192" t="s">
        <v>151</v>
      </c>
      <c r="E102" s="193" t="s">
        <v>2108</v>
      </c>
      <c r="F102" s="194" t="s">
        <v>2109</v>
      </c>
      <c r="G102" s="195" t="s">
        <v>657</v>
      </c>
      <c r="H102" s="196">
        <v>8</v>
      </c>
      <c r="I102" s="197"/>
      <c r="J102" s="198">
        <f>ROUND(I102*H102,2)</f>
        <v>0</v>
      </c>
      <c r="K102" s="194" t="s">
        <v>22</v>
      </c>
      <c r="L102" s="60"/>
      <c r="M102" s="199" t="s">
        <v>22</v>
      </c>
      <c r="N102" s="204" t="s">
        <v>45</v>
      </c>
      <c r="O102" s="205"/>
      <c r="P102" s="206">
        <f>O102*H102</f>
        <v>0</v>
      </c>
      <c r="Q102" s="206">
        <v>0</v>
      </c>
      <c r="R102" s="206">
        <f>Q102*H102</f>
        <v>0</v>
      </c>
      <c r="S102" s="206">
        <v>0</v>
      </c>
      <c r="T102" s="207">
        <f>S102*H102</f>
        <v>0</v>
      </c>
      <c r="AR102" s="23" t="s">
        <v>167</v>
      </c>
      <c r="AT102" s="23" t="s">
        <v>151</v>
      </c>
      <c r="AU102" s="23" t="s">
        <v>163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167</v>
      </c>
      <c r="BM102" s="23" t="s">
        <v>2110</v>
      </c>
    </row>
    <row r="103" spans="2:12" s="1" customFormat="1" ht="6.95" customHeight="1">
      <c r="B103" s="55"/>
      <c r="C103" s="56"/>
      <c r="D103" s="56"/>
      <c r="E103" s="56"/>
      <c r="F103" s="56"/>
      <c r="G103" s="56"/>
      <c r="H103" s="56"/>
      <c r="I103" s="138"/>
      <c r="J103" s="56"/>
      <c r="K103" s="56"/>
      <c r="L103" s="60"/>
    </row>
  </sheetData>
  <sheetProtection password="CC35" sheet="1" objects="1" scenarios="1" formatCells="0" formatColumns="0" formatRows="0" sort="0" autoFilter="0"/>
  <autoFilter ref="C81:K102"/>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3" customWidth="1"/>
    <col min="2" max="2" width="1.66796875" style="273" customWidth="1"/>
    <col min="3" max="4" width="5" style="273" customWidth="1"/>
    <col min="5" max="5" width="11.66015625" style="273" customWidth="1"/>
    <col min="6" max="6" width="9.16015625" style="273" customWidth="1"/>
    <col min="7" max="7" width="5" style="273" customWidth="1"/>
    <col min="8" max="8" width="77.83203125" style="273" customWidth="1"/>
    <col min="9" max="10" width="20" style="273" customWidth="1"/>
    <col min="11" max="11" width="1.66796875" style="273" customWidth="1"/>
  </cols>
  <sheetData>
    <row r="1" ht="37.5" customHeight="1"/>
    <row r="2" spans="2:11" ht="7.5" customHeight="1">
      <c r="B2" s="274"/>
      <c r="C2" s="275"/>
      <c r="D2" s="275"/>
      <c r="E2" s="275"/>
      <c r="F2" s="275"/>
      <c r="G2" s="275"/>
      <c r="H2" s="275"/>
      <c r="I2" s="275"/>
      <c r="J2" s="275"/>
      <c r="K2" s="276"/>
    </row>
    <row r="3" spans="2:11" s="14" customFormat="1" ht="45" customHeight="1">
      <c r="B3" s="277"/>
      <c r="C3" s="400" t="s">
        <v>2111</v>
      </c>
      <c r="D3" s="400"/>
      <c r="E3" s="400"/>
      <c r="F3" s="400"/>
      <c r="G3" s="400"/>
      <c r="H3" s="400"/>
      <c r="I3" s="400"/>
      <c r="J3" s="400"/>
      <c r="K3" s="278"/>
    </row>
    <row r="4" spans="2:11" ht="25.5" customHeight="1">
      <c r="B4" s="279"/>
      <c r="C4" s="404" t="s">
        <v>2112</v>
      </c>
      <c r="D4" s="404"/>
      <c r="E4" s="404"/>
      <c r="F4" s="404"/>
      <c r="G4" s="404"/>
      <c r="H4" s="404"/>
      <c r="I4" s="404"/>
      <c r="J4" s="404"/>
      <c r="K4" s="280"/>
    </row>
    <row r="5" spans="2:11" ht="5.25" customHeight="1">
      <c r="B5" s="279"/>
      <c r="C5" s="281"/>
      <c r="D5" s="281"/>
      <c r="E5" s="281"/>
      <c r="F5" s="281"/>
      <c r="G5" s="281"/>
      <c r="H5" s="281"/>
      <c r="I5" s="281"/>
      <c r="J5" s="281"/>
      <c r="K5" s="280"/>
    </row>
    <row r="6" spans="2:11" ht="15" customHeight="1">
      <c r="B6" s="279"/>
      <c r="C6" s="403" t="s">
        <v>2113</v>
      </c>
      <c r="D6" s="403"/>
      <c r="E6" s="403"/>
      <c r="F6" s="403"/>
      <c r="G6" s="403"/>
      <c r="H6" s="403"/>
      <c r="I6" s="403"/>
      <c r="J6" s="403"/>
      <c r="K6" s="280"/>
    </row>
    <row r="7" spans="2:11" ht="15" customHeight="1">
      <c r="B7" s="283"/>
      <c r="C7" s="403" t="s">
        <v>2114</v>
      </c>
      <c r="D7" s="403"/>
      <c r="E7" s="403"/>
      <c r="F7" s="403"/>
      <c r="G7" s="403"/>
      <c r="H7" s="403"/>
      <c r="I7" s="403"/>
      <c r="J7" s="403"/>
      <c r="K7" s="280"/>
    </row>
    <row r="8" spans="2:11" ht="12.75" customHeight="1">
      <c r="B8" s="283"/>
      <c r="C8" s="282"/>
      <c r="D8" s="282"/>
      <c r="E8" s="282"/>
      <c r="F8" s="282"/>
      <c r="G8" s="282"/>
      <c r="H8" s="282"/>
      <c r="I8" s="282"/>
      <c r="J8" s="282"/>
      <c r="K8" s="280"/>
    </row>
    <row r="9" spans="2:11" ht="15" customHeight="1">
      <c r="B9" s="283"/>
      <c r="C9" s="403" t="s">
        <v>2115</v>
      </c>
      <c r="D9" s="403"/>
      <c r="E9" s="403"/>
      <c r="F9" s="403"/>
      <c r="G9" s="403"/>
      <c r="H9" s="403"/>
      <c r="I9" s="403"/>
      <c r="J9" s="403"/>
      <c r="K9" s="280"/>
    </row>
    <row r="10" spans="2:11" ht="15" customHeight="1">
      <c r="B10" s="283"/>
      <c r="C10" s="282"/>
      <c r="D10" s="403" t="s">
        <v>2116</v>
      </c>
      <c r="E10" s="403"/>
      <c r="F10" s="403"/>
      <c r="G10" s="403"/>
      <c r="H10" s="403"/>
      <c r="I10" s="403"/>
      <c r="J10" s="403"/>
      <c r="K10" s="280"/>
    </row>
    <row r="11" spans="2:11" ht="15" customHeight="1">
      <c r="B11" s="283"/>
      <c r="C11" s="284"/>
      <c r="D11" s="403" t="s">
        <v>2117</v>
      </c>
      <c r="E11" s="403"/>
      <c r="F11" s="403"/>
      <c r="G11" s="403"/>
      <c r="H11" s="403"/>
      <c r="I11" s="403"/>
      <c r="J11" s="403"/>
      <c r="K11" s="280"/>
    </row>
    <row r="12" spans="2:11" ht="12.75" customHeight="1">
      <c r="B12" s="283"/>
      <c r="C12" s="284"/>
      <c r="D12" s="284"/>
      <c r="E12" s="284"/>
      <c r="F12" s="284"/>
      <c r="G12" s="284"/>
      <c r="H12" s="284"/>
      <c r="I12" s="284"/>
      <c r="J12" s="284"/>
      <c r="K12" s="280"/>
    </row>
    <row r="13" spans="2:11" ht="15" customHeight="1">
      <c r="B13" s="283"/>
      <c r="C13" s="284"/>
      <c r="D13" s="403" t="s">
        <v>2118</v>
      </c>
      <c r="E13" s="403"/>
      <c r="F13" s="403"/>
      <c r="G13" s="403"/>
      <c r="H13" s="403"/>
      <c r="I13" s="403"/>
      <c r="J13" s="403"/>
      <c r="K13" s="280"/>
    </row>
    <row r="14" spans="2:11" ht="15" customHeight="1">
      <c r="B14" s="283"/>
      <c r="C14" s="284"/>
      <c r="D14" s="403" t="s">
        <v>2119</v>
      </c>
      <c r="E14" s="403"/>
      <c r="F14" s="403"/>
      <c r="G14" s="403"/>
      <c r="H14" s="403"/>
      <c r="I14" s="403"/>
      <c r="J14" s="403"/>
      <c r="K14" s="280"/>
    </row>
    <row r="15" spans="2:11" ht="15" customHeight="1">
      <c r="B15" s="283"/>
      <c r="C15" s="284"/>
      <c r="D15" s="403" t="s">
        <v>2120</v>
      </c>
      <c r="E15" s="403"/>
      <c r="F15" s="403"/>
      <c r="G15" s="403"/>
      <c r="H15" s="403"/>
      <c r="I15" s="403"/>
      <c r="J15" s="403"/>
      <c r="K15" s="280"/>
    </row>
    <row r="16" spans="2:11" ht="15" customHeight="1">
      <c r="B16" s="283"/>
      <c r="C16" s="284"/>
      <c r="D16" s="284"/>
      <c r="E16" s="285" t="s">
        <v>81</v>
      </c>
      <c r="F16" s="403" t="s">
        <v>2121</v>
      </c>
      <c r="G16" s="403"/>
      <c r="H16" s="403"/>
      <c r="I16" s="403"/>
      <c r="J16" s="403"/>
      <c r="K16" s="280"/>
    </row>
    <row r="17" spans="2:11" ht="15" customHeight="1">
      <c r="B17" s="283"/>
      <c r="C17" s="284"/>
      <c r="D17" s="284"/>
      <c r="E17" s="285" t="s">
        <v>2122</v>
      </c>
      <c r="F17" s="403" t="s">
        <v>2123</v>
      </c>
      <c r="G17" s="403"/>
      <c r="H17" s="403"/>
      <c r="I17" s="403"/>
      <c r="J17" s="403"/>
      <c r="K17" s="280"/>
    </row>
    <row r="18" spans="2:11" ht="15" customHeight="1">
      <c r="B18" s="283"/>
      <c r="C18" s="284"/>
      <c r="D18" s="284"/>
      <c r="E18" s="285" t="s">
        <v>2124</v>
      </c>
      <c r="F18" s="403" t="s">
        <v>2125</v>
      </c>
      <c r="G18" s="403"/>
      <c r="H18" s="403"/>
      <c r="I18" s="403"/>
      <c r="J18" s="403"/>
      <c r="K18" s="280"/>
    </row>
    <row r="19" spans="2:11" ht="15" customHeight="1">
      <c r="B19" s="283"/>
      <c r="C19" s="284"/>
      <c r="D19" s="284"/>
      <c r="E19" s="285" t="s">
        <v>2126</v>
      </c>
      <c r="F19" s="403" t="s">
        <v>2127</v>
      </c>
      <c r="G19" s="403"/>
      <c r="H19" s="403"/>
      <c r="I19" s="403"/>
      <c r="J19" s="403"/>
      <c r="K19" s="280"/>
    </row>
    <row r="20" spans="2:11" ht="15" customHeight="1">
      <c r="B20" s="283"/>
      <c r="C20" s="284"/>
      <c r="D20" s="284"/>
      <c r="E20" s="285" t="s">
        <v>2128</v>
      </c>
      <c r="F20" s="403" t="s">
        <v>2129</v>
      </c>
      <c r="G20" s="403"/>
      <c r="H20" s="403"/>
      <c r="I20" s="403"/>
      <c r="J20" s="403"/>
      <c r="K20" s="280"/>
    </row>
    <row r="21" spans="2:11" ht="15" customHeight="1">
      <c r="B21" s="283"/>
      <c r="C21" s="284"/>
      <c r="D21" s="284"/>
      <c r="E21" s="285" t="s">
        <v>2130</v>
      </c>
      <c r="F21" s="403" t="s">
        <v>2131</v>
      </c>
      <c r="G21" s="403"/>
      <c r="H21" s="403"/>
      <c r="I21" s="403"/>
      <c r="J21" s="403"/>
      <c r="K21" s="280"/>
    </row>
    <row r="22" spans="2:11" ht="12.75" customHeight="1">
      <c r="B22" s="283"/>
      <c r="C22" s="284"/>
      <c r="D22" s="284"/>
      <c r="E22" s="284"/>
      <c r="F22" s="284"/>
      <c r="G22" s="284"/>
      <c r="H22" s="284"/>
      <c r="I22" s="284"/>
      <c r="J22" s="284"/>
      <c r="K22" s="280"/>
    </row>
    <row r="23" spans="2:11" ht="15" customHeight="1">
      <c r="B23" s="283"/>
      <c r="C23" s="403" t="s">
        <v>2132</v>
      </c>
      <c r="D23" s="403"/>
      <c r="E23" s="403"/>
      <c r="F23" s="403"/>
      <c r="G23" s="403"/>
      <c r="H23" s="403"/>
      <c r="I23" s="403"/>
      <c r="J23" s="403"/>
      <c r="K23" s="280"/>
    </row>
    <row r="24" spans="2:11" ht="15" customHeight="1">
      <c r="B24" s="283"/>
      <c r="C24" s="403" t="s">
        <v>2133</v>
      </c>
      <c r="D24" s="403"/>
      <c r="E24" s="403"/>
      <c r="F24" s="403"/>
      <c r="G24" s="403"/>
      <c r="H24" s="403"/>
      <c r="I24" s="403"/>
      <c r="J24" s="403"/>
      <c r="K24" s="280"/>
    </row>
    <row r="25" spans="2:11" ht="15" customHeight="1">
      <c r="B25" s="283"/>
      <c r="C25" s="282"/>
      <c r="D25" s="403" t="s">
        <v>2134</v>
      </c>
      <c r="E25" s="403"/>
      <c r="F25" s="403"/>
      <c r="G25" s="403"/>
      <c r="H25" s="403"/>
      <c r="I25" s="403"/>
      <c r="J25" s="403"/>
      <c r="K25" s="280"/>
    </row>
    <row r="26" spans="2:11" ht="15" customHeight="1">
      <c r="B26" s="283"/>
      <c r="C26" s="284"/>
      <c r="D26" s="403" t="s">
        <v>2135</v>
      </c>
      <c r="E26" s="403"/>
      <c r="F26" s="403"/>
      <c r="G26" s="403"/>
      <c r="H26" s="403"/>
      <c r="I26" s="403"/>
      <c r="J26" s="403"/>
      <c r="K26" s="280"/>
    </row>
    <row r="27" spans="2:11" ht="12.75" customHeight="1">
      <c r="B27" s="283"/>
      <c r="C27" s="284"/>
      <c r="D27" s="284"/>
      <c r="E27" s="284"/>
      <c r="F27" s="284"/>
      <c r="G27" s="284"/>
      <c r="H27" s="284"/>
      <c r="I27" s="284"/>
      <c r="J27" s="284"/>
      <c r="K27" s="280"/>
    </row>
    <row r="28" spans="2:11" ht="15" customHeight="1">
      <c r="B28" s="283"/>
      <c r="C28" s="284"/>
      <c r="D28" s="403" t="s">
        <v>2136</v>
      </c>
      <c r="E28" s="403"/>
      <c r="F28" s="403"/>
      <c r="G28" s="403"/>
      <c r="H28" s="403"/>
      <c r="I28" s="403"/>
      <c r="J28" s="403"/>
      <c r="K28" s="280"/>
    </row>
    <row r="29" spans="2:11" ht="15" customHeight="1">
      <c r="B29" s="283"/>
      <c r="C29" s="284"/>
      <c r="D29" s="403" t="s">
        <v>2137</v>
      </c>
      <c r="E29" s="403"/>
      <c r="F29" s="403"/>
      <c r="G29" s="403"/>
      <c r="H29" s="403"/>
      <c r="I29" s="403"/>
      <c r="J29" s="403"/>
      <c r="K29" s="280"/>
    </row>
    <row r="30" spans="2:11" ht="12.75" customHeight="1">
      <c r="B30" s="283"/>
      <c r="C30" s="284"/>
      <c r="D30" s="284"/>
      <c r="E30" s="284"/>
      <c r="F30" s="284"/>
      <c r="G30" s="284"/>
      <c r="H30" s="284"/>
      <c r="I30" s="284"/>
      <c r="J30" s="284"/>
      <c r="K30" s="280"/>
    </row>
    <row r="31" spans="2:11" ht="15" customHeight="1">
      <c r="B31" s="283"/>
      <c r="C31" s="284"/>
      <c r="D31" s="403" t="s">
        <v>2138</v>
      </c>
      <c r="E31" s="403"/>
      <c r="F31" s="403"/>
      <c r="G31" s="403"/>
      <c r="H31" s="403"/>
      <c r="I31" s="403"/>
      <c r="J31" s="403"/>
      <c r="K31" s="280"/>
    </row>
    <row r="32" spans="2:11" ht="15" customHeight="1">
      <c r="B32" s="283"/>
      <c r="C32" s="284"/>
      <c r="D32" s="403" t="s">
        <v>2139</v>
      </c>
      <c r="E32" s="403"/>
      <c r="F32" s="403"/>
      <c r="G32" s="403"/>
      <c r="H32" s="403"/>
      <c r="I32" s="403"/>
      <c r="J32" s="403"/>
      <c r="K32" s="280"/>
    </row>
    <row r="33" spans="2:11" ht="15" customHeight="1">
      <c r="B33" s="283"/>
      <c r="C33" s="284"/>
      <c r="D33" s="403" t="s">
        <v>2140</v>
      </c>
      <c r="E33" s="403"/>
      <c r="F33" s="403"/>
      <c r="G33" s="403"/>
      <c r="H33" s="403"/>
      <c r="I33" s="403"/>
      <c r="J33" s="403"/>
      <c r="K33" s="280"/>
    </row>
    <row r="34" spans="2:11" ht="15" customHeight="1">
      <c r="B34" s="283"/>
      <c r="C34" s="284"/>
      <c r="D34" s="282"/>
      <c r="E34" s="286" t="s">
        <v>132</v>
      </c>
      <c r="F34" s="282"/>
      <c r="G34" s="403" t="s">
        <v>2141</v>
      </c>
      <c r="H34" s="403"/>
      <c r="I34" s="403"/>
      <c r="J34" s="403"/>
      <c r="K34" s="280"/>
    </row>
    <row r="35" spans="2:11" ht="30.75" customHeight="1">
      <c r="B35" s="283"/>
      <c r="C35" s="284"/>
      <c r="D35" s="282"/>
      <c r="E35" s="286" t="s">
        <v>2142</v>
      </c>
      <c r="F35" s="282"/>
      <c r="G35" s="403" t="s">
        <v>2143</v>
      </c>
      <c r="H35" s="403"/>
      <c r="I35" s="403"/>
      <c r="J35" s="403"/>
      <c r="K35" s="280"/>
    </row>
    <row r="36" spans="2:11" ht="15" customHeight="1">
      <c r="B36" s="283"/>
      <c r="C36" s="284"/>
      <c r="D36" s="282"/>
      <c r="E36" s="286" t="s">
        <v>55</v>
      </c>
      <c r="F36" s="282"/>
      <c r="G36" s="403" t="s">
        <v>2144</v>
      </c>
      <c r="H36" s="403"/>
      <c r="I36" s="403"/>
      <c r="J36" s="403"/>
      <c r="K36" s="280"/>
    </row>
    <row r="37" spans="2:11" ht="15" customHeight="1">
      <c r="B37" s="283"/>
      <c r="C37" s="284"/>
      <c r="D37" s="282"/>
      <c r="E37" s="286" t="s">
        <v>133</v>
      </c>
      <c r="F37" s="282"/>
      <c r="G37" s="403" t="s">
        <v>2145</v>
      </c>
      <c r="H37" s="403"/>
      <c r="I37" s="403"/>
      <c r="J37" s="403"/>
      <c r="K37" s="280"/>
    </row>
    <row r="38" spans="2:11" ht="15" customHeight="1">
      <c r="B38" s="283"/>
      <c r="C38" s="284"/>
      <c r="D38" s="282"/>
      <c r="E38" s="286" t="s">
        <v>134</v>
      </c>
      <c r="F38" s="282"/>
      <c r="G38" s="403" t="s">
        <v>2146</v>
      </c>
      <c r="H38" s="403"/>
      <c r="I38" s="403"/>
      <c r="J38" s="403"/>
      <c r="K38" s="280"/>
    </row>
    <row r="39" spans="2:11" ht="15" customHeight="1">
      <c r="B39" s="283"/>
      <c r="C39" s="284"/>
      <c r="D39" s="282"/>
      <c r="E39" s="286" t="s">
        <v>135</v>
      </c>
      <c r="F39" s="282"/>
      <c r="G39" s="403" t="s">
        <v>2147</v>
      </c>
      <c r="H39" s="403"/>
      <c r="I39" s="403"/>
      <c r="J39" s="403"/>
      <c r="K39" s="280"/>
    </row>
    <row r="40" spans="2:11" ht="15" customHeight="1">
      <c r="B40" s="283"/>
      <c r="C40" s="284"/>
      <c r="D40" s="282"/>
      <c r="E40" s="286" t="s">
        <v>2148</v>
      </c>
      <c r="F40" s="282"/>
      <c r="G40" s="403" t="s">
        <v>2149</v>
      </c>
      <c r="H40" s="403"/>
      <c r="I40" s="403"/>
      <c r="J40" s="403"/>
      <c r="K40" s="280"/>
    </row>
    <row r="41" spans="2:11" ht="15" customHeight="1">
      <c r="B41" s="283"/>
      <c r="C41" s="284"/>
      <c r="D41" s="282"/>
      <c r="E41" s="286"/>
      <c r="F41" s="282"/>
      <c r="G41" s="403" t="s">
        <v>2150</v>
      </c>
      <c r="H41" s="403"/>
      <c r="I41" s="403"/>
      <c r="J41" s="403"/>
      <c r="K41" s="280"/>
    </row>
    <row r="42" spans="2:11" ht="15" customHeight="1">
      <c r="B42" s="283"/>
      <c r="C42" s="284"/>
      <c r="D42" s="282"/>
      <c r="E42" s="286" t="s">
        <v>2151</v>
      </c>
      <c r="F42" s="282"/>
      <c r="G42" s="403" t="s">
        <v>2152</v>
      </c>
      <c r="H42" s="403"/>
      <c r="I42" s="403"/>
      <c r="J42" s="403"/>
      <c r="K42" s="280"/>
    </row>
    <row r="43" spans="2:11" ht="15" customHeight="1">
      <c r="B43" s="283"/>
      <c r="C43" s="284"/>
      <c r="D43" s="282"/>
      <c r="E43" s="286" t="s">
        <v>137</v>
      </c>
      <c r="F43" s="282"/>
      <c r="G43" s="403" t="s">
        <v>2153</v>
      </c>
      <c r="H43" s="403"/>
      <c r="I43" s="403"/>
      <c r="J43" s="403"/>
      <c r="K43" s="280"/>
    </row>
    <row r="44" spans="2:11" ht="12.75" customHeight="1">
      <c r="B44" s="283"/>
      <c r="C44" s="284"/>
      <c r="D44" s="282"/>
      <c r="E44" s="282"/>
      <c r="F44" s="282"/>
      <c r="G44" s="282"/>
      <c r="H44" s="282"/>
      <c r="I44" s="282"/>
      <c r="J44" s="282"/>
      <c r="K44" s="280"/>
    </row>
    <row r="45" spans="2:11" ht="15" customHeight="1">
      <c r="B45" s="283"/>
      <c r="C45" s="284"/>
      <c r="D45" s="403" t="s">
        <v>2154</v>
      </c>
      <c r="E45" s="403"/>
      <c r="F45" s="403"/>
      <c r="G45" s="403"/>
      <c r="H45" s="403"/>
      <c r="I45" s="403"/>
      <c r="J45" s="403"/>
      <c r="K45" s="280"/>
    </row>
    <row r="46" spans="2:11" ht="15" customHeight="1">
      <c r="B46" s="283"/>
      <c r="C46" s="284"/>
      <c r="D46" s="284"/>
      <c r="E46" s="403" t="s">
        <v>2155</v>
      </c>
      <c r="F46" s="403"/>
      <c r="G46" s="403"/>
      <c r="H46" s="403"/>
      <c r="I46" s="403"/>
      <c r="J46" s="403"/>
      <c r="K46" s="280"/>
    </row>
    <row r="47" spans="2:11" ht="15" customHeight="1">
      <c r="B47" s="283"/>
      <c r="C47" s="284"/>
      <c r="D47" s="284"/>
      <c r="E47" s="403" t="s">
        <v>2156</v>
      </c>
      <c r="F47" s="403"/>
      <c r="G47" s="403"/>
      <c r="H47" s="403"/>
      <c r="I47" s="403"/>
      <c r="J47" s="403"/>
      <c r="K47" s="280"/>
    </row>
    <row r="48" spans="2:11" ht="15" customHeight="1">
      <c r="B48" s="283"/>
      <c r="C48" s="284"/>
      <c r="D48" s="284"/>
      <c r="E48" s="403" t="s">
        <v>2157</v>
      </c>
      <c r="F48" s="403"/>
      <c r="G48" s="403"/>
      <c r="H48" s="403"/>
      <c r="I48" s="403"/>
      <c r="J48" s="403"/>
      <c r="K48" s="280"/>
    </row>
    <row r="49" spans="2:11" ht="15" customHeight="1">
      <c r="B49" s="283"/>
      <c r="C49" s="284"/>
      <c r="D49" s="403" t="s">
        <v>2158</v>
      </c>
      <c r="E49" s="403"/>
      <c r="F49" s="403"/>
      <c r="G49" s="403"/>
      <c r="H49" s="403"/>
      <c r="I49" s="403"/>
      <c r="J49" s="403"/>
      <c r="K49" s="280"/>
    </row>
    <row r="50" spans="2:11" ht="25.5" customHeight="1">
      <c r="B50" s="279"/>
      <c r="C50" s="404" t="s">
        <v>2159</v>
      </c>
      <c r="D50" s="404"/>
      <c r="E50" s="404"/>
      <c r="F50" s="404"/>
      <c r="G50" s="404"/>
      <c r="H50" s="404"/>
      <c r="I50" s="404"/>
      <c r="J50" s="404"/>
      <c r="K50" s="280"/>
    </row>
    <row r="51" spans="2:11" ht="5.25" customHeight="1">
      <c r="B51" s="279"/>
      <c r="C51" s="281"/>
      <c r="D51" s="281"/>
      <c r="E51" s="281"/>
      <c r="F51" s="281"/>
      <c r="G51" s="281"/>
      <c r="H51" s="281"/>
      <c r="I51" s="281"/>
      <c r="J51" s="281"/>
      <c r="K51" s="280"/>
    </row>
    <row r="52" spans="2:11" ht="15" customHeight="1">
      <c r="B52" s="279"/>
      <c r="C52" s="403" t="s">
        <v>2160</v>
      </c>
      <c r="D52" s="403"/>
      <c r="E52" s="403"/>
      <c r="F52" s="403"/>
      <c r="G52" s="403"/>
      <c r="H52" s="403"/>
      <c r="I52" s="403"/>
      <c r="J52" s="403"/>
      <c r="K52" s="280"/>
    </row>
    <row r="53" spans="2:11" ht="15" customHeight="1">
      <c r="B53" s="279"/>
      <c r="C53" s="403" t="s">
        <v>2161</v>
      </c>
      <c r="D53" s="403"/>
      <c r="E53" s="403"/>
      <c r="F53" s="403"/>
      <c r="G53" s="403"/>
      <c r="H53" s="403"/>
      <c r="I53" s="403"/>
      <c r="J53" s="403"/>
      <c r="K53" s="280"/>
    </row>
    <row r="54" spans="2:11" ht="12.75" customHeight="1">
      <c r="B54" s="279"/>
      <c r="C54" s="282"/>
      <c r="D54" s="282"/>
      <c r="E54" s="282"/>
      <c r="F54" s="282"/>
      <c r="G54" s="282"/>
      <c r="H54" s="282"/>
      <c r="I54" s="282"/>
      <c r="J54" s="282"/>
      <c r="K54" s="280"/>
    </row>
    <row r="55" spans="2:11" ht="15" customHeight="1">
      <c r="B55" s="279"/>
      <c r="C55" s="403" t="s">
        <v>2162</v>
      </c>
      <c r="D55" s="403"/>
      <c r="E55" s="403"/>
      <c r="F55" s="403"/>
      <c r="G55" s="403"/>
      <c r="H55" s="403"/>
      <c r="I55" s="403"/>
      <c r="J55" s="403"/>
      <c r="K55" s="280"/>
    </row>
    <row r="56" spans="2:11" ht="15" customHeight="1">
      <c r="B56" s="279"/>
      <c r="C56" s="284"/>
      <c r="D56" s="403" t="s">
        <v>2163</v>
      </c>
      <c r="E56" s="403"/>
      <c r="F56" s="403"/>
      <c r="G56" s="403"/>
      <c r="H56" s="403"/>
      <c r="I56" s="403"/>
      <c r="J56" s="403"/>
      <c r="K56" s="280"/>
    </row>
    <row r="57" spans="2:11" ht="15" customHeight="1">
      <c r="B57" s="279"/>
      <c r="C57" s="284"/>
      <c r="D57" s="403" t="s">
        <v>2164</v>
      </c>
      <c r="E57" s="403"/>
      <c r="F57" s="403"/>
      <c r="G57" s="403"/>
      <c r="H57" s="403"/>
      <c r="I57" s="403"/>
      <c r="J57" s="403"/>
      <c r="K57" s="280"/>
    </row>
    <row r="58" spans="2:11" ht="15" customHeight="1">
      <c r="B58" s="279"/>
      <c r="C58" s="284"/>
      <c r="D58" s="403" t="s">
        <v>2165</v>
      </c>
      <c r="E58" s="403"/>
      <c r="F58" s="403"/>
      <c r="G58" s="403"/>
      <c r="H58" s="403"/>
      <c r="I58" s="403"/>
      <c r="J58" s="403"/>
      <c r="K58" s="280"/>
    </row>
    <row r="59" spans="2:11" ht="15" customHeight="1">
      <c r="B59" s="279"/>
      <c r="C59" s="284"/>
      <c r="D59" s="403" t="s">
        <v>2166</v>
      </c>
      <c r="E59" s="403"/>
      <c r="F59" s="403"/>
      <c r="G59" s="403"/>
      <c r="H59" s="403"/>
      <c r="I59" s="403"/>
      <c r="J59" s="403"/>
      <c r="K59" s="280"/>
    </row>
    <row r="60" spans="2:11" ht="15" customHeight="1">
      <c r="B60" s="279"/>
      <c r="C60" s="284"/>
      <c r="D60" s="402" t="s">
        <v>2167</v>
      </c>
      <c r="E60" s="402"/>
      <c r="F60" s="402"/>
      <c r="G60" s="402"/>
      <c r="H60" s="402"/>
      <c r="I60" s="402"/>
      <c r="J60" s="402"/>
      <c r="K60" s="280"/>
    </row>
    <row r="61" spans="2:11" ht="15" customHeight="1">
      <c r="B61" s="279"/>
      <c r="C61" s="284"/>
      <c r="D61" s="403" t="s">
        <v>2168</v>
      </c>
      <c r="E61" s="403"/>
      <c r="F61" s="403"/>
      <c r="G61" s="403"/>
      <c r="H61" s="403"/>
      <c r="I61" s="403"/>
      <c r="J61" s="403"/>
      <c r="K61" s="280"/>
    </row>
    <row r="62" spans="2:11" ht="12.75" customHeight="1">
      <c r="B62" s="279"/>
      <c r="C62" s="284"/>
      <c r="D62" s="284"/>
      <c r="E62" s="287"/>
      <c r="F62" s="284"/>
      <c r="G62" s="284"/>
      <c r="H62" s="284"/>
      <c r="I62" s="284"/>
      <c r="J62" s="284"/>
      <c r="K62" s="280"/>
    </row>
    <row r="63" spans="2:11" ht="15" customHeight="1">
      <c r="B63" s="279"/>
      <c r="C63" s="284"/>
      <c r="D63" s="403" t="s">
        <v>2169</v>
      </c>
      <c r="E63" s="403"/>
      <c r="F63" s="403"/>
      <c r="G63" s="403"/>
      <c r="H63" s="403"/>
      <c r="I63" s="403"/>
      <c r="J63" s="403"/>
      <c r="K63" s="280"/>
    </row>
    <row r="64" spans="2:11" ht="15" customHeight="1">
      <c r="B64" s="279"/>
      <c r="C64" s="284"/>
      <c r="D64" s="402" t="s">
        <v>2170</v>
      </c>
      <c r="E64" s="402"/>
      <c r="F64" s="402"/>
      <c r="G64" s="402"/>
      <c r="H64" s="402"/>
      <c r="I64" s="402"/>
      <c r="J64" s="402"/>
      <c r="K64" s="280"/>
    </row>
    <row r="65" spans="2:11" ht="15" customHeight="1">
      <c r="B65" s="279"/>
      <c r="C65" s="284"/>
      <c r="D65" s="403" t="s">
        <v>2171</v>
      </c>
      <c r="E65" s="403"/>
      <c r="F65" s="403"/>
      <c r="G65" s="403"/>
      <c r="H65" s="403"/>
      <c r="I65" s="403"/>
      <c r="J65" s="403"/>
      <c r="K65" s="280"/>
    </row>
    <row r="66" spans="2:11" ht="15" customHeight="1">
      <c r="B66" s="279"/>
      <c r="C66" s="284"/>
      <c r="D66" s="403" t="s">
        <v>2172</v>
      </c>
      <c r="E66" s="403"/>
      <c r="F66" s="403"/>
      <c r="G66" s="403"/>
      <c r="H66" s="403"/>
      <c r="I66" s="403"/>
      <c r="J66" s="403"/>
      <c r="K66" s="280"/>
    </row>
    <row r="67" spans="2:11" ht="15" customHeight="1">
      <c r="B67" s="279"/>
      <c r="C67" s="284"/>
      <c r="D67" s="403" t="s">
        <v>2173</v>
      </c>
      <c r="E67" s="403"/>
      <c r="F67" s="403"/>
      <c r="G67" s="403"/>
      <c r="H67" s="403"/>
      <c r="I67" s="403"/>
      <c r="J67" s="403"/>
      <c r="K67" s="280"/>
    </row>
    <row r="68" spans="2:11" ht="15" customHeight="1">
      <c r="B68" s="279"/>
      <c r="C68" s="284"/>
      <c r="D68" s="403" t="s">
        <v>2174</v>
      </c>
      <c r="E68" s="403"/>
      <c r="F68" s="403"/>
      <c r="G68" s="403"/>
      <c r="H68" s="403"/>
      <c r="I68" s="403"/>
      <c r="J68" s="403"/>
      <c r="K68" s="280"/>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401" t="s">
        <v>118</v>
      </c>
      <c r="D73" s="401"/>
      <c r="E73" s="401"/>
      <c r="F73" s="401"/>
      <c r="G73" s="401"/>
      <c r="H73" s="401"/>
      <c r="I73" s="401"/>
      <c r="J73" s="401"/>
      <c r="K73" s="297"/>
    </row>
    <row r="74" spans="2:11" ht="17.25" customHeight="1">
      <c r="B74" s="296"/>
      <c r="C74" s="298" t="s">
        <v>2175</v>
      </c>
      <c r="D74" s="298"/>
      <c r="E74" s="298"/>
      <c r="F74" s="298" t="s">
        <v>2176</v>
      </c>
      <c r="G74" s="299"/>
      <c r="H74" s="298" t="s">
        <v>133</v>
      </c>
      <c r="I74" s="298" t="s">
        <v>59</v>
      </c>
      <c r="J74" s="298" t="s">
        <v>2177</v>
      </c>
      <c r="K74" s="297"/>
    </row>
    <row r="75" spans="2:11" ht="17.25" customHeight="1">
      <c r="B75" s="296"/>
      <c r="C75" s="300" t="s">
        <v>2178</v>
      </c>
      <c r="D75" s="300"/>
      <c r="E75" s="300"/>
      <c r="F75" s="301" t="s">
        <v>2179</v>
      </c>
      <c r="G75" s="302"/>
      <c r="H75" s="300"/>
      <c r="I75" s="300"/>
      <c r="J75" s="300" t="s">
        <v>2180</v>
      </c>
      <c r="K75" s="297"/>
    </row>
    <row r="76" spans="2:11" ht="5.25" customHeight="1">
      <c r="B76" s="296"/>
      <c r="C76" s="303"/>
      <c r="D76" s="303"/>
      <c r="E76" s="303"/>
      <c r="F76" s="303"/>
      <c r="G76" s="304"/>
      <c r="H76" s="303"/>
      <c r="I76" s="303"/>
      <c r="J76" s="303"/>
      <c r="K76" s="297"/>
    </row>
    <row r="77" spans="2:11" ht="15" customHeight="1">
      <c r="B77" s="296"/>
      <c r="C77" s="286" t="s">
        <v>55</v>
      </c>
      <c r="D77" s="303"/>
      <c r="E77" s="303"/>
      <c r="F77" s="305" t="s">
        <v>2181</v>
      </c>
      <c r="G77" s="304"/>
      <c r="H77" s="286" t="s">
        <v>2182</v>
      </c>
      <c r="I77" s="286" t="s">
        <v>2183</v>
      </c>
      <c r="J77" s="286">
        <v>20</v>
      </c>
      <c r="K77" s="297"/>
    </row>
    <row r="78" spans="2:11" ht="15" customHeight="1">
      <c r="B78" s="296"/>
      <c r="C78" s="286" t="s">
        <v>2184</v>
      </c>
      <c r="D78" s="286"/>
      <c r="E78" s="286"/>
      <c r="F78" s="305" t="s">
        <v>2181</v>
      </c>
      <c r="G78" s="304"/>
      <c r="H78" s="286" t="s">
        <v>2185</v>
      </c>
      <c r="I78" s="286" t="s">
        <v>2183</v>
      </c>
      <c r="J78" s="286">
        <v>120</v>
      </c>
      <c r="K78" s="297"/>
    </row>
    <row r="79" spans="2:11" ht="15" customHeight="1">
      <c r="B79" s="306"/>
      <c r="C79" s="286" t="s">
        <v>2186</v>
      </c>
      <c r="D79" s="286"/>
      <c r="E79" s="286"/>
      <c r="F79" s="305" t="s">
        <v>2187</v>
      </c>
      <c r="G79" s="304"/>
      <c r="H79" s="286" t="s">
        <v>2188</v>
      </c>
      <c r="I79" s="286" t="s">
        <v>2183</v>
      </c>
      <c r="J79" s="286">
        <v>50</v>
      </c>
      <c r="K79" s="297"/>
    </row>
    <row r="80" spans="2:11" ht="15" customHeight="1">
      <c r="B80" s="306"/>
      <c r="C80" s="286" t="s">
        <v>2189</v>
      </c>
      <c r="D80" s="286"/>
      <c r="E80" s="286"/>
      <c r="F80" s="305" t="s">
        <v>2181</v>
      </c>
      <c r="G80" s="304"/>
      <c r="H80" s="286" t="s">
        <v>2190</v>
      </c>
      <c r="I80" s="286" t="s">
        <v>2191</v>
      </c>
      <c r="J80" s="286"/>
      <c r="K80" s="297"/>
    </row>
    <row r="81" spans="2:11" ht="15" customHeight="1">
      <c r="B81" s="306"/>
      <c r="C81" s="307" t="s">
        <v>2192</v>
      </c>
      <c r="D81" s="307"/>
      <c r="E81" s="307"/>
      <c r="F81" s="308" t="s">
        <v>2187</v>
      </c>
      <c r="G81" s="307"/>
      <c r="H81" s="307" t="s">
        <v>2193</v>
      </c>
      <c r="I81" s="307" t="s">
        <v>2183</v>
      </c>
      <c r="J81" s="307">
        <v>15</v>
      </c>
      <c r="K81" s="297"/>
    </row>
    <row r="82" spans="2:11" ht="15" customHeight="1">
      <c r="B82" s="306"/>
      <c r="C82" s="307" t="s">
        <v>2194</v>
      </c>
      <c r="D82" s="307"/>
      <c r="E82" s="307"/>
      <c r="F82" s="308" t="s">
        <v>2187</v>
      </c>
      <c r="G82" s="307"/>
      <c r="H82" s="307" t="s">
        <v>2195</v>
      </c>
      <c r="I82" s="307" t="s">
        <v>2183</v>
      </c>
      <c r="J82" s="307">
        <v>15</v>
      </c>
      <c r="K82" s="297"/>
    </row>
    <row r="83" spans="2:11" ht="15" customHeight="1">
      <c r="B83" s="306"/>
      <c r="C83" s="307" t="s">
        <v>2196</v>
      </c>
      <c r="D83" s="307"/>
      <c r="E83" s="307"/>
      <c r="F83" s="308" t="s">
        <v>2187</v>
      </c>
      <c r="G83" s="307"/>
      <c r="H83" s="307" t="s">
        <v>2197</v>
      </c>
      <c r="I83" s="307" t="s">
        <v>2183</v>
      </c>
      <c r="J83" s="307">
        <v>20</v>
      </c>
      <c r="K83" s="297"/>
    </row>
    <row r="84" spans="2:11" ht="15" customHeight="1">
      <c r="B84" s="306"/>
      <c r="C84" s="307" t="s">
        <v>2198</v>
      </c>
      <c r="D84" s="307"/>
      <c r="E84" s="307"/>
      <c r="F84" s="308" t="s">
        <v>2187</v>
      </c>
      <c r="G84" s="307"/>
      <c r="H84" s="307" t="s">
        <v>2199</v>
      </c>
      <c r="I84" s="307" t="s">
        <v>2183</v>
      </c>
      <c r="J84" s="307">
        <v>20</v>
      </c>
      <c r="K84" s="297"/>
    </row>
    <row r="85" spans="2:11" ht="15" customHeight="1">
      <c r="B85" s="306"/>
      <c r="C85" s="286" t="s">
        <v>2200</v>
      </c>
      <c r="D85" s="286"/>
      <c r="E85" s="286"/>
      <c r="F85" s="305" t="s">
        <v>2187</v>
      </c>
      <c r="G85" s="304"/>
      <c r="H85" s="286" t="s">
        <v>2201</v>
      </c>
      <c r="I85" s="286" t="s">
        <v>2183</v>
      </c>
      <c r="J85" s="286">
        <v>50</v>
      </c>
      <c r="K85" s="297"/>
    </row>
    <row r="86" spans="2:11" ht="15" customHeight="1">
      <c r="B86" s="306"/>
      <c r="C86" s="286" t="s">
        <v>2202</v>
      </c>
      <c r="D86" s="286"/>
      <c r="E86" s="286"/>
      <c r="F86" s="305" t="s">
        <v>2187</v>
      </c>
      <c r="G86" s="304"/>
      <c r="H86" s="286" t="s">
        <v>2203</v>
      </c>
      <c r="I86" s="286" t="s">
        <v>2183</v>
      </c>
      <c r="J86" s="286">
        <v>20</v>
      </c>
      <c r="K86" s="297"/>
    </row>
    <row r="87" spans="2:11" ht="15" customHeight="1">
      <c r="B87" s="306"/>
      <c r="C87" s="286" t="s">
        <v>2204</v>
      </c>
      <c r="D87" s="286"/>
      <c r="E87" s="286"/>
      <c r="F87" s="305" t="s">
        <v>2187</v>
      </c>
      <c r="G87" s="304"/>
      <c r="H87" s="286" t="s">
        <v>2205</v>
      </c>
      <c r="I87" s="286" t="s">
        <v>2183</v>
      </c>
      <c r="J87" s="286">
        <v>20</v>
      </c>
      <c r="K87" s="297"/>
    </row>
    <row r="88" spans="2:11" ht="15" customHeight="1">
      <c r="B88" s="306"/>
      <c r="C88" s="286" t="s">
        <v>2206</v>
      </c>
      <c r="D88" s="286"/>
      <c r="E88" s="286"/>
      <c r="F88" s="305" t="s">
        <v>2187</v>
      </c>
      <c r="G88" s="304"/>
      <c r="H88" s="286" t="s">
        <v>2207</v>
      </c>
      <c r="I88" s="286" t="s">
        <v>2183</v>
      </c>
      <c r="J88" s="286">
        <v>50</v>
      </c>
      <c r="K88" s="297"/>
    </row>
    <row r="89" spans="2:11" ht="15" customHeight="1">
      <c r="B89" s="306"/>
      <c r="C89" s="286" t="s">
        <v>2208</v>
      </c>
      <c r="D89" s="286"/>
      <c r="E89" s="286"/>
      <c r="F89" s="305" t="s">
        <v>2187</v>
      </c>
      <c r="G89" s="304"/>
      <c r="H89" s="286" t="s">
        <v>2208</v>
      </c>
      <c r="I89" s="286" t="s">
        <v>2183</v>
      </c>
      <c r="J89" s="286">
        <v>50</v>
      </c>
      <c r="K89" s="297"/>
    </row>
    <row r="90" spans="2:11" ht="15" customHeight="1">
      <c r="B90" s="306"/>
      <c r="C90" s="286" t="s">
        <v>138</v>
      </c>
      <c r="D90" s="286"/>
      <c r="E90" s="286"/>
      <c r="F90" s="305" t="s">
        <v>2187</v>
      </c>
      <c r="G90" s="304"/>
      <c r="H90" s="286" t="s">
        <v>2209</v>
      </c>
      <c r="I90" s="286" t="s">
        <v>2183</v>
      </c>
      <c r="J90" s="286">
        <v>255</v>
      </c>
      <c r="K90" s="297"/>
    </row>
    <row r="91" spans="2:11" ht="15" customHeight="1">
      <c r="B91" s="306"/>
      <c r="C91" s="286" t="s">
        <v>2210</v>
      </c>
      <c r="D91" s="286"/>
      <c r="E91" s="286"/>
      <c r="F91" s="305" t="s">
        <v>2181</v>
      </c>
      <c r="G91" s="304"/>
      <c r="H91" s="286" t="s">
        <v>2211</v>
      </c>
      <c r="I91" s="286" t="s">
        <v>2212</v>
      </c>
      <c r="J91" s="286"/>
      <c r="K91" s="297"/>
    </row>
    <row r="92" spans="2:11" ht="15" customHeight="1">
      <c r="B92" s="306"/>
      <c r="C92" s="286" t="s">
        <v>2213</v>
      </c>
      <c r="D92" s="286"/>
      <c r="E92" s="286"/>
      <c r="F92" s="305" t="s">
        <v>2181</v>
      </c>
      <c r="G92" s="304"/>
      <c r="H92" s="286" t="s">
        <v>2214</v>
      </c>
      <c r="I92" s="286" t="s">
        <v>2215</v>
      </c>
      <c r="J92" s="286"/>
      <c r="K92" s="297"/>
    </row>
    <row r="93" spans="2:11" ht="15" customHeight="1">
      <c r="B93" s="306"/>
      <c r="C93" s="286" t="s">
        <v>2216</v>
      </c>
      <c r="D93" s="286"/>
      <c r="E93" s="286"/>
      <c r="F93" s="305" t="s">
        <v>2181</v>
      </c>
      <c r="G93" s="304"/>
      <c r="H93" s="286" t="s">
        <v>2216</v>
      </c>
      <c r="I93" s="286" t="s">
        <v>2215</v>
      </c>
      <c r="J93" s="286"/>
      <c r="K93" s="297"/>
    </row>
    <row r="94" spans="2:11" ht="15" customHeight="1">
      <c r="B94" s="306"/>
      <c r="C94" s="286" t="s">
        <v>40</v>
      </c>
      <c r="D94" s="286"/>
      <c r="E94" s="286"/>
      <c r="F94" s="305" t="s">
        <v>2181</v>
      </c>
      <c r="G94" s="304"/>
      <c r="H94" s="286" t="s">
        <v>2217</v>
      </c>
      <c r="I94" s="286" t="s">
        <v>2215</v>
      </c>
      <c r="J94" s="286"/>
      <c r="K94" s="297"/>
    </row>
    <row r="95" spans="2:11" ht="15" customHeight="1">
      <c r="B95" s="306"/>
      <c r="C95" s="286" t="s">
        <v>50</v>
      </c>
      <c r="D95" s="286"/>
      <c r="E95" s="286"/>
      <c r="F95" s="305" t="s">
        <v>2181</v>
      </c>
      <c r="G95" s="304"/>
      <c r="H95" s="286" t="s">
        <v>2218</v>
      </c>
      <c r="I95" s="286" t="s">
        <v>2215</v>
      </c>
      <c r="J95" s="286"/>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401" t="s">
        <v>2219</v>
      </c>
      <c r="D100" s="401"/>
      <c r="E100" s="401"/>
      <c r="F100" s="401"/>
      <c r="G100" s="401"/>
      <c r="H100" s="401"/>
      <c r="I100" s="401"/>
      <c r="J100" s="401"/>
      <c r="K100" s="297"/>
    </row>
    <row r="101" spans="2:11" ht="17.25" customHeight="1">
      <c r="B101" s="296"/>
      <c r="C101" s="298" t="s">
        <v>2175</v>
      </c>
      <c r="D101" s="298"/>
      <c r="E101" s="298"/>
      <c r="F101" s="298" t="s">
        <v>2176</v>
      </c>
      <c r="G101" s="299"/>
      <c r="H101" s="298" t="s">
        <v>133</v>
      </c>
      <c r="I101" s="298" t="s">
        <v>59</v>
      </c>
      <c r="J101" s="298" t="s">
        <v>2177</v>
      </c>
      <c r="K101" s="297"/>
    </row>
    <row r="102" spans="2:11" ht="17.25" customHeight="1">
      <c r="B102" s="296"/>
      <c r="C102" s="300" t="s">
        <v>2178</v>
      </c>
      <c r="D102" s="300"/>
      <c r="E102" s="300"/>
      <c r="F102" s="301" t="s">
        <v>2179</v>
      </c>
      <c r="G102" s="302"/>
      <c r="H102" s="300"/>
      <c r="I102" s="300"/>
      <c r="J102" s="300" t="s">
        <v>2180</v>
      </c>
      <c r="K102" s="297"/>
    </row>
    <row r="103" spans="2:11" ht="5.25" customHeight="1">
      <c r="B103" s="296"/>
      <c r="C103" s="298"/>
      <c r="D103" s="298"/>
      <c r="E103" s="298"/>
      <c r="F103" s="298"/>
      <c r="G103" s="314"/>
      <c r="H103" s="298"/>
      <c r="I103" s="298"/>
      <c r="J103" s="298"/>
      <c r="K103" s="297"/>
    </row>
    <row r="104" spans="2:11" ht="15" customHeight="1">
      <c r="B104" s="296"/>
      <c r="C104" s="286" t="s">
        <v>55</v>
      </c>
      <c r="D104" s="303"/>
      <c r="E104" s="303"/>
      <c r="F104" s="305" t="s">
        <v>2181</v>
      </c>
      <c r="G104" s="314"/>
      <c r="H104" s="286" t="s">
        <v>2220</v>
      </c>
      <c r="I104" s="286" t="s">
        <v>2183</v>
      </c>
      <c r="J104" s="286">
        <v>20</v>
      </c>
      <c r="K104" s="297"/>
    </row>
    <row r="105" spans="2:11" ht="15" customHeight="1">
      <c r="B105" s="296"/>
      <c r="C105" s="286" t="s">
        <v>2184</v>
      </c>
      <c r="D105" s="286"/>
      <c r="E105" s="286"/>
      <c r="F105" s="305" t="s">
        <v>2181</v>
      </c>
      <c r="G105" s="286"/>
      <c r="H105" s="286" t="s">
        <v>2220</v>
      </c>
      <c r="I105" s="286" t="s">
        <v>2183</v>
      </c>
      <c r="J105" s="286">
        <v>120</v>
      </c>
      <c r="K105" s="297"/>
    </row>
    <row r="106" spans="2:11" ht="15" customHeight="1">
      <c r="B106" s="306"/>
      <c r="C106" s="286" t="s">
        <v>2186</v>
      </c>
      <c r="D106" s="286"/>
      <c r="E106" s="286"/>
      <c r="F106" s="305" t="s">
        <v>2187</v>
      </c>
      <c r="G106" s="286"/>
      <c r="H106" s="286" t="s">
        <v>2220</v>
      </c>
      <c r="I106" s="286" t="s">
        <v>2183</v>
      </c>
      <c r="J106" s="286">
        <v>50</v>
      </c>
      <c r="K106" s="297"/>
    </row>
    <row r="107" spans="2:11" ht="15" customHeight="1">
      <c r="B107" s="306"/>
      <c r="C107" s="286" t="s">
        <v>2189</v>
      </c>
      <c r="D107" s="286"/>
      <c r="E107" s="286"/>
      <c r="F107" s="305" t="s">
        <v>2181</v>
      </c>
      <c r="G107" s="286"/>
      <c r="H107" s="286" t="s">
        <v>2220</v>
      </c>
      <c r="I107" s="286" t="s">
        <v>2191</v>
      </c>
      <c r="J107" s="286"/>
      <c r="K107" s="297"/>
    </row>
    <row r="108" spans="2:11" ht="15" customHeight="1">
      <c r="B108" s="306"/>
      <c r="C108" s="286" t="s">
        <v>2200</v>
      </c>
      <c r="D108" s="286"/>
      <c r="E108" s="286"/>
      <c r="F108" s="305" t="s">
        <v>2187</v>
      </c>
      <c r="G108" s="286"/>
      <c r="H108" s="286" t="s">
        <v>2220</v>
      </c>
      <c r="I108" s="286" t="s">
        <v>2183</v>
      </c>
      <c r="J108" s="286">
        <v>50</v>
      </c>
      <c r="K108" s="297"/>
    </row>
    <row r="109" spans="2:11" ht="15" customHeight="1">
      <c r="B109" s="306"/>
      <c r="C109" s="286" t="s">
        <v>2208</v>
      </c>
      <c r="D109" s="286"/>
      <c r="E109" s="286"/>
      <c r="F109" s="305" t="s">
        <v>2187</v>
      </c>
      <c r="G109" s="286"/>
      <c r="H109" s="286" t="s">
        <v>2220</v>
      </c>
      <c r="I109" s="286" t="s">
        <v>2183</v>
      </c>
      <c r="J109" s="286">
        <v>50</v>
      </c>
      <c r="K109" s="297"/>
    </row>
    <row r="110" spans="2:11" ht="15" customHeight="1">
      <c r="B110" s="306"/>
      <c r="C110" s="286" t="s">
        <v>2206</v>
      </c>
      <c r="D110" s="286"/>
      <c r="E110" s="286"/>
      <c r="F110" s="305" t="s">
        <v>2187</v>
      </c>
      <c r="G110" s="286"/>
      <c r="H110" s="286" t="s">
        <v>2220</v>
      </c>
      <c r="I110" s="286" t="s">
        <v>2183</v>
      </c>
      <c r="J110" s="286">
        <v>50</v>
      </c>
      <c r="K110" s="297"/>
    </row>
    <row r="111" spans="2:11" ht="15" customHeight="1">
      <c r="B111" s="306"/>
      <c r="C111" s="286" t="s">
        <v>55</v>
      </c>
      <c r="D111" s="286"/>
      <c r="E111" s="286"/>
      <c r="F111" s="305" t="s">
        <v>2181</v>
      </c>
      <c r="G111" s="286"/>
      <c r="H111" s="286" t="s">
        <v>2221</v>
      </c>
      <c r="I111" s="286" t="s">
        <v>2183</v>
      </c>
      <c r="J111" s="286">
        <v>20</v>
      </c>
      <c r="K111" s="297"/>
    </row>
    <row r="112" spans="2:11" ht="15" customHeight="1">
      <c r="B112" s="306"/>
      <c r="C112" s="286" t="s">
        <v>2222</v>
      </c>
      <c r="D112" s="286"/>
      <c r="E112" s="286"/>
      <c r="F112" s="305" t="s">
        <v>2181</v>
      </c>
      <c r="G112" s="286"/>
      <c r="H112" s="286" t="s">
        <v>2223</v>
      </c>
      <c r="I112" s="286" t="s">
        <v>2183</v>
      </c>
      <c r="J112" s="286">
        <v>120</v>
      </c>
      <c r="K112" s="297"/>
    </row>
    <row r="113" spans="2:11" ht="15" customHeight="1">
      <c r="B113" s="306"/>
      <c r="C113" s="286" t="s">
        <v>40</v>
      </c>
      <c r="D113" s="286"/>
      <c r="E113" s="286"/>
      <c r="F113" s="305" t="s">
        <v>2181</v>
      </c>
      <c r="G113" s="286"/>
      <c r="H113" s="286" t="s">
        <v>2224</v>
      </c>
      <c r="I113" s="286" t="s">
        <v>2215</v>
      </c>
      <c r="J113" s="286"/>
      <c r="K113" s="297"/>
    </row>
    <row r="114" spans="2:11" ht="15" customHeight="1">
      <c r="B114" s="306"/>
      <c r="C114" s="286" t="s">
        <v>50</v>
      </c>
      <c r="D114" s="286"/>
      <c r="E114" s="286"/>
      <c r="F114" s="305" t="s">
        <v>2181</v>
      </c>
      <c r="G114" s="286"/>
      <c r="H114" s="286" t="s">
        <v>2225</v>
      </c>
      <c r="I114" s="286" t="s">
        <v>2215</v>
      </c>
      <c r="J114" s="286"/>
      <c r="K114" s="297"/>
    </row>
    <row r="115" spans="2:11" ht="15" customHeight="1">
      <c r="B115" s="306"/>
      <c r="C115" s="286" t="s">
        <v>59</v>
      </c>
      <c r="D115" s="286"/>
      <c r="E115" s="286"/>
      <c r="F115" s="305" t="s">
        <v>2181</v>
      </c>
      <c r="G115" s="286"/>
      <c r="H115" s="286" t="s">
        <v>2226</v>
      </c>
      <c r="I115" s="286" t="s">
        <v>2227</v>
      </c>
      <c r="J115" s="286"/>
      <c r="K115" s="297"/>
    </row>
    <row r="116" spans="2:11" ht="15" customHeight="1">
      <c r="B116" s="309"/>
      <c r="C116" s="315"/>
      <c r="D116" s="315"/>
      <c r="E116" s="315"/>
      <c r="F116" s="315"/>
      <c r="G116" s="315"/>
      <c r="H116" s="315"/>
      <c r="I116" s="315"/>
      <c r="J116" s="315"/>
      <c r="K116" s="311"/>
    </row>
    <row r="117" spans="2:11" ht="18.75" customHeight="1">
      <c r="B117" s="316"/>
      <c r="C117" s="282"/>
      <c r="D117" s="282"/>
      <c r="E117" s="282"/>
      <c r="F117" s="317"/>
      <c r="G117" s="282"/>
      <c r="H117" s="282"/>
      <c r="I117" s="282"/>
      <c r="J117" s="282"/>
      <c r="K117" s="316"/>
    </row>
    <row r="118" spans="2:11" ht="18.75" customHeight="1">
      <c r="B118" s="292"/>
      <c r="C118" s="292"/>
      <c r="D118" s="292"/>
      <c r="E118" s="292"/>
      <c r="F118" s="292"/>
      <c r="G118" s="292"/>
      <c r="H118" s="292"/>
      <c r="I118" s="292"/>
      <c r="J118" s="292"/>
      <c r="K118" s="292"/>
    </row>
    <row r="119" spans="2:11" ht="7.5" customHeight="1">
      <c r="B119" s="318"/>
      <c r="C119" s="319"/>
      <c r="D119" s="319"/>
      <c r="E119" s="319"/>
      <c r="F119" s="319"/>
      <c r="G119" s="319"/>
      <c r="H119" s="319"/>
      <c r="I119" s="319"/>
      <c r="J119" s="319"/>
      <c r="K119" s="320"/>
    </row>
    <row r="120" spans="2:11" ht="45" customHeight="1">
      <c r="B120" s="321"/>
      <c r="C120" s="400" t="s">
        <v>2228</v>
      </c>
      <c r="D120" s="400"/>
      <c r="E120" s="400"/>
      <c r="F120" s="400"/>
      <c r="G120" s="400"/>
      <c r="H120" s="400"/>
      <c r="I120" s="400"/>
      <c r="J120" s="400"/>
      <c r="K120" s="322"/>
    </row>
    <row r="121" spans="2:11" ht="17.25" customHeight="1">
      <c r="B121" s="323"/>
      <c r="C121" s="298" t="s">
        <v>2175</v>
      </c>
      <c r="D121" s="298"/>
      <c r="E121" s="298"/>
      <c r="F121" s="298" t="s">
        <v>2176</v>
      </c>
      <c r="G121" s="299"/>
      <c r="H121" s="298" t="s">
        <v>133</v>
      </c>
      <c r="I121" s="298" t="s">
        <v>59</v>
      </c>
      <c r="J121" s="298" t="s">
        <v>2177</v>
      </c>
      <c r="K121" s="324"/>
    </row>
    <row r="122" spans="2:11" ht="17.25" customHeight="1">
      <c r="B122" s="323"/>
      <c r="C122" s="300" t="s">
        <v>2178</v>
      </c>
      <c r="D122" s="300"/>
      <c r="E122" s="300"/>
      <c r="F122" s="301" t="s">
        <v>2179</v>
      </c>
      <c r="G122" s="302"/>
      <c r="H122" s="300"/>
      <c r="I122" s="300"/>
      <c r="J122" s="300" t="s">
        <v>2180</v>
      </c>
      <c r="K122" s="324"/>
    </row>
    <row r="123" spans="2:11" ht="5.25" customHeight="1">
      <c r="B123" s="325"/>
      <c r="C123" s="303"/>
      <c r="D123" s="303"/>
      <c r="E123" s="303"/>
      <c r="F123" s="303"/>
      <c r="G123" s="286"/>
      <c r="H123" s="303"/>
      <c r="I123" s="303"/>
      <c r="J123" s="303"/>
      <c r="K123" s="326"/>
    </row>
    <row r="124" spans="2:11" ht="15" customHeight="1">
      <c r="B124" s="325"/>
      <c r="C124" s="286" t="s">
        <v>2184</v>
      </c>
      <c r="D124" s="303"/>
      <c r="E124" s="303"/>
      <c r="F124" s="305" t="s">
        <v>2181</v>
      </c>
      <c r="G124" s="286"/>
      <c r="H124" s="286" t="s">
        <v>2220</v>
      </c>
      <c r="I124" s="286" t="s">
        <v>2183</v>
      </c>
      <c r="J124" s="286">
        <v>120</v>
      </c>
      <c r="K124" s="327"/>
    </row>
    <row r="125" spans="2:11" ht="15" customHeight="1">
      <c r="B125" s="325"/>
      <c r="C125" s="286" t="s">
        <v>2229</v>
      </c>
      <c r="D125" s="286"/>
      <c r="E125" s="286"/>
      <c r="F125" s="305" t="s">
        <v>2181</v>
      </c>
      <c r="G125" s="286"/>
      <c r="H125" s="286" t="s">
        <v>2230</v>
      </c>
      <c r="I125" s="286" t="s">
        <v>2183</v>
      </c>
      <c r="J125" s="286" t="s">
        <v>2231</v>
      </c>
      <c r="K125" s="327"/>
    </row>
    <row r="126" spans="2:11" ht="15" customHeight="1">
      <c r="B126" s="325"/>
      <c r="C126" s="286" t="s">
        <v>2130</v>
      </c>
      <c r="D126" s="286"/>
      <c r="E126" s="286"/>
      <c r="F126" s="305" t="s">
        <v>2181</v>
      </c>
      <c r="G126" s="286"/>
      <c r="H126" s="286" t="s">
        <v>2232</v>
      </c>
      <c r="I126" s="286" t="s">
        <v>2183</v>
      </c>
      <c r="J126" s="286" t="s">
        <v>2231</v>
      </c>
      <c r="K126" s="327"/>
    </row>
    <row r="127" spans="2:11" ht="15" customHeight="1">
      <c r="B127" s="325"/>
      <c r="C127" s="286" t="s">
        <v>2192</v>
      </c>
      <c r="D127" s="286"/>
      <c r="E127" s="286"/>
      <c r="F127" s="305" t="s">
        <v>2187</v>
      </c>
      <c r="G127" s="286"/>
      <c r="H127" s="286" t="s">
        <v>2193</v>
      </c>
      <c r="I127" s="286" t="s">
        <v>2183</v>
      </c>
      <c r="J127" s="286">
        <v>15</v>
      </c>
      <c r="K127" s="327"/>
    </row>
    <row r="128" spans="2:11" ht="15" customHeight="1">
      <c r="B128" s="325"/>
      <c r="C128" s="307" t="s">
        <v>2194</v>
      </c>
      <c r="D128" s="307"/>
      <c r="E128" s="307"/>
      <c r="F128" s="308" t="s">
        <v>2187</v>
      </c>
      <c r="G128" s="307"/>
      <c r="H128" s="307" t="s">
        <v>2195</v>
      </c>
      <c r="I128" s="307" t="s">
        <v>2183</v>
      </c>
      <c r="J128" s="307">
        <v>15</v>
      </c>
      <c r="K128" s="327"/>
    </row>
    <row r="129" spans="2:11" ht="15" customHeight="1">
      <c r="B129" s="325"/>
      <c r="C129" s="307" t="s">
        <v>2196</v>
      </c>
      <c r="D129" s="307"/>
      <c r="E129" s="307"/>
      <c r="F129" s="308" t="s">
        <v>2187</v>
      </c>
      <c r="G129" s="307"/>
      <c r="H129" s="307" t="s">
        <v>2197</v>
      </c>
      <c r="I129" s="307" t="s">
        <v>2183</v>
      </c>
      <c r="J129" s="307">
        <v>20</v>
      </c>
      <c r="K129" s="327"/>
    </row>
    <row r="130" spans="2:11" ht="15" customHeight="1">
      <c r="B130" s="325"/>
      <c r="C130" s="307" t="s">
        <v>2198</v>
      </c>
      <c r="D130" s="307"/>
      <c r="E130" s="307"/>
      <c r="F130" s="308" t="s">
        <v>2187</v>
      </c>
      <c r="G130" s="307"/>
      <c r="H130" s="307" t="s">
        <v>2199</v>
      </c>
      <c r="I130" s="307" t="s">
        <v>2183</v>
      </c>
      <c r="J130" s="307">
        <v>20</v>
      </c>
      <c r="K130" s="327"/>
    </row>
    <row r="131" spans="2:11" ht="15" customHeight="1">
      <c r="B131" s="325"/>
      <c r="C131" s="286" t="s">
        <v>2186</v>
      </c>
      <c r="D131" s="286"/>
      <c r="E131" s="286"/>
      <c r="F131" s="305" t="s">
        <v>2187</v>
      </c>
      <c r="G131" s="286"/>
      <c r="H131" s="286" t="s">
        <v>2220</v>
      </c>
      <c r="I131" s="286" t="s">
        <v>2183</v>
      </c>
      <c r="J131" s="286">
        <v>50</v>
      </c>
      <c r="K131" s="327"/>
    </row>
    <row r="132" spans="2:11" ht="15" customHeight="1">
      <c r="B132" s="325"/>
      <c r="C132" s="286" t="s">
        <v>2200</v>
      </c>
      <c r="D132" s="286"/>
      <c r="E132" s="286"/>
      <c r="F132" s="305" t="s">
        <v>2187</v>
      </c>
      <c r="G132" s="286"/>
      <c r="H132" s="286" t="s">
        <v>2220</v>
      </c>
      <c r="I132" s="286" t="s">
        <v>2183</v>
      </c>
      <c r="J132" s="286">
        <v>50</v>
      </c>
      <c r="K132" s="327"/>
    </row>
    <row r="133" spans="2:11" ht="15" customHeight="1">
      <c r="B133" s="325"/>
      <c r="C133" s="286" t="s">
        <v>2206</v>
      </c>
      <c r="D133" s="286"/>
      <c r="E133" s="286"/>
      <c r="F133" s="305" t="s">
        <v>2187</v>
      </c>
      <c r="G133" s="286"/>
      <c r="H133" s="286" t="s">
        <v>2220</v>
      </c>
      <c r="I133" s="286" t="s">
        <v>2183</v>
      </c>
      <c r="J133" s="286">
        <v>50</v>
      </c>
      <c r="K133" s="327"/>
    </row>
    <row r="134" spans="2:11" ht="15" customHeight="1">
      <c r="B134" s="325"/>
      <c r="C134" s="286" t="s">
        <v>2208</v>
      </c>
      <c r="D134" s="286"/>
      <c r="E134" s="286"/>
      <c r="F134" s="305" t="s">
        <v>2187</v>
      </c>
      <c r="G134" s="286"/>
      <c r="H134" s="286" t="s">
        <v>2220</v>
      </c>
      <c r="I134" s="286" t="s">
        <v>2183</v>
      </c>
      <c r="J134" s="286">
        <v>50</v>
      </c>
      <c r="K134" s="327"/>
    </row>
    <row r="135" spans="2:11" ht="15" customHeight="1">
      <c r="B135" s="325"/>
      <c r="C135" s="286" t="s">
        <v>138</v>
      </c>
      <c r="D135" s="286"/>
      <c r="E135" s="286"/>
      <c r="F135" s="305" t="s">
        <v>2187</v>
      </c>
      <c r="G135" s="286"/>
      <c r="H135" s="286" t="s">
        <v>2233</v>
      </c>
      <c r="I135" s="286" t="s">
        <v>2183</v>
      </c>
      <c r="J135" s="286">
        <v>255</v>
      </c>
      <c r="K135" s="327"/>
    </row>
    <row r="136" spans="2:11" ht="15" customHeight="1">
      <c r="B136" s="325"/>
      <c r="C136" s="286" t="s">
        <v>2210</v>
      </c>
      <c r="D136" s="286"/>
      <c r="E136" s="286"/>
      <c r="F136" s="305" t="s">
        <v>2181</v>
      </c>
      <c r="G136" s="286"/>
      <c r="H136" s="286" t="s">
        <v>2234</v>
      </c>
      <c r="I136" s="286" t="s">
        <v>2212</v>
      </c>
      <c r="J136" s="286"/>
      <c r="K136" s="327"/>
    </row>
    <row r="137" spans="2:11" ht="15" customHeight="1">
      <c r="B137" s="325"/>
      <c r="C137" s="286" t="s">
        <v>2213</v>
      </c>
      <c r="D137" s="286"/>
      <c r="E137" s="286"/>
      <c r="F137" s="305" t="s">
        <v>2181</v>
      </c>
      <c r="G137" s="286"/>
      <c r="H137" s="286" t="s">
        <v>2235</v>
      </c>
      <c r="I137" s="286" t="s">
        <v>2215</v>
      </c>
      <c r="J137" s="286"/>
      <c r="K137" s="327"/>
    </row>
    <row r="138" spans="2:11" ht="15" customHeight="1">
      <c r="B138" s="325"/>
      <c r="C138" s="286" t="s">
        <v>2216</v>
      </c>
      <c r="D138" s="286"/>
      <c r="E138" s="286"/>
      <c r="F138" s="305" t="s">
        <v>2181</v>
      </c>
      <c r="G138" s="286"/>
      <c r="H138" s="286" t="s">
        <v>2216</v>
      </c>
      <c r="I138" s="286" t="s">
        <v>2215</v>
      </c>
      <c r="J138" s="286"/>
      <c r="K138" s="327"/>
    </row>
    <row r="139" spans="2:11" ht="15" customHeight="1">
      <c r="B139" s="325"/>
      <c r="C139" s="286" t="s">
        <v>40</v>
      </c>
      <c r="D139" s="286"/>
      <c r="E139" s="286"/>
      <c r="F139" s="305" t="s">
        <v>2181</v>
      </c>
      <c r="G139" s="286"/>
      <c r="H139" s="286" t="s">
        <v>2236</v>
      </c>
      <c r="I139" s="286" t="s">
        <v>2215</v>
      </c>
      <c r="J139" s="286"/>
      <c r="K139" s="327"/>
    </row>
    <row r="140" spans="2:11" ht="15" customHeight="1">
      <c r="B140" s="325"/>
      <c r="C140" s="286" t="s">
        <v>2237</v>
      </c>
      <c r="D140" s="286"/>
      <c r="E140" s="286"/>
      <c r="F140" s="305" t="s">
        <v>2181</v>
      </c>
      <c r="G140" s="286"/>
      <c r="H140" s="286" t="s">
        <v>2238</v>
      </c>
      <c r="I140" s="286" t="s">
        <v>2215</v>
      </c>
      <c r="J140" s="286"/>
      <c r="K140" s="327"/>
    </row>
    <row r="141" spans="2:11" ht="15" customHeight="1">
      <c r="B141" s="328"/>
      <c r="C141" s="329"/>
      <c r="D141" s="329"/>
      <c r="E141" s="329"/>
      <c r="F141" s="329"/>
      <c r="G141" s="329"/>
      <c r="H141" s="329"/>
      <c r="I141" s="329"/>
      <c r="J141" s="329"/>
      <c r="K141" s="330"/>
    </row>
    <row r="142" spans="2:11" ht="18.75" customHeight="1">
      <c r="B142" s="282"/>
      <c r="C142" s="282"/>
      <c r="D142" s="282"/>
      <c r="E142" s="282"/>
      <c r="F142" s="317"/>
      <c r="G142" s="282"/>
      <c r="H142" s="282"/>
      <c r="I142" s="282"/>
      <c r="J142" s="282"/>
      <c r="K142" s="282"/>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401" t="s">
        <v>2239</v>
      </c>
      <c r="D145" s="401"/>
      <c r="E145" s="401"/>
      <c r="F145" s="401"/>
      <c r="G145" s="401"/>
      <c r="H145" s="401"/>
      <c r="I145" s="401"/>
      <c r="J145" s="401"/>
      <c r="K145" s="297"/>
    </row>
    <row r="146" spans="2:11" ht="17.25" customHeight="1">
      <c r="B146" s="296"/>
      <c r="C146" s="298" t="s">
        <v>2175</v>
      </c>
      <c r="D146" s="298"/>
      <c r="E146" s="298"/>
      <c r="F146" s="298" t="s">
        <v>2176</v>
      </c>
      <c r="G146" s="299"/>
      <c r="H146" s="298" t="s">
        <v>133</v>
      </c>
      <c r="I146" s="298" t="s">
        <v>59</v>
      </c>
      <c r="J146" s="298" t="s">
        <v>2177</v>
      </c>
      <c r="K146" s="297"/>
    </row>
    <row r="147" spans="2:11" ht="17.25" customHeight="1">
      <c r="B147" s="296"/>
      <c r="C147" s="300" t="s">
        <v>2178</v>
      </c>
      <c r="D147" s="300"/>
      <c r="E147" s="300"/>
      <c r="F147" s="301" t="s">
        <v>2179</v>
      </c>
      <c r="G147" s="302"/>
      <c r="H147" s="300"/>
      <c r="I147" s="300"/>
      <c r="J147" s="300" t="s">
        <v>2180</v>
      </c>
      <c r="K147" s="297"/>
    </row>
    <row r="148" spans="2:11" ht="5.25" customHeight="1">
      <c r="B148" s="306"/>
      <c r="C148" s="303"/>
      <c r="D148" s="303"/>
      <c r="E148" s="303"/>
      <c r="F148" s="303"/>
      <c r="G148" s="304"/>
      <c r="H148" s="303"/>
      <c r="I148" s="303"/>
      <c r="J148" s="303"/>
      <c r="K148" s="327"/>
    </row>
    <row r="149" spans="2:11" ht="15" customHeight="1">
      <c r="B149" s="306"/>
      <c r="C149" s="331" t="s">
        <v>2184</v>
      </c>
      <c r="D149" s="286"/>
      <c r="E149" s="286"/>
      <c r="F149" s="332" t="s">
        <v>2181</v>
      </c>
      <c r="G149" s="286"/>
      <c r="H149" s="331" t="s">
        <v>2220</v>
      </c>
      <c r="I149" s="331" t="s">
        <v>2183</v>
      </c>
      <c r="J149" s="331">
        <v>120</v>
      </c>
      <c r="K149" s="327"/>
    </row>
    <row r="150" spans="2:11" ht="15" customHeight="1">
      <c r="B150" s="306"/>
      <c r="C150" s="331" t="s">
        <v>2229</v>
      </c>
      <c r="D150" s="286"/>
      <c r="E150" s="286"/>
      <c r="F150" s="332" t="s">
        <v>2181</v>
      </c>
      <c r="G150" s="286"/>
      <c r="H150" s="331" t="s">
        <v>2240</v>
      </c>
      <c r="I150" s="331" t="s">
        <v>2183</v>
      </c>
      <c r="J150" s="331" t="s">
        <v>2231</v>
      </c>
      <c r="K150" s="327"/>
    </row>
    <row r="151" spans="2:11" ht="15" customHeight="1">
      <c r="B151" s="306"/>
      <c r="C151" s="331" t="s">
        <v>2130</v>
      </c>
      <c r="D151" s="286"/>
      <c r="E151" s="286"/>
      <c r="F151" s="332" t="s">
        <v>2181</v>
      </c>
      <c r="G151" s="286"/>
      <c r="H151" s="331" t="s">
        <v>2241</v>
      </c>
      <c r="I151" s="331" t="s">
        <v>2183</v>
      </c>
      <c r="J151" s="331" t="s">
        <v>2231</v>
      </c>
      <c r="K151" s="327"/>
    </row>
    <row r="152" spans="2:11" ht="15" customHeight="1">
      <c r="B152" s="306"/>
      <c r="C152" s="331" t="s">
        <v>2186</v>
      </c>
      <c r="D152" s="286"/>
      <c r="E152" s="286"/>
      <c r="F152" s="332" t="s">
        <v>2187</v>
      </c>
      <c r="G152" s="286"/>
      <c r="H152" s="331" t="s">
        <v>2220</v>
      </c>
      <c r="I152" s="331" t="s">
        <v>2183</v>
      </c>
      <c r="J152" s="331">
        <v>50</v>
      </c>
      <c r="K152" s="327"/>
    </row>
    <row r="153" spans="2:11" ht="15" customHeight="1">
      <c r="B153" s="306"/>
      <c r="C153" s="331" t="s">
        <v>2189</v>
      </c>
      <c r="D153" s="286"/>
      <c r="E153" s="286"/>
      <c r="F153" s="332" t="s">
        <v>2181</v>
      </c>
      <c r="G153" s="286"/>
      <c r="H153" s="331" t="s">
        <v>2220</v>
      </c>
      <c r="I153" s="331" t="s">
        <v>2191</v>
      </c>
      <c r="J153" s="331"/>
      <c r="K153" s="327"/>
    </row>
    <row r="154" spans="2:11" ht="15" customHeight="1">
      <c r="B154" s="306"/>
      <c r="C154" s="331" t="s">
        <v>2200</v>
      </c>
      <c r="D154" s="286"/>
      <c r="E154" s="286"/>
      <c r="F154" s="332" t="s">
        <v>2187</v>
      </c>
      <c r="G154" s="286"/>
      <c r="H154" s="331" t="s">
        <v>2220</v>
      </c>
      <c r="I154" s="331" t="s">
        <v>2183</v>
      </c>
      <c r="J154" s="331">
        <v>50</v>
      </c>
      <c r="K154" s="327"/>
    </row>
    <row r="155" spans="2:11" ht="15" customHeight="1">
      <c r="B155" s="306"/>
      <c r="C155" s="331" t="s">
        <v>2208</v>
      </c>
      <c r="D155" s="286"/>
      <c r="E155" s="286"/>
      <c r="F155" s="332" t="s">
        <v>2187</v>
      </c>
      <c r="G155" s="286"/>
      <c r="H155" s="331" t="s">
        <v>2220</v>
      </c>
      <c r="I155" s="331" t="s">
        <v>2183</v>
      </c>
      <c r="J155" s="331">
        <v>50</v>
      </c>
      <c r="K155" s="327"/>
    </row>
    <row r="156" spans="2:11" ht="15" customHeight="1">
      <c r="B156" s="306"/>
      <c r="C156" s="331" t="s">
        <v>2206</v>
      </c>
      <c r="D156" s="286"/>
      <c r="E156" s="286"/>
      <c r="F156" s="332" t="s">
        <v>2187</v>
      </c>
      <c r="G156" s="286"/>
      <c r="H156" s="331" t="s">
        <v>2220</v>
      </c>
      <c r="I156" s="331" t="s">
        <v>2183</v>
      </c>
      <c r="J156" s="331">
        <v>50</v>
      </c>
      <c r="K156" s="327"/>
    </row>
    <row r="157" spans="2:11" ht="15" customHeight="1">
      <c r="B157" s="306"/>
      <c r="C157" s="331" t="s">
        <v>123</v>
      </c>
      <c r="D157" s="286"/>
      <c r="E157" s="286"/>
      <c r="F157" s="332" t="s">
        <v>2181</v>
      </c>
      <c r="G157" s="286"/>
      <c r="H157" s="331" t="s">
        <v>2242</v>
      </c>
      <c r="I157" s="331" t="s">
        <v>2183</v>
      </c>
      <c r="J157" s="331" t="s">
        <v>2243</v>
      </c>
      <c r="K157" s="327"/>
    </row>
    <row r="158" spans="2:11" ht="15" customHeight="1">
      <c r="B158" s="306"/>
      <c r="C158" s="331" t="s">
        <v>2244</v>
      </c>
      <c r="D158" s="286"/>
      <c r="E158" s="286"/>
      <c r="F158" s="332" t="s">
        <v>2181</v>
      </c>
      <c r="G158" s="286"/>
      <c r="H158" s="331" t="s">
        <v>2245</v>
      </c>
      <c r="I158" s="331" t="s">
        <v>2215</v>
      </c>
      <c r="J158" s="331"/>
      <c r="K158" s="327"/>
    </row>
    <row r="159" spans="2:11" ht="15" customHeight="1">
      <c r="B159" s="333"/>
      <c r="C159" s="315"/>
      <c r="D159" s="315"/>
      <c r="E159" s="315"/>
      <c r="F159" s="315"/>
      <c r="G159" s="315"/>
      <c r="H159" s="315"/>
      <c r="I159" s="315"/>
      <c r="J159" s="315"/>
      <c r="K159" s="334"/>
    </row>
    <row r="160" spans="2:11" ht="18.75" customHeight="1">
      <c r="B160" s="282"/>
      <c r="C160" s="286"/>
      <c r="D160" s="286"/>
      <c r="E160" s="286"/>
      <c r="F160" s="305"/>
      <c r="G160" s="286"/>
      <c r="H160" s="286"/>
      <c r="I160" s="286"/>
      <c r="J160" s="286"/>
      <c r="K160" s="282"/>
    </row>
    <row r="161" spans="2:11" ht="18.75" customHeight="1">
      <c r="B161" s="292"/>
      <c r="C161" s="292"/>
      <c r="D161" s="292"/>
      <c r="E161" s="292"/>
      <c r="F161" s="292"/>
      <c r="G161" s="292"/>
      <c r="H161" s="292"/>
      <c r="I161" s="292"/>
      <c r="J161" s="292"/>
      <c r="K161" s="292"/>
    </row>
    <row r="162" spans="2:11" ht="7.5" customHeight="1">
      <c r="B162" s="274"/>
      <c r="C162" s="275"/>
      <c r="D162" s="275"/>
      <c r="E162" s="275"/>
      <c r="F162" s="275"/>
      <c r="G162" s="275"/>
      <c r="H162" s="275"/>
      <c r="I162" s="275"/>
      <c r="J162" s="275"/>
      <c r="K162" s="276"/>
    </row>
    <row r="163" spans="2:11" ht="45" customHeight="1">
      <c r="B163" s="277"/>
      <c r="C163" s="400" t="s">
        <v>2246</v>
      </c>
      <c r="D163" s="400"/>
      <c r="E163" s="400"/>
      <c r="F163" s="400"/>
      <c r="G163" s="400"/>
      <c r="H163" s="400"/>
      <c r="I163" s="400"/>
      <c r="J163" s="400"/>
      <c r="K163" s="278"/>
    </row>
    <row r="164" spans="2:11" ht="17.25" customHeight="1">
      <c r="B164" s="277"/>
      <c r="C164" s="298" t="s">
        <v>2175</v>
      </c>
      <c r="D164" s="298"/>
      <c r="E164" s="298"/>
      <c r="F164" s="298" t="s">
        <v>2176</v>
      </c>
      <c r="G164" s="335"/>
      <c r="H164" s="336" t="s">
        <v>133</v>
      </c>
      <c r="I164" s="336" t="s">
        <v>59</v>
      </c>
      <c r="J164" s="298" t="s">
        <v>2177</v>
      </c>
      <c r="K164" s="278"/>
    </row>
    <row r="165" spans="2:11" ht="17.25" customHeight="1">
      <c r="B165" s="279"/>
      <c r="C165" s="300" t="s">
        <v>2178</v>
      </c>
      <c r="D165" s="300"/>
      <c r="E165" s="300"/>
      <c r="F165" s="301" t="s">
        <v>2179</v>
      </c>
      <c r="G165" s="337"/>
      <c r="H165" s="338"/>
      <c r="I165" s="338"/>
      <c r="J165" s="300" t="s">
        <v>2180</v>
      </c>
      <c r="K165" s="280"/>
    </row>
    <row r="166" spans="2:11" ht="5.25" customHeight="1">
      <c r="B166" s="306"/>
      <c r="C166" s="303"/>
      <c r="D166" s="303"/>
      <c r="E166" s="303"/>
      <c r="F166" s="303"/>
      <c r="G166" s="304"/>
      <c r="H166" s="303"/>
      <c r="I166" s="303"/>
      <c r="J166" s="303"/>
      <c r="K166" s="327"/>
    </row>
    <row r="167" spans="2:11" ht="15" customHeight="1">
      <c r="B167" s="306"/>
      <c r="C167" s="286" t="s">
        <v>2184</v>
      </c>
      <c r="D167" s="286"/>
      <c r="E167" s="286"/>
      <c r="F167" s="305" t="s">
        <v>2181</v>
      </c>
      <c r="G167" s="286"/>
      <c r="H167" s="286" t="s">
        <v>2220</v>
      </c>
      <c r="I167" s="286" t="s">
        <v>2183</v>
      </c>
      <c r="J167" s="286">
        <v>120</v>
      </c>
      <c r="K167" s="327"/>
    </row>
    <row r="168" spans="2:11" ht="15" customHeight="1">
      <c r="B168" s="306"/>
      <c r="C168" s="286" t="s">
        <v>2229</v>
      </c>
      <c r="D168" s="286"/>
      <c r="E168" s="286"/>
      <c r="F168" s="305" t="s">
        <v>2181</v>
      </c>
      <c r="G168" s="286"/>
      <c r="H168" s="286" t="s">
        <v>2230</v>
      </c>
      <c r="I168" s="286" t="s">
        <v>2183</v>
      </c>
      <c r="J168" s="286" t="s">
        <v>2231</v>
      </c>
      <c r="K168" s="327"/>
    </row>
    <row r="169" spans="2:11" ht="15" customHeight="1">
      <c r="B169" s="306"/>
      <c r="C169" s="286" t="s">
        <v>2130</v>
      </c>
      <c r="D169" s="286"/>
      <c r="E169" s="286"/>
      <c r="F169" s="305" t="s">
        <v>2181</v>
      </c>
      <c r="G169" s="286"/>
      <c r="H169" s="286" t="s">
        <v>2247</v>
      </c>
      <c r="I169" s="286" t="s">
        <v>2183</v>
      </c>
      <c r="J169" s="286" t="s">
        <v>2231</v>
      </c>
      <c r="K169" s="327"/>
    </row>
    <row r="170" spans="2:11" ht="15" customHeight="1">
      <c r="B170" s="306"/>
      <c r="C170" s="286" t="s">
        <v>2186</v>
      </c>
      <c r="D170" s="286"/>
      <c r="E170" s="286"/>
      <c r="F170" s="305" t="s">
        <v>2187</v>
      </c>
      <c r="G170" s="286"/>
      <c r="H170" s="286" t="s">
        <v>2247</v>
      </c>
      <c r="I170" s="286" t="s">
        <v>2183</v>
      </c>
      <c r="J170" s="286">
        <v>50</v>
      </c>
      <c r="K170" s="327"/>
    </row>
    <row r="171" spans="2:11" ht="15" customHeight="1">
      <c r="B171" s="306"/>
      <c r="C171" s="286" t="s">
        <v>2189</v>
      </c>
      <c r="D171" s="286"/>
      <c r="E171" s="286"/>
      <c r="F171" s="305" t="s">
        <v>2181</v>
      </c>
      <c r="G171" s="286"/>
      <c r="H171" s="286" t="s">
        <v>2247</v>
      </c>
      <c r="I171" s="286" t="s">
        <v>2191</v>
      </c>
      <c r="J171" s="286"/>
      <c r="K171" s="327"/>
    </row>
    <row r="172" spans="2:11" ht="15" customHeight="1">
      <c r="B172" s="306"/>
      <c r="C172" s="286" t="s">
        <v>2200</v>
      </c>
      <c r="D172" s="286"/>
      <c r="E172" s="286"/>
      <c r="F172" s="305" t="s">
        <v>2187</v>
      </c>
      <c r="G172" s="286"/>
      <c r="H172" s="286" t="s">
        <v>2247</v>
      </c>
      <c r="I172" s="286" t="s">
        <v>2183</v>
      </c>
      <c r="J172" s="286">
        <v>50</v>
      </c>
      <c r="K172" s="327"/>
    </row>
    <row r="173" spans="2:11" ht="15" customHeight="1">
      <c r="B173" s="306"/>
      <c r="C173" s="286" t="s">
        <v>2208</v>
      </c>
      <c r="D173" s="286"/>
      <c r="E173" s="286"/>
      <c r="F173" s="305" t="s">
        <v>2187</v>
      </c>
      <c r="G173" s="286"/>
      <c r="H173" s="286" t="s">
        <v>2247</v>
      </c>
      <c r="I173" s="286" t="s">
        <v>2183</v>
      </c>
      <c r="J173" s="286">
        <v>50</v>
      </c>
      <c r="K173" s="327"/>
    </row>
    <row r="174" spans="2:11" ht="15" customHeight="1">
      <c r="B174" s="306"/>
      <c r="C174" s="286" t="s">
        <v>2206</v>
      </c>
      <c r="D174" s="286"/>
      <c r="E174" s="286"/>
      <c r="F174" s="305" t="s">
        <v>2187</v>
      </c>
      <c r="G174" s="286"/>
      <c r="H174" s="286" t="s">
        <v>2247</v>
      </c>
      <c r="I174" s="286" t="s">
        <v>2183</v>
      </c>
      <c r="J174" s="286">
        <v>50</v>
      </c>
      <c r="K174" s="327"/>
    </row>
    <row r="175" spans="2:11" ht="15" customHeight="1">
      <c r="B175" s="306"/>
      <c r="C175" s="286" t="s">
        <v>132</v>
      </c>
      <c r="D175" s="286"/>
      <c r="E175" s="286"/>
      <c r="F175" s="305" t="s">
        <v>2181</v>
      </c>
      <c r="G175" s="286"/>
      <c r="H175" s="286" t="s">
        <v>2248</v>
      </c>
      <c r="I175" s="286" t="s">
        <v>2249</v>
      </c>
      <c r="J175" s="286"/>
      <c r="K175" s="327"/>
    </row>
    <row r="176" spans="2:11" ht="15" customHeight="1">
      <c r="B176" s="306"/>
      <c r="C176" s="286" t="s">
        <v>59</v>
      </c>
      <c r="D176" s="286"/>
      <c r="E176" s="286"/>
      <c r="F176" s="305" t="s">
        <v>2181</v>
      </c>
      <c r="G176" s="286"/>
      <c r="H176" s="286" t="s">
        <v>2250</v>
      </c>
      <c r="I176" s="286" t="s">
        <v>2251</v>
      </c>
      <c r="J176" s="286">
        <v>1</v>
      </c>
      <c r="K176" s="327"/>
    </row>
    <row r="177" spans="2:11" ht="15" customHeight="1">
      <c r="B177" s="306"/>
      <c r="C177" s="286" t="s">
        <v>55</v>
      </c>
      <c r="D177" s="286"/>
      <c r="E177" s="286"/>
      <c r="F177" s="305" t="s">
        <v>2181</v>
      </c>
      <c r="G177" s="286"/>
      <c r="H177" s="286" t="s">
        <v>2252</v>
      </c>
      <c r="I177" s="286" t="s">
        <v>2183</v>
      </c>
      <c r="J177" s="286">
        <v>20</v>
      </c>
      <c r="K177" s="327"/>
    </row>
    <row r="178" spans="2:11" ht="15" customHeight="1">
      <c r="B178" s="306"/>
      <c r="C178" s="286" t="s">
        <v>133</v>
      </c>
      <c r="D178" s="286"/>
      <c r="E178" s="286"/>
      <c r="F178" s="305" t="s">
        <v>2181</v>
      </c>
      <c r="G178" s="286"/>
      <c r="H178" s="286" t="s">
        <v>2253</v>
      </c>
      <c r="I178" s="286" t="s">
        <v>2183</v>
      </c>
      <c r="J178" s="286">
        <v>255</v>
      </c>
      <c r="K178" s="327"/>
    </row>
    <row r="179" spans="2:11" ht="15" customHeight="1">
      <c r="B179" s="306"/>
      <c r="C179" s="286" t="s">
        <v>134</v>
      </c>
      <c r="D179" s="286"/>
      <c r="E179" s="286"/>
      <c r="F179" s="305" t="s">
        <v>2181</v>
      </c>
      <c r="G179" s="286"/>
      <c r="H179" s="286" t="s">
        <v>2146</v>
      </c>
      <c r="I179" s="286" t="s">
        <v>2183</v>
      </c>
      <c r="J179" s="286">
        <v>10</v>
      </c>
      <c r="K179" s="327"/>
    </row>
    <row r="180" spans="2:11" ht="15" customHeight="1">
      <c r="B180" s="306"/>
      <c r="C180" s="286" t="s">
        <v>135</v>
      </c>
      <c r="D180" s="286"/>
      <c r="E180" s="286"/>
      <c r="F180" s="305" t="s">
        <v>2181</v>
      </c>
      <c r="G180" s="286"/>
      <c r="H180" s="286" t="s">
        <v>2254</v>
      </c>
      <c r="I180" s="286" t="s">
        <v>2215</v>
      </c>
      <c r="J180" s="286"/>
      <c r="K180" s="327"/>
    </row>
    <row r="181" spans="2:11" ht="15" customHeight="1">
      <c r="B181" s="306"/>
      <c r="C181" s="286" t="s">
        <v>2255</v>
      </c>
      <c r="D181" s="286"/>
      <c r="E181" s="286"/>
      <c r="F181" s="305" t="s">
        <v>2181</v>
      </c>
      <c r="G181" s="286"/>
      <c r="H181" s="286" t="s">
        <v>2256</v>
      </c>
      <c r="I181" s="286" t="s">
        <v>2215</v>
      </c>
      <c r="J181" s="286"/>
      <c r="K181" s="327"/>
    </row>
    <row r="182" spans="2:11" ht="15" customHeight="1">
      <c r="B182" s="306"/>
      <c r="C182" s="286" t="s">
        <v>2244</v>
      </c>
      <c r="D182" s="286"/>
      <c r="E182" s="286"/>
      <c r="F182" s="305" t="s">
        <v>2181</v>
      </c>
      <c r="G182" s="286"/>
      <c r="H182" s="286" t="s">
        <v>2257</v>
      </c>
      <c r="I182" s="286" t="s">
        <v>2215</v>
      </c>
      <c r="J182" s="286"/>
      <c r="K182" s="327"/>
    </row>
    <row r="183" spans="2:11" ht="15" customHeight="1">
      <c r="B183" s="306"/>
      <c r="C183" s="286" t="s">
        <v>137</v>
      </c>
      <c r="D183" s="286"/>
      <c r="E183" s="286"/>
      <c r="F183" s="305" t="s">
        <v>2187</v>
      </c>
      <c r="G183" s="286"/>
      <c r="H183" s="286" t="s">
        <v>2258</v>
      </c>
      <c r="I183" s="286" t="s">
        <v>2183</v>
      </c>
      <c r="J183" s="286">
        <v>50</v>
      </c>
      <c r="K183" s="327"/>
    </row>
    <row r="184" spans="2:11" ht="15" customHeight="1">
      <c r="B184" s="306"/>
      <c r="C184" s="286" t="s">
        <v>2259</v>
      </c>
      <c r="D184" s="286"/>
      <c r="E184" s="286"/>
      <c r="F184" s="305" t="s">
        <v>2187</v>
      </c>
      <c r="G184" s="286"/>
      <c r="H184" s="286" t="s">
        <v>2260</v>
      </c>
      <c r="I184" s="286" t="s">
        <v>2261</v>
      </c>
      <c r="J184" s="286"/>
      <c r="K184" s="327"/>
    </row>
    <row r="185" spans="2:11" ht="15" customHeight="1">
      <c r="B185" s="306"/>
      <c r="C185" s="286" t="s">
        <v>2262</v>
      </c>
      <c r="D185" s="286"/>
      <c r="E185" s="286"/>
      <c r="F185" s="305" t="s">
        <v>2187</v>
      </c>
      <c r="G185" s="286"/>
      <c r="H185" s="286" t="s">
        <v>2263</v>
      </c>
      <c r="I185" s="286" t="s">
        <v>2261</v>
      </c>
      <c r="J185" s="286"/>
      <c r="K185" s="327"/>
    </row>
    <row r="186" spans="2:11" ht="15" customHeight="1">
      <c r="B186" s="306"/>
      <c r="C186" s="286" t="s">
        <v>2264</v>
      </c>
      <c r="D186" s="286"/>
      <c r="E186" s="286"/>
      <c r="F186" s="305" t="s">
        <v>2187</v>
      </c>
      <c r="G186" s="286"/>
      <c r="H186" s="286" t="s">
        <v>2265</v>
      </c>
      <c r="I186" s="286" t="s">
        <v>2261</v>
      </c>
      <c r="J186" s="286"/>
      <c r="K186" s="327"/>
    </row>
    <row r="187" spans="2:11" ht="15" customHeight="1">
      <c r="B187" s="306"/>
      <c r="C187" s="339" t="s">
        <v>2266</v>
      </c>
      <c r="D187" s="286"/>
      <c r="E187" s="286"/>
      <c r="F187" s="305" t="s">
        <v>2187</v>
      </c>
      <c r="G187" s="286"/>
      <c r="H187" s="286" t="s">
        <v>2267</v>
      </c>
      <c r="I187" s="286" t="s">
        <v>2268</v>
      </c>
      <c r="J187" s="340" t="s">
        <v>2269</v>
      </c>
      <c r="K187" s="327"/>
    </row>
    <row r="188" spans="2:11" ht="15" customHeight="1">
      <c r="B188" s="306"/>
      <c r="C188" s="291" t="s">
        <v>44</v>
      </c>
      <c r="D188" s="286"/>
      <c r="E188" s="286"/>
      <c r="F188" s="305" t="s">
        <v>2181</v>
      </c>
      <c r="G188" s="286"/>
      <c r="H188" s="282" t="s">
        <v>2270</v>
      </c>
      <c r="I188" s="286" t="s">
        <v>2271</v>
      </c>
      <c r="J188" s="286"/>
      <c r="K188" s="327"/>
    </row>
    <row r="189" spans="2:11" ht="15" customHeight="1">
      <c r="B189" s="306"/>
      <c r="C189" s="291" t="s">
        <v>2272</v>
      </c>
      <c r="D189" s="286"/>
      <c r="E189" s="286"/>
      <c r="F189" s="305" t="s">
        <v>2181</v>
      </c>
      <c r="G189" s="286"/>
      <c r="H189" s="286" t="s">
        <v>2273</v>
      </c>
      <c r="I189" s="286" t="s">
        <v>2215</v>
      </c>
      <c r="J189" s="286"/>
      <c r="K189" s="327"/>
    </row>
    <row r="190" spans="2:11" ht="15" customHeight="1">
      <c r="B190" s="306"/>
      <c r="C190" s="291" t="s">
        <v>2274</v>
      </c>
      <c r="D190" s="286"/>
      <c r="E190" s="286"/>
      <c r="F190" s="305" t="s">
        <v>2181</v>
      </c>
      <c r="G190" s="286"/>
      <c r="H190" s="286" t="s">
        <v>2275</v>
      </c>
      <c r="I190" s="286" t="s">
        <v>2215</v>
      </c>
      <c r="J190" s="286"/>
      <c r="K190" s="327"/>
    </row>
    <row r="191" spans="2:11" ht="15" customHeight="1">
      <c r="B191" s="306"/>
      <c r="C191" s="291" t="s">
        <v>2276</v>
      </c>
      <c r="D191" s="286"/>
      <c r="E191" s="286"/>
      <c r="F191" s="305" t="s">
        <v>2187</v>
      </c>
      <c r="G191" s="286"/>
      <c r="H191" s="286" t="s">
        <v>2277</v>
      </c>
      <c r="I191" s="286" t="s">
        <v>2215</v>
      </c>
      <c r="J191" s="286"/>
      <c r="K191" s="327"/>
    </row>
    <row r="192" spans="2:11" ht="15" customHeight="1">
      <c r="B192" s="333"/>
      <c r="C192" s="341"/>
      <c r="D192" s="315"/>
      <c r="E192" s="315"/>
      <c r="F192" s="315"/>
      <c r="G192" s="315"/>
      <c r="H192" s="315"/>
      <c r="I192" s="315"/>
      <c r="J192" s="315"/>
      <c r="K192" s="334"/>
    </row>
    <row r="193" spans="2:11" ht="18.75" customHeight="1">
      <c r="B193" s="282"/>
      <c r="C193" s="286"/>
      <c r="D193" s="286"/>
      <c r="E193" s="286"/>
      <c r="F193" s="305"/>
      <c r="G193" s="286"/>
      <c r="H193" s="286"/>
      <c r="I193" s="286"/>
      <c r="J193" s="286"/>
      <c r="K193" s="282"/>
    </row>
    <row r="194" spans="2:11" ht="18.75" customHeight="1">
      <c r="B194" s="282"/>
      <c r="C194" s="286"/>
      <c r="D194" s="286"/>
      <c r="E194" s="286"/>
      <c r="F194" s="305"/>
      <c r="G194" s="286"/>
      <c r="H194" s="286"/>
      <c r="I194" s="286"/>
      <c r="J194" s="286"/>
      <c r="K194" s="282"/>
    </row>
    <row r="195" spans="2:11" ht="18.75" customHeight="1">
      <c r="B195" s="292"/>
      <c r="C195" s="292"/>
      <c r="D195" s="292"/>
      <c r="E195" s="292"/>
      <c r="F195" s="292"/>
      <c r="G195" s="292"/>
      <c r="H195" s="292"/>
      <c r="I195" s="292"/>
      <c r="J195" s="292"/>
      <c r="K195" s="292"/>
    </row>
    <row r="196" spans="2:11" ht="13.5">
      <c r="B196" s="274"/>
      <c r="C196" s="275"/>
      <c r="D196" s="275"/>
      <c r="E196" s="275"/>
      <c r="F196" s="275"/>
      <c r="G196" s="275"/>
      <c r="H196" s="275"/>
      <c r="I196" s="275"/>
      <c r="J196" s="275"/>
      <c r="K196" s="276"/>
    </row>
    <row r="197" spans="2:11" ht="21">
      <c r="B197" s="277"/>
      <c r="C197" s="400" t="s">
        <v>2278</v>
      </c>
      <c r="D197" s="400"/>
      <c r="E197" s="400"/>
      <c r="F197" s="400"/>
      <c r="G197" s="400"/>
      <c r="H197" s="400"/>
      <c r="I197" s="400"/>
      <c r="J197" s="400"/>
      <c r="K197" s="278"/>
    </row>
    <row r="198" spans="2:11" ht="25.5" customHeight="1">
      <c r="B198" s="277"/>
      <c r="C198" s="342" t="s">
        <v>2279</v>
      </c>
      <c r="D198" s="342"/>
      <c r="E198" s="342"/>
      <c r="F198" s="342" t="s">
        <v>2280</v>
      </c>
      <c r="G198" s="343"/>
      <c r="H198" s="399" t="s">
        <v>2281</v>
      </c>
      <c r="I198" s="399"/>
      <c r="J198" s="399"/>
      <c r="K198" s="278"/>
    </row>
    <row r="199" spans="2:11" ht="5.25" customHeight="1">
      <c r="B199" s="306"/>
      <c r="C199" s="303"/>
      <c r="D199" s="303"/>
      <c r="E199" s="303"/>
      <c r="F199" s="303"/>
      <c r="G199" s="286"/>
      <c r="H199" s="303"/>
      <c r="I199" s="303"/>
      <c r="J199" s="303"/>
      <c r="K199" s="327"/>
    </row>
    <row r="200" spans="2:11" ht="15" customHeight="1">
      <c r="B200" s="306"/>
      <c r="C200" s="286" t="s">
        <v>2271</v>
      </c>
      <c r="D200" s="286"/>
      <c r="E200" s="286"/>
      <c r="F200" s="305" t="s">
        <v>45</v>
      </c>
      <c r="G200" s="286"/>
      <c r="H200" s="397" t="s">
        <v>2282</v>
      </c>
      <c r="I200" s="397"/>
      <c r="J200" s="397"/>
      <c r="K200" s="327"/>
    </row>
    <row r="201" spans="2:11" ht="15" customHeight="1">
      <c r="B201" s="306"/>
      <c r="C201" s="312"/>
      <c r="D201" s="286"/>
      <c r="E201" s="286"/>
      <c r="F201" s="305" t="s">
        <v>46</v>
      </c>
      <c r="G201" s="286"/>
      <c r="H201" s="397" t="s">
        <v>2283</v>
      </c>
      <c r="I201" s="397"/>
      <c r="J201" s="397"/>
      <c r="K201" s="327"/>
    </row>
    <row r="202" spans="2:11" ht="15" customHeight="1">
      <c r="B202" s="306"/>
      <c r="C202" s="312"/>
      <c r="D202" s="286"/>
      <c r="E202" s="286"/>
      <c r="F202" s="305" t="s">
        <v>49</v>
      </c>
      <c r="G202" s="286"/>
      <c r="H202" s="397" t="s">
        <v>2284</v>
      </c>
      <c r="I202" s="397"/>
      <c r="J202" s="397"/>
      <c r="K202" s="327"/>
    </row>
    <row r="203" spans="2:11" ht="15" customHeight="1">
      <c r="B203" s="306"/>
      <c r="C203" s="286"/>
      <c r="D203" s="286"/>
      <c r="E203" s="286"/>
      <c r="F203" s="305" t="s">
        <v>47</v>
      </c>
      <c r="G203" s="286"/>
      <c r="H203" s="397" t="s">
        <v>2285</v>
      </c>
      <c r="I203" s="397"/>
      <c r="J203" s="397"/>
      <c r="K203" s="327"/>
    </row>
    <row r="204" spans="2:11" ht="15" customHeight="1">
      <c r="B204" s="306"/>
      <c r="C204" s="286"/>
      <c r="D204" s="286"/>
      <c r="E204" s="286"/>
      <c r="F204" s="305" t="s">
        <v>48</v>
      </c>
      <c r="G204" s="286"/>
      <c r="H204" s="397" t="s">
        <v>2286</v>
      </c>
      <c r="I204" s="397"/>
      <c r="J204" s="397"/>
      <c r="K204" s="327"/>
    </row>
    <row r="205" spans="2:11" ht="15" customHeight="1">
      <c r="B205" s="306"/>
      <c r="C205" s="286"/>
      <c r="D205" s="286"/>
      <c r="E205" s="286"/>
      <c r="F205" s="305"/>
      <c r="G205" s="286"/>
      <c r="H205" s="286"/>
      <c r="I205" s="286"/>
      <c r="J205" s="286"/>
      <c r="K205" s="327"/>
    </row>
    <row r="206" spans="2:11" ht="15" customHeight="1">
      <c r="B206" s="306"/>
      <c r="C206" s="286" t="s">
        <v>2227</v>
      </c>
      <c r="D206" s="286"/>
      <c r="E206" s="286"/>
      <c r="F206" s="305" t="s">
        <v>81</v>
      </c>
      <c r="G206" s="286"/>
      <c r="H206" s="397" t="s">
        <v>2287</v>
      </c>
      <c r="I206" s="397"/>
      <c r="J206" s="397"/>
      <c r="K206" s="327"/>
    </row>
    <row r="207" spans="2:11" ht="15" customHeight="1">
      <c r="B207" s="306"/>
      <c r="C207" s="312"/>
      <c r="D207" s="286"/>
      <c r="E207" s="286"/>
      <c r="F207" s="305" t="s">
        <v>2124</v>
      </c>
      <c r="G207" s="286"/>
      <c r="H207" s="397" t="s">
        <v>2125</v>
      </c>
      <c r="I207" s="397"/>
      <c r="J207" s="397"/>
      <c r="K207" s="327"/>
    </row>
    <row r="208" spans="2:11" ht="15" customHeight="1">
      <c r="B208" s="306"/>
      <c r="C208" s="286"/>
      <c r="D208" s="286"/>
      <c r="E208" s="286"/>
      <c r="F208" s="305" t="s">
        <v>2122</v>
      </c>
      <c r="G208" s="286"/>
      <c r="H208" s="397" t="s">
        <v>2288</v>
      </c>
      <c r="I208" s="397"/>
      <c r="J208" s="397"/>
      <c r="K208" s="327"/>
    </row>
    <row r="209" spans="2:11" ht="15" customHeight="1">
      <c r="B209" s="344"/>
      <c r="C209" s="312"/>
      <c r="D209" s="312"/>
      <c r="E209" s="312"/>
      <c r="F209" s="305" t="s">
        <v>2126</v>
      </c>
      <c r="G209" s="291"/>
      <c r="H209" s="398" t="s">
        <v>2127</v>
      </c>
      <c r="I209" s="398"/>
      <c r="J209" s="398"/>
      <c r="K209" s="345"/>
    </row>
    <row r="210" spans="2:11" ht="15" customHeight="1">
      <c r="B210" s="344"/>
      <c r="C210" s="312"/>
      <c r="D210" s="312"/>
      <c r="E210" s="312"/>
      <c r="F210" s="305" t="s">
        <v>2128</v>
      </c>
      <c r="G210" s="291"/>
      <c r="H210" s="398" t="s">
        <v>2289</v>
      </c>
      <c r="I210" s="398"/>
      <c r="J210" s="398"/>
      <c r="K210" s="345"/>
    </row>
    <row r="211" spans="2:11" ht="15" customHeight="1">
      <c r="B211" s="344"/>
      <c r="C211" s="312"/>
      <c r="D211" s="312"/>
      <c r="E211" s="312"/>
      <c r="F211" s="346"/>
      <c r="G211" s="291"/>
      <c r="H211" s="347"/>
      <c r="I211" s="347"/>
      <c r="J211" s="347"/>
      <c r="K211" s="345"/>
    </row>
    <row r="212" spans="2:11" ht="15" customHeight="1">
      <c r="B212" s="344"/>
      <c r="C212" s="286" t="s">
        <v>2251</v>
      </c>
      <c r="D212" s="312"/>
      <c r="E212" s="312"/>
      <c r="F212" s="305">
        <v>1</v>
      </c>
      <c r="G212" s="291"/>
      <c r="H212" s="398" t="s">
        <v>2290</v>
      </c>
      <c r="I212" s="398"/>
      <c r="J212" s="398"/>
      <c r="K212" s="345"/>
    </row>
    <row r="213" spans="2:11" ht="15" customHeight="1">
      <c r="B213" s="344"/>
      <c r="C213" s="312"/>
      <c r="D213" s="312"/>
      <c r="E213" s="312"/>
      <c r="F213" s="305">
        <v>2</v>
      </c>
      <c r="G213" s="291"/>
      <c r="H213" s="398" t="s">
        <v>2291</v>
      </c>
      <c r="I213" s="398"/>
      <c r="J213" s="398"/>
      <c r="K213" s="345"/>
    </row>
    <row r="214" spans="2:11" ht="15" customHeight="1">
      <c r="B214" s="344"/>
      <c r="C214" s="312"/>
      <c r="D214" s="312"/>
      <c r="E214" s="312"/>
      <c r="F214" s="305">
        <v>3</v>
      </c>
      <c r="G214" s="291"/>
      <c r="H214" s="398" t="s">
        <v>2292</v>
      </c>
      <c r="I214" s="398"/>
      <c r="J214" s="398"/>
      <c r="K214" s="345"/>
    </row>
    <row r="215" spans="2:11" ht="15" customHeight="1">
      <c r="B215" s="344"/>
      <c r="C215" s="312"/>
      <c r="D215" s="312"/>
      <c r="E215" s="312"/>
      <c r="F215" s="305">
        <v>4</v>
      </c>
      <c r="G215" s="291"/>
      <c r="H215" s="398" t="s">
        <v>2293</v>
      </c>
      <c r="I215" s="398"/>
      <c r="J215" s="398"/>
      <c r="K215" s="345"/>
    </row>
    <row r="216" spans="2:11" ht="12.75" customHeight="1">
      <c r="B216" s="348"/>
      <c r="C216" s="349"/>
      <c r="D216" s="349"/>
      <c r="E216" s="349"/>
      <c r="F216" s="349"/>
      <c r="G216" s="349"/>
      <c r="H216" s="349"/>
      <c r="I216" s="349"/>
      <c r="J216" s="349"/>
      <c r="K216" s="35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82</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121</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ROUND(SUM(BE80:BE90),2)</f>
        <v>0</v>
      </c>
      <c r="G30" s="41"/>
      <c r="H30" s="41"/>
      <c r="I30" s="130">
        <v>0.21</v>
      </c>
      <c r="J30" s="129">
        <f>ROUND(ROUND((SUM(BE80:BE90)),2)*I30,2)</f>
        <v>0</v>
      </c>
      <c r="K30" s="44"/>
    </row>
    <row r="31" spans="2:11" s="1" customFormat="1" ht="14.45" customHeight="1">
      <c r="B31" s="40"/>
      <c r="C31" s="41"/>
      <c r="D31" s="41"/>
      <c r="E31" s="48" t="s">
        <v>46</v>
      </c>
      <c r="F31" s="129">
        <f>ROUND(SUM(BF80:BF90),2)</f>
        <v>0</v>
      </c>
      <c r="G31" s="41"/>
      <c r="H31" s="41"/>
      <c r="I31" s="130">
        <v>0.15</v>
      </c>
      <c r="J31" s="129">
        <f>ROUND(ROUND((SUM(BF80:BF90)),2)*I31,2)</f>
        <v>0</v>
      </c>
      <c r="K31" s="44"/>
    </row>
    <row r="32" spans="2:11" s="1" customFormat="1" ht="14.45" customHeight="1" hidden="1">
      <c r="B32" s="40"/>
      <c r="C32" s="41"/>
      <c r="D32" s="41"/>
      <c r="E32" s="48" t="s">
        <v>47</v>
      </c>
      <c r="F32" s="129">
        <f>ROUND(SUM(BG80:BG90),2)</f>
        <v>0</v>
      </c>
      <c r="G32" s="41"/>
      <c r="H32" s="41"/>
      <c r="I32" s="130">
        <v>0.21</v>
      </c>
      <c r="J32" s="129">
        <v>0</v>
      </c>
      <c r="K32" s="44"/>
    </row>
    <row r="33" spans="2:11" s="1" customFormat="1" ht="14.45" customHeight="1" hidden="1">
      <c r="B33" s="40"/>
      <c r="C33" s="41"/>
      <c r="D33" s="41"/>
      <c r="E33" s="48" t="s">
        <v>48</v>
      </c>
      <c r="F33" s="129">
        <f>ROUND(SUM(BH80:BH90),2)</f>
        <v>0</v>
      </c>
      <c r="G33" s="41"/>
      <c r="H33" s="41"/>
      <c r="I33" s="130">
        <v>0.15</v>
      </c>
      <c r="J33" s="129">
        <v>0</v>
      </c>
      <c r="K33" s="44"/>
    </row>
    <row r="34" spans="2:11" s="1" customFormat="1" ht="14.45" customHeight="1" hidden="1">
      <c r="B34" s="40"/>
      <c r="C34" s="41"/>
      <c r="D34" s="41"/>
      <c r="E34" s="48" t="s">
        <v>49</v>
      </c>
      <c r="F34" s="129">
        <f>ROUND(SUM(BI80:BI90),2)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00 - Vedlejší náklady</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Jeseniova 2769/208, Praha 3 - Žižkov</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J80</f>
        <v>0</v>
      </c>
      <c r="K56" s="44"/>
      <c r="AU56" s="23" t="s">
        <v>126</v>
      </c>
    </row>
    <row r="57" spans="2:11" s="7" customFormat="1" ht="24.95" customHeight="1">
      <c r="B57" s="148"/>
      <c r="C57" s="149"/>
      <c r="D57" s="150" t="s">
        <v>127</v>
      </c>
      <c r="E57" s="151"/>
      <c r="F57" s="151"/>
      <c r="G57" s="151"/>
      <c r="H57" s="151"/>
      <c r="I57" s="152"/>
      <c r="J57" s="153">
        <f>J81</f>
        <v>0</v>
      </c>
      <c r="K57" s="154"/>
    </row>
    <row r="58" spans="2:11" s="8" customFormat="1" ht="19.9" customHeight="1">
      <c r="B58" s="155"/>
      <c r="C58" s="156"/>
      <c r="D58" s="157" t="s">
        <v>128</v>
      </c>
      <c r="E58" s="158"/>
      <c r="F58" s="158"/>
      <c r="G58" s="158"/>
      <c r="H58" s="158"/>
      <c r="I58" s="159"/>
      <c r="J58" s="160">
        <f>J82</f>
        <v>0</v>
      </c>
      <c r="K58" s="161"/>
    </row>
    <row r="59" spans="2:11" s="8" customFormat="1" ht="19.9" customHeight="1">
      <c r="B59" s="155"/>
      <c r="C59" s="156"/>
      <c r="D59" s="157" t="s">
        <v>129</v>
      </c>
      <c r="E59" s="158"/>
      <c r="F59" s="158"/>
      <c r="G59" s="158"/>
      <c r="H59" s="158"/>
      <c r="I59" s="159"/>
      <c r="J59" s="160">
        <f>J85</f>
        <v>0</v>
      </c>
      <c r="K59" s="161"/>
    </row>
    <row r="60" spans="2:11" s="8" customFormat="1" ht="19.9" customHeight="1">
      <c r="B60" s="155"/>
      <c r="C60" s="156"/>
      <c r="D60" s="157" t="s">
        <v>130</v>
      </c>
      <c r="E60" s="158"/>
      <c r="F60" s="158"/>
      <c r="G60" s="158"/>
      <c r="H60" s="158"/>
      <c r="I60" s="159"/>
      <c r="J60" s="160">
        <f>J89</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131</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22.5" customHeight="1">
      <c r="B70" s="40"/>
      <c r="C70" s="62"/>
      <c r="D70" s="62"/>
      <c r="E70" s="393" t="str">
        <f>E7</f>
        <v>Stavební úpravy v 3. NP a nástavba 4. NP v objektu VŠE - Centrum aplikovaného výzkumu</v>
      </c>
      <c r="F70" s="394"/>
      <c r="G70" s="394"/>
      <c r="H70" s="394"/>
      <c r="I70" s="162"/>
      <c r="J70" s="62"/>
      <c r="K70" s="62"/>
      <c r="L70" s="60"/>
    </row>
    <row r="71" spans="2:12" s="1" customFormat="1" ht="14.45" customHeight="1">
      <c r="B71" s="40"/>
      <c r="C71" s="64" t="s">
        <v>120</v>
      </c>
      <c r="D71" s="62"/>
      <c r="E71" s="62"/>
      <c r="F71" s="62"/>
      <c r="G71" s="62"/>
      <c r="H71" s="62"/>
      <c r="I71" s="162"/>
      <c r="J71" s="62"/>
      <c r="K71" s="62"/>
      <c r="L71" s="60"/>
    </row>
    <row r="72" spans="2:12" s="1" customFormat="1" ht="23.25" customHeight="1">
      <c r="B72" s="40"/>
      <c r="C72" s="62"/>
      <c r="D72" s="62"/>
      <c r="E72" s="369" t="str">
        <f>E9</f>
        <v>SO 00 - Vedlejší náklady</v>
      </c>
      <c r="F72" s="395"/>
      <c r="G72" s="395"/>
      <c r="H72" s="395"/>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25</v>
      </c>
      <c r="D74" s="62"/>
      <c r="E74" s="62"/>
      <c r="F74" s="163" t="str">
        <f>F12</f>
        <v>Jeseniova 2769/208, Praha 3 - Žižkov</v>
      </c>
      <c r="G74" s="62"/>
      <c r="H74" s="62"/>
      <c r="I74" s="164" t="s">
        <v>27</v>
      </c>
      <c r="J74" s="72" t="str">
        <f>IF(J12="","",J12)</f>
        <v>8.10.2017</v>
      </c>
      <c r="K74" s="62"/>
      <c r="L74" s="60"/>
    </row>
    <row r="75" spans="2:12" s="1" customFormat="1" ht="6.95" customHeight="1">
      <c r="B75" s="40"/>
      <c r="C75" s="62"/>
      <c r="D75" s="62"/>
      <c r="E75" s="62"/>
      <c r="F75" s="62"/>
      <c r="G75" s="62"/>
      <c r="H75" s="62"/>
      <c r="I75" s="162"/>
      <c r="J75" s="62"/>
      <c r="K75" s="62"/>
      <c r="L75" s="60"/>
    </row>
    <row r="76" spans="2:12" s="1" customFormat="1" ht="13.5">
      <c r="B76" s="40"/>
      <c r="C76" s="64" t="s">
        <v>31</v>
      </c>
      <c r="D76" s="62"/>
      <c r="E76" s="62"/>
      <c r="F76" s="163" t="str">
        <f>E15</f>
        <v xml:space="preserve"> </v>
      </c>
      <c r="G76" s="62"/>
      <c r="H76" s="62"/>
      <c r="I76" s="164" t="s">
        <v>37</v>
      </c>
      <c r="J76" s="163" t="str">
        <f>E21</f>
        <v xml:space="preserve"> </v>
      </c>
      <c r="K76" s="62"/>
      <c r="L76" s="60"/>
    </row>
    <row r="77" spans="2:12" s="1" customFormat="1" ht="14.45" customHeight="1">
      <c r="B77" s="40"/>
      <c r="C77" s="64" t="s">
        <v>35</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132</v>
      </c>
      <c r="D79" s="167" t="s">
        <v>59</v>
      </c>
      <c r="E79" s="167" t="s">
        <v>55</v>
      </c>
      <c r="F79" s="167" t="s">
        <v>133</v>
      </c>
      <c r="G79" s="167" t="s">
        <v>134</v>
      </c>
      <c r="H79" s="167" t="s">
        <v>135</v>
      </c>
      <c r="I79" s="168" t="s">
        <v>136</v>
      </c>
      <c r="J79" s="167" t="s">
        <v>124</v>
      </c>
      <c r="K79" s="169" t="s">
        <v>137</v>
      </c>
      <c r="L79" s="170"/>
      <c r="M79" s="80" t="s">
        <v>138</v>
      </c>
      <c r="N79" s="81" t="s">
        <v>44</v>
      </c>
      <c r="O79" s="81" t="s">
        <v>139</v>
      </c>
      <c r="P79" s="81" t="s">
        <v>140</v>
      </c>
      <c r="Q79" s="81" t="s">
        <v>141</v>
      </c>
      <c r="R79" s="81" t="s">
        <v>142</v>
      </c>
      <c r="S79" s="81" t="s">
        <v>143</v>
      </c>
      <c r="T79" s="82" t="s">
        <v>144</v>
      </c>
    </row>
    <row r="80" spans="2:63" s="1" customFormat="1" ht="29.25" customHeight="1">
      <c r="B80" s="40"/>
      <c r="C80" s="86" t="s">
        <v>125</v>
      </c>
      <c r="D80" s="62"/>
      <c r="E80" s="62"/>
      <c r="F80" s="62"/>
      <c r="G80" s="62"/>
      <c r="H80" s="62"/>
      <c r="I80" s="162"/>
      <c r="J80" s="171">
        <f>BK80</f>
        <v>0</v>
      </c>
      <c r="K80" s="62"/>
      <c r="L80" s="60"/>
      <c r="M80" s="83"/>
      <c r="N80" s="84"/>
      <c r="O80" s="84"/>
      <c r="P80" s="172">
        <f>P81</f>
        <v>0</v>
      </c>
      <c r="Q80" s="84"/>
      <c r="R80" s="172">
        <f>R81</f>
        <v>0</v>
      </c>
      <c r="S80" s="84"/>
      <c r="T80" s="173">
        <f>T81</f>
        <v>0</v>
      </c>
      <c r="AT80" s="23" t="s">
        <v>73</v>
      </c>
      <c r="AU80" s="23" t="s">
        <v>126</v>
      </c>
      <c r="BK80" s="174">
        <f>BK81</f>
        <v>0</v>
      </c>
    </row>
    <row r="81" spans="2:63" s="10" customFormat="1" ht="37.35" customHeight="1">
      <c r="B81" s="175"/>
      <c r="C81" s="176"/>
      <c r="D81" s="177" t="s">
        <v>73</v>
      </c>
      <c r="E81" s="178" t="s">
        <v>145</v>
      </c>
      <c r="F81" s="178" t="s">
        <v>146</v>
      </c>
      <c r="G81" s="176"/>
      <c r="H81" s="176"/>
      <c r="I81" s="179"/>
      <c r="J81" s="180">
        <f>BK81</f>
        <v>0</v>
      </c>
      <c r="K81" s="176"/>
      <c r="L81" s="181"/>
      <c r="M81" s="182"/>
      <c r="N81" s="183"/>
      <c r="O81" s="183"/>
      <c r="P81" s="184">
        <f>P82+P85+P89</f>
        <v>0</v>
      </c>
      <c r="Q81" s="183"/>
      <c r="R81" s="184">
        <f>R82+R85+R89</f>
        <v>0</v>
      </c>
      <c r="S81" s="183"/>
      <c r="T81" s="185">
        <f>T82+T85+T89</f>
        <v>0</v>
      </c>
      <c r="AR81" s="186" t="s">
        <v>147</v>
      </c>
      <c r="AT81" s="187" t="s">
        <v>73</v>
      </c>
      <c r="AU81" s="187" t="s">
        <v>74</v>
      </c>
      <c r="AY81" s="186" t="s">
        <v>148</v>
      </c>
      <c r="BK81" s="188">
        <f>BK82+BK85+BK89</f>
        <v>0</v>
      </c>
    </row>
    <row r="82" spans="2:63" s="10" customFormat="1" ht="19.9" customHeight="1">
      <c r="B82" s="175"/>
      <c r="C82" s="176"/>
      <c r="D82" s="189" t="s">
        <v>73</v>
      </c>
      <c r="E82" s="190" t="s">
        <v>149</v>
      </c>
      <c r="F82" s="190" t="s">
        <v>150</v>
      </c>
      <c r="G82" s="176"/>
      <c r="H82" s="176"/>
      <c r="I82" s="179"/>
      <c r="J82" s="191">
        <f>BK82</f>
        <v>0</v>
      </c>
      <c r="K82" s="176"/>
      <c r="L82" s="181"/>
      <c r="M82" s="182"/>
      <c r="N82" s="183"/>
      <c r="O82" s="183"/>
      <c r="P82" s="184">
        <f>SUM(P83:P84)</f>
        <v>0</v>
      </c>
      <c r="Q82" s="183"/>
      <c r="R82" s="184">
        <f>SUM(R83:R84)</f>
        <v>0</v>
      </c>
      <c r="S82" s="183"/>
      <c r="T82" s="185">
        <f>SUM(T83:T84)</f>
        <v>0</v>
      </c>
      <c r="AR82" s="186" t="s">
        <v>147</v>
      </c>
      <c r="AT82" s="187" t="s">
        <v>73</v>
      </c>
      <c r="AU82" s="187" t="s">
        <v>24</v>
      </c>
      <c r="AY82" s="186" t="s">
        <v>148</v>
      </c>
      <c r="BK82" s="188">
        <f>SUM(BK83:BK84)</f>
        <v>0</v>
      </c>
    </row>
    <row r="83" spans="2:65" s="1" customFormat="1" ht="31.5" customHeight="1">
      <c r="B83" s="40"/>
      <c r="C83" s="192" t="s">
        <v>24</v>
      </c>
      <c r="D83" s="192" t="s">
        <v>151</v>
      </c>
      <c r="E83" s="193" t="s">
        <v>152</v>
      </c>
      <c r="F83" s="194" t="s">
        <v>153</v>
      </c>
      <c r="G83" s="195" t="s">
        <v>154</v>
      </c>
      <c r="H83" s="196">
        <v>1</v>
      </c>
      <c r="I83" s="197"/>
      <c r="J83" s="198">
        <f>ROUND(I83*H83,2)</f>
        <v>0</v>
      </c>
      <c r="K83" s="194" t="s">
        <v>155</v>
      </c>
      <c r="L83" s="60"/>
      <c r="M83" s="199" t="s">
        <v>22</v>
      </c>
      <c r="N83" s="200" t="s">
        <v>45</v>
      </c>
      <c r="O83" s="41"/>
      <c r="P83" s="201">
        <f>O83*H83</f>
        <v>0</v>
      </c>
      <c r="Q83" s="201">
        <v>0</v>
      </c>
      <c r="R83" s="201">
        <f>Q83*H83</f>
        <v>0</v>
      </c>
      <c r="S83" s="201">
        <v>0</v>
      </c>
      <c r="T83" s="202">
        <f>S83*H83</f>
        <v>0</v>
      </c>
      <c r="AR83" s="23" t="s">
        <v>156</v>
      </c>
      <c r="AT83" s="23" t="s">
        <v>151</v>
      </c>
      <c r="AU83" s="23" t="s">
        <v>83</v>
      </c>
      <c r="AY83" s="23" t="s">
        <v>148</v>
      </c>
      <c r="BE83" s="203">
        <f>IF(N83="základní",J83,0)</f>
        <v>0</v>
      </c>
      <c r="BF83" s="203">
        <f>IF(N83="snížená",J83,0)</f>
        <v>0</v>
      </c>
      <c r="BG83" s="203">
        <f>IF(N83="zákl. přenesená",J83,0)</f>
        <v>0</v>
      </c>
      <c r="BH83" s="203">
        <f>IF(N83="sníž. přenesená",J83,0)</f>
        <v>0</v>
      </c>
      <c r="BI83" s="203">
        <f>IF(N83="nulová",J83,0)</f>
        <v>0</v>
      </c>
      <c r="BJ83" s="23" t="s">
        <v>24</v>
      </c>
      <c r="BK83" s="203">
        <f>ROUND(I83*H83,2)</f>
        <v>0</v>
      </c>
      <c r="BL83" s="23" t="s">
        <v>156</v>
      </c>
      <c r="BM83" s="23" t="s">
        <v>157</v>
      </c>
    </row>
    <row r="84" spans="2:65" s="1" customFormat="1" ht="31.5" customHeight="1">
      <c r="B84" s="40"/>
      <c r="C84" s="192" t="s">
        <v>83</v>
      </c>
      <c r="D84" s="192" t="s">
        <v>151</v>
      </c>
      <c r="E84" s="193" t="s">
        <v>158</v>
      </c>
      <c r="F84" s="194" t="s">
        <v>159</v>
      </c>
      <c r="G84" s="195" t="s">
        <v>154</v>
      </c>
      <c r="H84" s="196">
        <v>1</v>
      </c>
      <c r="I84" s="197"/>
      <c r="J84" s="198">
        <f>ROUND(I84*H84,2)</f>
        <v>0</v>
      </c>
      <c r="K84" s="194" t="s">
        <v>155</v>
      </c>
      <c r="L84" s="60"/>
      <c r="M84" s="199" t="s">
        <v>22</v>
      </c>
      <c r="N84" s="200" t="s">
        <v>45</v>
      </c>
      <c r="O84" s="41"/>
      <c r="P84" s="201">
        <f>O84*H84</f>
        <v>0</v>
      </c>
      <c r="Q84" s="201">
        <v>0</v>
      </c>
      <c r="R84" s="201">
        <f>Q84*H84</f>
        <v>0</v>
      </c>
      <c r="S84" s="201">
        <v>0</v>
      </c>
      <c r="T84" s="202">
        <f>S84*H84</f>
        <v>0</v>
      </c>
      <c r="AR84" s="23" t="s">
        <v>156</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156</v>
      </c>
      <c r="BM84" s="23" t="s">
        <v>160</v>
      </c>
    </row>
    <row r="85" spans="2:63" s="10" customFormat="1" ht="29.85" customHeight="1">
      <c r="B85" s="175"/>
      <c r="C85" s="176"/>
      <c r="D85" s="189" t="s">
        <v>73</v>
      </c>
      <c r="E85" s="190" t="s">
        <v>161</v>
      </c>
      <c r="F85" s="190" t="s">
        <v>162</v>
      </c>
      <c r="G85" s="176"/>
      <c r="H85" s="176"/>
      <c r="I85" s="179"/>
      <c r="J85" s="191">
        <f>BK85</f>
        <v>0</v>
      </c>
      <c r="K85" s="176"/>
      <c r="L85" s="181"/>
      <c r="M85" s="182"/>
      <c r="N85" s="183"/>
      <c r="O85" s="183"/>
      <c r="P85" s="184">
        <f>SUM(P86:P88)</f>
        <v>0</v>
      </c>
      <c r="Q85" s="183"/>
      <c r="R85" s="184">
        <f>SUM(R86:R88)</f>
        <v>0</v>
      </c>
      <c r="S85" s="183"/>
      <c r="T85" s="185">
        <f>SUM(T86:T88)</f>
        <v>0</v>
      </c>
      <c r="AR85" s="186" t="s">
        <v>147</v>
      </c>
      <c r="AT85" s="187" t="s">
        <v>73</v>
      </c>
      <c r="AU85" s="187" t="s">
        <v>24</v>
      </c>
      <c r="AY85" s="186" t="s">
        <v>148</v>
      </c>
      <c r="BK85" s="188">
        <f>SUM(BK86:BK88)</f>
        <v>0</v>
      </c>
    </row>
    <row r="86" spans="2:65" s="1" customFormat="1" ht="22.5" customHeight="1">
      <c r="B86" s="40"/>
      <c r="C86" s="192" t="s">
        <v>163</v>
      </c>
      <c r="D86" s="192" t="s">
        <v>151</v>
      </c>
      <c r="E86" s="193" t="s">
        <v>164</v>
      </c>
      <c r="F86" s="194" t="s">
        <v>165</v>
      </c>
      <c r="G86" s="195" t="s">
        <v>154</v>
      </c>
      <c r="H86" s="196">
        <v>1</v>
      </c>
      <c r="I86" s="197"/>
      <c r="J86" s="198">
        <f>ROUND(I86*H86,2)</f>
        <v>0</v>
      </c>
      <c r="K86" s="194" t="s">
        <v>155</v>
      </c>
      <c r="L86" s="60"/>
      <c r="M86" s="199" t="s">
        <v>22</v>
      </c>
      <c r="N86" s="200" t="s">
        <v>45</v>
      </c>
      <c r="O86" s="41"/>
      <c r="P86" s="201">
        <f>O86*H86</f>
        <v>0</v>
      </c>
      <c r="Q86" s="201">
        <v>0</v>
      </c>
      <c r="R86" s="201">
        <f>Q86*H86</f>
        <v>0</v>
      </c>
      <c r="S86" s="201">
        <v>0</v>
      </c>
      <c r="T86" s="202">
        <f>S86*H86</f>
        <v>0</v>
      </c>
      <c r="AR86" s="23" t="s">
        <v>156</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156</v>
      </c>
      <c r="BM86" s="23" t="s">
        <v>166</v>
      </c>
    </row>
    <row r="87" spans="2:65" s="1" customFormat="1" ht="22.5" customHeight="1">
      <c r="B87" s="40"/>
      <c r="C87" s="192" t="s">
        <v>167</v>
      </c>
      <c r="D87" s="192" t="s">
        <v>151</v>
      </c>
      <c r="E87" s="193" t="s">
        <v>168</v>
      </c>
      <c r="F87" s="194" t="s">
        <v>169</v>
      </c>
      <c r="G87" s="195" t="s">
        <v>154</v>
      </c>
      <c r="H87" s="196">
        <v>1</v>
      </c>
      <c r="I87" s="197"/>
      <c r="J87" s="198">
        <f>ROUND(I87*H87,2)</f>
        <v>0</v>
      </c>
      <c r="K87" s="194" t="s">
        <v>155</v>
      </c>
      <c r="L87" s="60"/>
      <c r="M87" s="199" t="s">
        <v>22</v>
      </c>
      <c r="N87" s="200" t="s">
        <v>45</v>
      </c>
      <c r="O87" s="41"/>
      <c r="P87" s="201">
        <f>O87*H87</f>
        <v>0</v>
      </c>
      <c r="Q87" s="201">
        <v>0</v>
      </c>
      <c r="R87" s="201">
        <f>Q87*H87</f>
        <v>0</v>
      </c>
      <c r="S87" s="201">
        <v>0</v>
      </c>
      <c r="T87" s="202">
        <f>S87*H87</f>
        <v>0</v>
      </c>
      <c r="AR87" s="23" t="s">
        <v>156</v>
      </c>
      <c r="AT87" s="23" t="s">
        <v>151</v>
      </c>
      <c r="AU87" s="23" t="s">
        <v>83</v>
      </c>
      <c r="AY87" s="23" t="s">
        <v>148</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156</v>
      </c>
      <c r="BM87" s="23" t="s">
        <v>170</v>
      </c>
    </row>
    <row r="88" spans="2:65" s="1" customFormat="1" ht="22.5" customHeight="1">
      <c r="B88" s="40"/>
      <c r="C88" s="192" t="s">
        <v>147</v>
      </c>
      <c r="D88" s="192" t="s">
        <v>151</v>
      </c>
      <c r="E88" s="193" t="s">
        <v>171</v>
      </c>
      <c r="F88" s="194" t="s">
        <v>172</v>
      </c>
      <c r="G88" s="195" t="s">
        <v>154</v>
      </c>
      <c r="H88" s="196">
        <v>1</v>
      </c>
      <c r="I88" s="197"/>
      <c r="J88" s="198">
        <f>ROUND(I88*H88,2)</f>
        <v>0</v>
      </c>
      <c r="K88" s="194" t="s">
        <v>155</v>
      </c>
      <c r="L88" s="60"/>
      <c r="M88" s="199" t="s">
        <v>22</v>
      </c>
      <c r="N88" s="200" t="s">
        <v>45</v>
      </c>
      <c r="O88" s="41"/>
      <c r="P88" s="201">
        <f>O88*H88</f>
        <v>0</v>
      </c>
      <c r="Q88" s="201">
        <v>0</v>
      </c>
      <c r="R88" s="201">
        <f>Q88*H88</f>
        <v>0</v>
      </c>
      <c r="S88" s="201">
        <v>0</v>
      </c>
      <c r="T88" s="202">
        <f>S88*H88</f>
        <v>0</v>
      </c>
      <c r="AR88" s="23" t="s">
        <v>156</v>
      </c>
      <c r="AT88" s="23" t="s">
        <v>151</v>
      </c>
      <c r="AU88" s="23" t="s">
        <v>83</v>
      </c>
      <c r="AY88" s="23" t="s">
        <v>148</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156</v>
      </c>
      <c r="BM88" s="23" t="s">
        <v>173</v>
      </c>
    </row>
    <row r="89" spans="2:63" s="10" customFormat="1" ht="29.85" customHeight="1">
      <c r="B89" s="175"/>
      <c r="C89" s="176"/>
      <c r="D89" s="189" t="s">
        <v>73</v>
      </c>
      <c r="E89" s="190" t="s">
        <v>174</v>
      </c>
      <c r="F89" s="190" t="s">
        <v>175</v>
      </c>
      <c r="G89" s="176"/>
      <c r="H89" s="176"/>
      <c r="I89" s="179"/>
      <c r="J89" s="191">
        <f>BK89</f>
        <v>0</v>
      </c>
      <c r="K89" s="176"/>
      <c r="L89" s="181"/>
      <c r="M89" s="182"/>
      <c r="N89" s="183"/>
      <c r="O89" s="183"/>
      <c r="P89" s="184">
        <f>P90</f>
        <v>0</v>
      </c>
      <c r="Q89" s="183"/>
      <c r="R89" s="184">
        <f>R90</f>
        <v>0</v>
      </c>
      <c r="S89" s="183"/>
      <c r="T89" s="185">
        <f>T90</f>
        <v>0</v>
      </c>
      <c r="AR89" s="186" t="s">
        <v>147</v>
      </c>
      <c r="AT89" s="187" t="s">
        <v>73</v>
      </c>
      <c r="AU89" s="187" t="s">
        <v>24</v>
      </c>
      <c r="AY89" s="186" t="s">
        <v>148</v>
      </c>
      <c r="BK89" s="188">
        <f>BK90</f>
        <v>0</v>
      </c>
    </row>
    <row r="90" spans="2:65" s="1" customFormat="1" ht="22.5" customHeight="1">
      <c r="B90" s="40"/>
      <c r="C90" s="192" t="s">
        <v>176</v>
      </c>
      <c r="D90" s="192" t="s">
        <v>151</v>
      </c>
      <c r="E90" s="193" t="s">
        <v>177</v>
      </c>
      <c r="F90" s="194" t="s">
        <v>178</v>
      </c>
      <c r="G90" s="195" t="s">
        <v>154</v>
      </c>
      <c r="H90" s="196">
        <v>1</v>
      </c>
      <c r="I90" s="197"/>
      <c r="J90" s="198">
        <f>ROUND(I90*H90,2)</f>
        <v>0</v>
      </c>
      <c r="K90" s="194" t="s">
        <v>155</v>
      </c>
      <c r="L90" s="60"/>
      <c r="M90" s="199" t="s">
        <v>22</v>
      </c>
      <c r="N90" s="204" t="s">
        <v>45</v>
      </c>
      <c r="O90" s="205"/>
      <c r="P90" s="206">
        <f>O90*H90</f>
        <v>0</v>
      </c>
      <c r="Q90" s="206">
        <v>0</v>
      </c>
      <c r="R90" s="206">
        <f>Q90*H90</f>
        <v>0</v>
      </c>
      <c r="S90" s="206">
        <v>0</v>
      </c>
      <c r="T90" s="207">
        <f>S90*H90</f>
        <v>0</v>
      </c>
      <c r="AR90" s="23" t="s">
        <v>156</v>
      </c>
      <c r="AT90" s="23" t="s">
        <v>151</v>
      </c>
      <c r="AU90" s="23" t="s">
        <v>83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156</v>
      </c>
      <c r="BM90" s="23" t="s">
        <v>179</v>
      </c>
    </row>
    <row r="91" spans="2:12" s="1" customFormat="1" ht="6.95" customHeight="1">
      <c r="B91" s="55"/>
      <c r="C91" s="56"/>
      <c r="D91" s="56"/>
      <c r="E91" s="56"/>
      <c r="F91" s="56"/>
      <c r="G91" s="56"/>
      <c r="H91" s="56"/>
      <c r="I91" s="138"/>
      <c r="J91" s="56"/>
      <c r="K91" s="56"/>
      <c r="L91" s="60"/>
    </row>
  </sheetData>
  <sheetProtection password="CC35" sheet="1" objects="1" scenarios="1" formatCells="0" formatColumns="0" formatRows="0" sort="0" autoFilter="0"/>
  <autoFilter ref="C79:K90"/>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86</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180</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ROUND(SUM(BE95:BE406),2)</f>
        <v>0</v>
      </c>
      <c r="G30" s="41"/>
      <c r="H30" s="41"/>
      <c r="I30" s="130">
        <v>0.21</v>
      </c>
      <c r="J30" s="129">
        <f>ROUND(ROUND((SUM(BE95:BE406)),2)*I30,2)</f>
        <v>0</v>
      </c>
      <c r="K30" s="44"/>
    </row>
    <row r="31" spans="2:11" s="1" customFormat="1" ht="14.45" customHeight="1">
      <c r="B31" s="40"/>
      <c r="C31" s="41"/>
      <c r="D31" s="41"/>
      <c r="E31" s="48" t="s">
        <v>46</v>
      </c>
      <c r="F31" s="129">
        <f>ROUND(SUM(BF95:BF406),2)</f>
        <v>0</v>
      </c>
      <c r="G31" s="41"/>
      <c r="H31" s="41"/>
      <c r="I31" s="130">
        <v>0.15</v>
      </c>
      <c r="J31" s="129">
        <f>ROUND(ROUND((SUM(BF95:BF406)),2)*I31,2)</f>
        <v>0</v>
      </c>
      <c r="K31" s="44"/>
    </row>
    <row r="32" spans="2:11" s="1" customFormat="1" ht="14.45" customHeight="1" hidden="1">
      <c r="B32" s="40"/>
      <c r="C32" s="41"/>
      <c r="D32" s="41"/>
      <c r="E32" s="48" t="s">
        <v>47</v>
      </c>
      <c r="F32" s="129">
        <f>ROUND(SUM(BG95:BG406),2)</f>
        <v>0</v>
      </c>
      <c r="G32" s="41"/>
      <c r="H32" s="41"/>
      <c r="I32" s="130">
        <v>0.21</v>
      </c>
      <c r="J32" s="129">
        <v>0</v>
      </c>
      <c r="K32" s="44"/>
    </row>
    <row r="33" spans="2:11" s="1" customFormat="1" ht="14.45" customHeight="1" hidden="1">
      <c r="B33" s="40"/>
      <c r="C33" s="41"/>
      <c r="D33" s="41"/>
      <c r="E33" s="48" t="s">
        <v>48</v>
      </c>
      <c r="F33" s="129">
        <f>ROUND(SUM(BH95:BH406),2)</f>
        <v>0</v>
      </c>
      <c r="G33" s="41"/>
      <c r="H33" s="41"/>
      <c r="I33" s="130">
        <v>0.15</v>
      </c>
      <c r="J33" s="129">
        <v>0</v>
      </c>
      <c r="K33" s="44"/>
    </row>
    <row r="34" spans="2:11" s="1" customFormat="1" ht="14.45" customHeight="1" hidden="1">
      <c r="B34" s="40"/>
      <c r="C34" s="41"/>
      <c r="D34" s="41"/>
      <c r="E34" s="48" t="s">
        <v>49</v>
      </c>
      <c r="F34" s="129">
        <f>ROUND(SUM(BI95:BI406),2)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01 - Stavební práce -3. NP</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Jeseniova 2769/208, Praha 3 - Žižkov</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J95</f>
        <v>0</v>
      </c>
      <c r="K56" s="44"/>
      <c r="AU56" s="23" t="s">
        <v>126</v>
      </c>
    </row>
    <row r="57" spans="2:11" s="7" customFormat="1" ht="24.95" customHeight="1">
      <c r="B57" s="148"/>
      <c r="C57" s="149"/>
      <c r="D57" s="150" t="s">
        <v>181</v>
      </c>
      <c r="E57" s="151"/>
      <c r="F57" s="151"/>
      <c r="G57" s="151"/>
      <c r="H57" s="151"/>
      <c r="I57" s="152"/>
      <c r="J57" s="153">
        <f>J96</f>
        <v>0</v>
      </c>
      <c r="K57" s="154"/>
    </row>
    <row r="58" spans="2:11" s="8" customFormat="1" ht="19.9" customHeight="1">
      <c r="B58" s="155"/>
      <c r="C58" s="156"/>
      <c r="D58" s="157" t="s">
        <v>182</v>
      </c>
      <c r="E58" s="158"/>
      <c r="F58" s="158"/>
      <c r="G58" s="158"/>
      <c r="H58" s="158"/>
      <c r="I58" s="159"/>
      <c r="J58" s="160">
        <f>J97</f>
        <v>0</v>
      </c>
      <c r="K58" s="161"/>
    </row>
    <row r="59" spans="2:11" s="8" customFormat="1" ht="19.9" customHeight="1">
      <c r="B59" s="155"/>
      <c r="C59" s="156"/>
      <c r="D59" s="157" t="s">
        <v>183</v>
      </c>
      <c r="E59" s="158"/>
      <c r="F59" s="158"/>
      <c r="G59" s="158"/>
      <c r="H59" s="158"/>
      <c r="I59" s="159"/>
      <c r="J59" s="160">
        <f>J103</f>
        <v>0</v>
      </c>
      <c r="K59" s="161"/>
    </row>
    <row r="60" spans="2:11" s="8" customFormat="1" ht="19.9" customHeight="1">
      <c r="B60" s="155"/>
      <c r="C60" s="156"/>
      <c r="D60" s="157" t="s">
        <v>184</v>
      </c>
      <c r="E60" s="158"/>
      <c r="F60" s="158"/>
      <c r="G60" s="158"/>
      <c r="H60" s="158"/>
      <c r="I60" s="159"/>
      <c r="J60" s="160">
        <f>J120</f>
        <v>0</v>
      </c>
      <c r="K60" s="161"/>
    </row>
    <row r="61" spans="2:11" s="8" customFormat="1" ht="19.9" customHeight="1">
      <c r="B61" s="155"/>
      <c r="C61" s="156"/>
      <c r="D61" s="157" t="s">
        <v>185</v>
      </c>
      <c r="E61" s="158"/>
      <c r="F61" s="158"/>
      <c r="G61" s="158"/>
      <c r="H61" s="158"/>
      <c r="I61" s="159"/>
      <c r="J61" s="160">
        <f>J125</f>
        <v>0</v>
      </c>
      <c r="K61" s="161"/>
    </row>
    <row r="62" spans="2:11" s="8" customFormat="1" ht="19.9" customHeight="1">
      <c r="B62" s="155"/>
      <c r="C62" s="156"/>
      <c r="D62" s="157" t="s">
        <v>186</v>
      </c>
      <c r="E62" s="158"/>
      <c r="F62" s="158"/>
      <c r="G62" s="158"/>
      <c r="H62" s="158"/>
      <c r="I62" s="159"/>
      <c r="J62" s="160">
        <f>J152</f>
        <v>0</v>
      </c>
      <c r="K62" s="161"/>
    </row>
    <row r="63" spans="2:11" s="8" customFormat="1" ht="19.9" customHeight="1">
      <c r="B63" s="155"/>
      <c r="C63" s="156"/>
      <c r="D63" s="157" t="s">
        <v>187</v>
      </c>
      <c r="E63" s="158"/>
      <c r="F63" s="158"/>
      <c r="G63" s="158"/>
      <c r="H63" s="158"/>
      <c r="I63" s="159"/>
      <c r="J63" s="160">
        <f>J223</f>
        <v>0</v>
      </c>
      <c r="K63" s="161"/>
    </row>
    <row r="64" spans="2:11" s="7" customFormat="1" ht="24.95" customHeight="1">
      <c r="B64" s="148"/>
      <c r="C64" s="149"/>
      <c r="D64" s="150" t="s">
        <v>188</v>
      </c>
      <c r="E64" s="151"/>
      <c r="F64" s="151"/>
      <c r="G64" s="151"/>
      <c r="H64" s="151"/>
      <c r="I64" s="152"/>
      <c r="J64" s="153">
        <f>J226</f>
        <v>0</v>
      </c>
      <c r="K64" s="154"/>
    </row>
    <row r="65" spans="2:11" s="8" customFormat="1" ht="19.9" customHeight="1">
      <c r="B65" s="155"/>
      <c r="C65" s="156"/>
      <c r="D65" s="157" t="s">
        <v>189</v>
      </c>
      <c r="E65" s="158"/>
      <c r="F65" s="158"/>
      <c r="G65" s="158"/>
      <c r="H65" s="158"/>
      <c r="I65" s="159"/>
      <c r="J65" s="160">
        <f>J227</f>
        <v>0</v>
      </c>
      <c r="K65" s="161"/>
    </row>
    <row r="66" spans="2:11" s="8" customFormat="1" ht="19.9" customHeight="1">
      <c r="B66" s="155"/>
      <c r="C66" s="156"/>
      <c r="D66" s="157" t="s">
        <v>190</v>
      </c>
      <c r="E66" s="158"/>
      <c r="F66" s="158"/>
      <c r="G66" s="158"/>
      <c r="H66" s="158"/>
      <c r="I66" s="159"/>
      <c r="J66" s="160">
        <f>J241</f>
        <v>0</v>
      </c>
      <c r="K66" s="161"/>
    </row>
    <row r="67" spans="2:11" s="8" customFormat="1" ht="19.9" customHeight="1">
      <c r="B67" s="155"/>
      <c r="C67" s="156"/>
      <c r="D67" s="157" t="s">
        <v>191</v>
      </c>
      <c r="E67" s="158"/>
      <c r="F67" s="158"/>
      <c r="G67" s="158"/>
      <c r="H67" s="158"/>
      <c r="I67" s="159"/>
      <c r="J67" s="160">
        <f>J251</f>
        <v>0</v>
      </c>
      <c r="K67" s="161"/>
    </row>
    <row r="68" spans="2:11" s="8" customFormat="1" ht="19.9" customHeight="1">
      <c r="B68" s="155"/>
      <c r="C68" s="156"/>
      <c r="D68" s="157" t="s">
        <v>192</v>
      </c>
      <c r="E68" s="158"/>
      <c r="F68" s="158"/>
      <c r="G68" s="158"/>
      <c r="H68" s="158"/>
      <c r="I68" s="159"/>
      <c r="J68" s="160">
        <f>J261</f>
        <v>0</v>
      </c>
      <c r="K68" s="161"/>
    </row>
    <row r="69" spans="2:11" s="8" customFormat="1" ht="19.9" customHeight="1">
      <c r="B69" s="155"/>
      <c r="C69" s="156"/>
      <c r="D69" s="157" t="s">
        <v>193</v>
      </c>
      <c r="E69" s="158"/>
      <c r="F69" s="158"/>
      <c r="G69" s="158"/>
      <c r="H69" s="158"/>
      <c r="I69" s="159"/>
      <c r="J69" s="160">
        <f>J310</f>
        <v>0</v>
      </c>
      <c r="K69" s="161"/>
    </row>
    <row r="70" spans="2:11" s="8" customFormat="1" ht="19.9" customHeight="1">
      <c r="B70" s="155"/>
      <c r="C70" s="156"/>
      <c r="D70" s="157" t="s">
        <v>194</v>
      </c>
      <c r="E70" s="158"/>
      <c r="F70" s="158"/>
      <c r="G70" s="158"/>
      <c r="H70" s="158"/>
      <c r="I70" s="159"/>
      <c r="J70" s="160">
        <f>J315</f>
        <v>0</v>
      </c>
      <c r="K70" s="161"/>
    </row>
    <row r="71" spans="2:11" s="8" customFormat="1" ht="19.9" customHeight="1">
      <c r="B71" s="155"/>
      <c r="C71" s="156"/>
      <c r="D71" s="157" t="s">
        <v>195</v>
      </c>
      <c r="E71" s="158"/>
      <c r="F71" s="158"/>
      <c r="G71" s="158"/>
      <c r="H71" s="158"/>
      <c r="I71" s="159"/>
      <c r="J71" s="160">
        <f>J326</f>
        <v>0</v>
      </c>
      <c r="K71" s="161"/>
    </row>
    <row r="72" spans="2:11" s="8" customFormat="1" ht="19.9" customHeight="1">
      <c r="B72" s="155"/>
      <c r="C72" s="156"/>
      <c r="D72" s="157" t="s">
        <v>196</v>
      </c>
      <c r="E72" s="158"/>
      <c r="F72" s="158"/>
      <c r="G72" s="158"/>
      <c r="H72" s="158"/>
      <c r="I72" s="159"/>
      <c r="J72" s="160">
        <f>J342</f>
        <v>0</v>
      </c>
      <c r="K72" s="161"/>
    </row>
    <row r="73" spans="2:11" s="8" customFormat="1" ht="19.9" customHeight="1">
      <c r="B73" s="155"/>
      <c r="C73" s="156"/>
      <c r="D73" s="157" t="s">
        <v>197</v>
      </c>
      <c r="E73" s="158"/>
      <c r="F73" s="158"/>
      <c r="G73" s="158"/>
      <c r="H73" s="158"/>
      <c r="I73" s="159"/>
      <c r="J73" s="160">
        <f>J367</f>
        <v>0</v>
      </c>
      <c r="K73" s="161"/>
    </row>
    <row r="74" spans="2:11" s="8" customFormat="1" ht="19.9" customHeight="1">
      <c r="B74" s="155"/>
      <c r="C74" s="156"/>
      <c r="D74" s="157" t="s">
        <v>198</v>
      </c>
      <c r="E74" s="158"/>
      <c r="F74" s="158"/>
      <c r="G74" s="158"/>
      <c r="H74" s="158"/>
      <c r="I74" s="159"/>
      <c r="J74" s="160">
        <f>J381</f>
        <v>0</v>
      </c>
      <c r="K74" s="161"/>
    </row>
    <row r="75" spans="2:11" s="8" customFormat="1" ht="19.9" customHeight="1">
      <c r="B75" s="155"/>
      <c r="C75" s="156"/>
      <c r="D75" s="157" t="s">
        <v>199</v>
      </c>
      <c r="E75" s="158"/>
      <c r="F75" s="158"/>
      <c r="G75" s="158"/>
      <c r="H75" s="158"/>
      <c r="I75" s="159"/>
      <c r="J75" s="160">
        <f>J397</f>
        <v>0</v>
      </c>
      <c r="K75" s="161"/>
    </row>
    <row r="76" spans="2:11" s="1" customFormat="1" ht="21.75" customHeight="1">
      <c r="B76" s="40"/>
      <c r="C76" s="41"/>
      <c r="D76" s="41"/>
      <c r="E76" s="41"/>
      <c r="F76" s="41"/>
      <c r="G76" s="41"/>
      <c r="H76" s="41"/>
      <c r="I76" s="117"/>
      <c r="J76" s="41"/>
      <c r="K76" s="44"/>
    </row>
    <row r="77" spans="2:11" s="1" customFormat="1" ht="6.95" customHeight="1">
      <c r="B77" s="55"/>
      <c r="C77" s="56"/>
      <c r="D77" s="56"/>
      <c r="E77" s="56"/>
      <c r="F77" s="56"/>
      <c r="G77" s="56"/>
      <c r="H77" s="56"/>
      <c r="I77" s="138"/>
      <c r="J77" s="56"/>
      <c r="K77" s="57"/>
    </row>
    <row r="81" spans="2:12" s="1" customFormat="1" ht="6.95" customHeight="1">
      <c r="B81" s="58"/>
      <c r="C81" s="59"/>
      <c r="D81" s="59"/>
      <c r="E81" s="59"/>
      <c r="F81" s="59"/>
      <c r="G81" s="59"/>
      <c r="H81" s="59"/>
      <c r="I81" s="141"/>
      <c r="J81" s="59"/>
      <c r="K81" s="59"/>
      <c r="L81" s="60"/>
    </row>
    <row r="82" spans="2:12" s="1" customFormat="1" ht="36.95" customHeight="1">
      <c r="B82" s="40"/>
      <c r="C82" s="61" t="s">
        <v>131</v>
      </c>
      <c r="D82" s="62"/>
      <c r="E82" s="62"/>
      <c r="F82" s="62"/>
      <c r="G82" s="62"/>
      <c r="H82" s="62"/>
      <c r="I82" s="162"/>
      <c r="J82" s="62"/>
      <c r="K82" s="62"/>
      <c r="L82" s="60"/>
    </row>
    <row r="83" spans="2:12" s="1" customFormat="1" ht="6.95" customHeight="1">
      <c r="B83" s="40"/>
      <c r="C83" s="62"/>
      <c r="D83" s="62"/>
      <c r="E83" s="62"/>
      <c r="F83" s="62"/>
      <c r="G83" s="62"/>
      <c r="H83" s="62"/>
      <c r="I83" s="162"/>
      <c r="J83" s="62"/>
      <c r="K83" s="62"/>
      <c r="L83" s="60"/>
    </row>
    <row r="84" spans="2:12" s="1" customFormat="1" ht="14.45" customHeight="1">
      <c r="B84" s="40"/>
      <c r="C84" s="64" t="s">
        <v>18</v>
      </c>
      <c r="D84" s="62"/>
      <c r="E84" s="62"/>
      <c r="F84" s="62"/>
      <c r="G84" s="62"/>
      <c r="H84" s="62"/>
      <c r="I84" s="162"/>
      <c r="J84" s="62"/>
      <c r="K84" s="62"/>
      <c r="L84" s="60"/>
    </row>
    <row r="85" spans="2:12" s="1" customFormat="1" ht="22.5" customHeight="1">
      <c r="B85" s="40"/>
      <c r="C85" s="62"/>
      <c r="D85" s="62"/>
      <c r="E85" s="393" t="str">
        <f>E7</f>
        <v>Stavební úpravy v 3. NP a nástavba 4. NP v objektu VŠE - Centrum aplikovaného výzkumu</v>
      </c>
      <c r="F85" s="394"/>
      <c r="G85" s="394"/>
      <c r="H85" s="394"/>
      <c r="I85" s="162"/>
      <c r="J85" s="62"/>
      <c r="K85" s="62"/>
      <c r="L85" s="60"/>
    </row>
    <row r="86" spans="2:12" s="1" customFormat="1" ht="14.45" customHeight="1">
      <c r="B86" s="40"/>
      <c r="C86" s="64" t="s">
        <v>120</v>
      </c>
      <c r="D86" s="62"/>
      <c r="E86" s="62"/>
      <c r="F86" s="62"/>
      <c r="G86" s="62"/>
      <c r="H86" s="62"/>
      <c r="I86" s="162"/>
      <c r="J86" s="62"/>
      <c r="K86" s="62"/>
      <c r="L86" s="60"/>
    </row>
    <row r="87" spans="2:12" s="1" customFormat="1" ht="23.25" customHeight="1">
      <c r="B87" s="40"/>
      <c r="C87" s="62"/>
      <c r="D87" s="62"/>
      <c r="E87" s="369" t="str">
        <f>E9</f>
        <v>SO 01 - Stavební práce -3. NP</v>
      </c>
      <c r="F87" s="395"/>
      <c r="G87" s="395"/>
      <c r="H87" s="395"/>
      <c r="I87" s="162"/>
      <c r="J87" s="62"/>
      <c r="K87" s="62"/>
      <c r="L87" s="60"/>
    </row>
    <row r="88" spans="2:12" s="1" customFormat="1" ht="6.95" customHeight="1">
      <c r="B88" s="40"/>
      <c r="C88" s="62"/>
      <c r="D88" s="62"/>
      <c r="E88" s="62"/>
      <c r="F88" s="62"/>
      <c r="G88" s="62"/>
      <c r="H88" s="62"/>
      <c r="I88" s="162"/>
      <c r="J88" s="62"/>
      <c r="K88" s="62"/>
      <c r="L88" s="60"/>
    </row>
    <row r="89" spans="2:12" s="1" customFormat="1" ht="18" customHeight="1">
      <c r="B89" s="40"/>
      <c r="C89" s="64" t="s">
        <v>25</v>
      </c>
      <c r="D89" s="62"/>
      <c r="E89" s="62"/>
      <c r="F89" s="163" t="str">
        <f>F12</f>
        <v>Jeseniova 2769/208, Praha 3 - Žižkov</v>
      </c>
      <c r="G89" s="62"/>
      <c r="H89" s="62"/>
      <c r="I89" s="164" t="s">
        <v>27</v>
      </c>
      <c r="J89" s="72" t="str">
        <f>IF(J12="","",J12)</f>
        <v>8.10.2017</v>
      </c>
      <c r="K89" s="62"/>
      <c r="L89" s="60"/>
    </row>
    <row r="90" spans="2:12" s="1" customFormat="1" ht="6.95" customHeight="1">
      <c r="B90" s="40"/>
      <c r="C90" s="62"/>
      <c r="D90" s="62"/>
      <c r="E90" s="62"/>
      <c r="F90" s="62"/>
      <c r="G90" s="62"/>
      <c r="H90" s="62"/>
      <c r="I90" s="162"/>
      <c r="J90" s="62"/>
      <c r="K90" s="62"/>
      <c r="L90" s="60"/>
    </row>
    <row r="91" spans="2:12" s="1" customFormat="1" ht="13.5">
      <c r="B91" s="40"/>
      <c r="C91" s="64" t="s">
        <v>31</v>
      </c>
      <c r="D91" s="62"/>
      <c r="E91" s="62"/>
      <c r="F91" s="163" t="str">
        <f>E15</f>
        <v xml:space="preserve"> </v>
      </c>
      <c r="G91" s="62"/>
      <c r="H91" s="62"/>
      <c r="I91" s="164" t="s">
        <v>37</v>
      </c>
      <c r="J91" s="163" t="str">
        <f>E21</f>
        <v xml:space="preserve"> </v>
      </c>
      <c r="K91" s="62"/>
      <c r="L91" s="60"/>
    </row>
    <row r="92" spans="2:12" s="1" customFormat="1" ht="14.45" customHeight="1">
      <c r="B92" s="40"/>
      <c r="C92" s="64" t="s">
        <v>35</v>
      </c>
      <c r="D92" s="62"/>
      <c r="E92" s="62"/>
      <c r="F92" s="163" t="str">
        <f>IF(E18="","",E18)</f>
        <v/>
      </c>
      <c r="G92" s="62"/>
      <c r="H92" s="62"/>
      <c r="I92" s="162"/>
      <c r="J92" s="62"/>
      <c r="K92" s="62"/>
      <c r="L92" s="60"/>
    </row>
    <row r="93" spans="2:12" s="1" customFormat="1" ht="10.35" customHeight="1">
      <c r="B93" s="40"/>
      <c r="C93" s="62"/>
      <c r="D93" s="62"/>
      <c r="E93" s="62"/>
      <c r="F93" s="62"/>
      <c r="G93" s="62"/>
      <c r="H93" s="62"/>
      <c r="I93" s="162"/>
      <c r="J93" s="62"/>
      <c r="K93" s="62"/>
      <c r="L93" s="60"/>
    </row>
    <row r="94" spans="2:20" s="9" customFormat="1" ht="29.25" customHeight="1">
      <c r="B94" s="165"/>
      <c r="C94" s="166" t="s">
        <v>132</v>
      </c>
      <c r="D94" s="167" t="s">
        <v>59</v>
      </c>
      <c r="E94" s="167" t="s">
        <v>55</v>
      </c>
      <c r="F94" s="167" t="s">
        <v>133</v>
      </c>
      <c r="G94" s="167" t="s">
        <v>134</v>
      </c>
      <c r="H94" s="167" t="s">
        <v>135</v>
      </c>
      <c r="I94" s="168" t="s">
        <v>136</v>
      </c>
      <c r="J94" s="167" t="s">
        <v>124</v>
      </c>
      <c r="K94" s="169" t="s">
        <v>137</v>
      </c>
      <c r="L94" s="170"/>
      <c r="M94" s="80" t="s">
        <v>138</v>
      </c>
      <c r="N94" s="81" t="s">
        <v>44</v>
      </c>
      <c r="O94" s="81" t="s">
        <v>139</v>
      </c>
      <c r="P94" s="81" t="s">
        <v>140</v>
      </c>
      <c r="Q94" s="81" t="s">
        <v>141</v>
      </c>
      <c r="R94" s="81" t="s">
        <v>142</v>
      </c>
      <c r="S94" s="81" t="s">
        <v>143</v>
      </c>
      <c r="T94" s="82" t="s">
        <v>144</v>
      </c>
    </row>
    <row r="95" spans="2:63" s="1" customFormat="1" ht="29.25" customHeight="1">
      <c r="B95" s="40"/>
      <c r="C95" s="86" t="s">
        <v>125</v>
      </c>
      <c r="D95" s="62"/>
      <c r="E95" s="62"/>
      <c r="F95" s="62"/>
      <c r="G95" s="62"/>
      <c r="H95" s="62"/>
      <c r="I95" s="162"/>
      <c r="J95" s="171">
        <f>BK95</f>
        <v>0</v>
      </c>
      <c r="K95" s="62"/>
      <c r="L95" s="60"/>
      <c r="M95" s="83"/>
      <c r="N95" s="84"/>
      <c r="O95" s="84"/>
      <c r="P95" s="172">
        <f>P96+P226</f>
        <v>0</v>
      </c>
      <c r="Q95" s="84"/>
      <c r="R95" s="172">
        <f>R96+R226</f>
        <v>54.74913661000001</v>
      </c>
      <c r="S95" s="84"/>
      <c r="T95" s="173">
        <f>T96+T226</f>
        <v>28.427725000000002</v>
      </c>
      <c r="AT95" s="23" t="s">
        <v>73</v>
      </c>
      <c r="AU95" s="23" t="s">
        <v>126</v>
      </c>
      <c r="BK95" s="174">
        <f>BK96+BK226</f>
        <v>0</v>
      </c>
    </row>
    <row r="96" spans="2:63" s="10" customFormat="1" ht="37.35" customHeight="1">
      <c r="B96" s="175"/>
      <c r="C96" s="176"/>
      <c r="D96" s="177" t="s">
        <v>73</v>
      </c>
      <c r="E96" s="178" t="s">
        <v>200</v>
      </c>
      <c r="F96" s="178" t="s">
        <v>201</v>
      </c>
      <c r="G96" s="176"/>
      <c r="H96" s="176"/>
      <c r="I96" s="179"/>
      <c r="J96" s="180">
        <f>BK96</f>
        <v>0</v>
      </c>
      <c r="K96" s="176"/>
      <c r="L96" s="181"/>
      <c r="M96" s="182"/>
      <c r="N96" s="183"/>
      <c r="O96" s="183"/>
      <c r="P96" s="184">
        <f>P97+P103+P120+P125+P152+P223</f>
        <v>0</v>
      </c>
      <c r="Q96" s="183"/>
      <c r="R96" s="184">
        <f>R97+R103+R120+R125+R152+R223</f>
        <v>27.48165071</v>
      </c>
      <c r="S96" s="183"/>
      <c r="T96" s="185">
        <f>T97+T103+T120+T125+T152+T223</f>
        <v>28.427725000000002</v>
      </c>
      <c r="AR96" s="186" t="s">
        <v>24</v>
      </c>
      <c r="AT96" s="187" t="s">
        <v>73</v>
      </c>
      <c r="AU96" s="187" t="s">
        <v>74</v>
      </c>
      <c r="AY96" s="186" t="s">
        <v>148</v>
      </c>
      <c r="BK96" s="188">
        <f>BK97+BK103+BK120+BK125+BK152+BK223</f>
        <v>0</v>
      </c>
    </row>
    <row r="97" spans="2:63" s="10" customFormat="1" ht="19.9" customHeight="1">
      <c r="B97" s="175"/>
      <c r="C97" s="176"/>
      <c r="D97" s="189" t="s">
        <v>73</v>
      </c>
      <c r="E97" s="190" t="s">
        <v>202</v>
      </c>
      <c r="F97" s="190" t="s">
        <v>203</v>
      </c>
      <c r="G97" s="176"/>
      <c r="H97" s="176"/>
      <c r="I97" s="179"/>
      <c r="J97" s="191">
        <f>BK97</f>
        <v>0</v>
      </c>
      <c r="K97" s="176"/>
      <c r="L97" s="181"/>
      <c r="M97" s="182"/>
      <c r="N97" s="183"/>
      <c r="O97" s="183"/>
      <c r="P97" s="184">
        <f>SUM(P98:P102)</f>
        <v>0</v>
      </c>
      <c r="Q97" s="183"/>
      <c r="R97" s="184">
        <f>SUM(R98:R102)</f>
        <v>1.016379</v>
      </c>
      <c r="S97" s="183"/>
      <c r="T97" s="185">
        <f>SUM(T98:T102)</f>
        <v>0</v>
      </c>
      <c r="AR97" s="186" t="s">
        <v>24</v>
      </c>
      <c r="AT97" s="187" t="s">
        <v>73</v>
      </c>
      <c r="AU97" s="187" t="s">
        <v>24</v>
      </c>
      <c r="AY97" s="186" t="s">
        <v>148</v>
      </c>
      <c r="BK97" s="188">
        <f>SUM(BK98:BK102)</f>
        <v>0</v>
      </c>
    </row>
    <row r="98" spans="2:65" s="1" customFormat="1" ht="22.5" customHeight="1">
      <c r="B98" s="40"/>
      <c r="C98" s="192" t="s">
        <v>24</v>
      </c>
      <c r="D98" s="192" t="s">
        <v>151</v>
      </c>
      <c r="E98" s="193" t="s">
        <v>204</v>
      </c>
      <c r="F98" s="194" t="s">
        <v>205</v>
      </c>
      <c r="G98" s="195" t="s">
        <v>206</v>
      </c>
      <c r="H98" s="196">
        <v>186.15</v>
      </c>
      <c r="I98" s="197"/>
      <c r="J98" s="198">
        <f>ROUND(I98*H98,2)</f>
        <v>0</v>
      </c>
      <c r="K98" s="194" t="s">
        <v>155</v>
      </c>
      <c r="L98" s="60"/>
      <c r="M98" s="199" t="s">
        <v>22</v>
      </c>
      <c r="N98" s="200" t="s">
        <v>45</v>
      </c>
      <c r="O98" s="41"/>
      <c r="P98" s="201">
        <f>O98*H98</f>
        <v>0</v>
      </c>
      <c r="Q98" s="201">
        <v>0.00546</v>
      </c>
      <c r="R98" s="201">
        <f>Q98*H98</f>
        <v>1.016379</v>
      </c>
      <c r="S98" s="201">
        <v>0</v>
      </c>
      <c r="T98" s="202">
        <f>S98*H98</f>
        <v>0</v>
      </c>
      <c r="AR98" s="23" t="s">
        <v>167</v>
      </c>
      <c r="AT98" s="23" t="s">
        <v>151</v>
      </c>
      <c r="AU98" s="23" t="s">
        <v>83</v>
      </c>
      <c r="AY98" s="23" t="s">
        <v>148</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167</v>
      </c>
      <c r="BM98" s="23" t="s">
        <v>207</v>
      </c>
    </row>
    <row r="99" spans="2:47" s="1" customFormat="1" ht="121.5">
      <c r="B99" s="40"/>
      <c r="C99" s="62"/>
      <c r="D99" s="208" t="s">
        <v>208</v>
      </c>
      <c r="E99" s="62"/>
      <c r="F99" s="209" t="s">
        <v>209</v>
      </c>
      <c r="G99" s="62"/>
      <c r="H99" s="62"/>
      <c r="I99" s="162"/>
      <c r="J99" s="62"/>
      <c r="K99" s="62"/>
      <c r="L99" s="60"/>
      <c r="M99" s="210"/>
      <c r="N99" s="41"/>
      <c r="O99" s="41"/>
      <c r="P99" s="41"/>
      <c r="Q99" s="41"/>
      <c r="R99" s="41"/>
      <c r="S99" s="41"/>
      <c r="T99" s="77"/>
      <c r="AT99" s="23" t="s">
        <v>208</v>
      </c>
      <c r="AU99" s="23" t="s">
        <v>83</v>
      </c>
    </row>
    <row r="100" spans="2:51" s="11" customFormat="1" ht="13.5">
      <c r="B100" s="211"/>
      <c r="C100" s="212"/>
      <c r="D100" s="208" t="s">
        <v>210</v>
      </c>
      <c r="E100" s="213" t="s">
        <v>22</v>
      </c>
      <c r="F100" s="214" t="s">
        <v>211</v>
      </c>
      <c r="G100" s="212"/>
      <c r="H100" s="215" t="s">
        <v>22</v>
      </c>
      <c r="I100" s="216"/>
      <c r="J100" s="212"/>
      <c r="K100" s="212"/>
      <c r="L100" s="217"/>
      <c r="M100" s="218"/>
      <c r="N100" s="219"/>
      <c r="O100" s="219"/>
      <c r="P100" s="219"/>
      <c r="Q100" s="219"/>
      <c r="R100" s="219"/>
      <c r="S100" s="219"/>
      <c r="T100" s="220"/>
      <c r="AT100" s="221" t="s">
        <v>210</v>
      </c>
      <c r="AU100" s="221" t="s">
        <v>83</v>
      </c>
      <c r="AV100" s="11" t="s">
        <v>24</v>
      </c>
      <c r="AW100" s="11" t="s">
        <v>38</v>
      </c>
      <c r="AX100" s="11" t="s">
        <v>74</v>
      </c>
      <c r="AY100" s="221" t="s">
        <v>148</v>
      </c>
    </row>
    <row r="101" spans="2:51" s="12" customFormat="1" ht="40.5">
      <c r="B101" s="222"/>
      <c r="C101" s="223"/>
      <c r="D101" s="208" t="s">
        <v>210</v>
      </c>
      <c r="E101" s="224" t="s">
        <v>22</v>
      </c>
      <c r="F101" s="225" t="s">
        <v>212</v>
      </c>
      <c r="G101" s="223"/>
      <c r="H101" s="226">
        <v>186.15</v>
      </c>
      <c r="I101" s="227"/>
      <c r="J101" s="223"/>
      <c r="K101" s="223"/>
      <c r="L101" s="228"/>
      <c r="M101" s="229"/>
      <c r="N101" s="230"/>
      <c r="O101" s="230"/>
      <c r="P101" s="230"/>
      <c r="Q101" s="230"/>
      <c r="R101" s="230"/>
      <c r="S101" s="230"/>
      <c r="T101" s="231"/>
      <c r="AT101" s="232" t="s">
        <v>210</v>
      </c>
      <c r="AU101" s="232" t="s">
        <v>83</v>
      </c>
      <c r="AV101" s="12" t="s">
        <v>83</v>
      </c>
      <c r="AW101" s="12" t="s">
        <v>38</v>
      </c>
      <c r="AX101" s="12" t="s">
        <v>74</v>
      </c>
      <c r="AY101" s="232" t="s">
        <v>148</v>
      </c>
    </row>
    <row r="102" spans="2:51" s="13" customFormat="1" ht="13.5">
      <c r="B102" s="233"/>
      <c r="C102" s="234"/>
      <c r="D102" s="208" t="s">
        <v>210</v>
      </c>
      <c r="E102" s="235" t="s">
        <v>22</v>
      </c>
      <c r="F102" s="236" t="s">
        <v>213</v>
      </c>
      <c r="G102" s="234"/>
      <c r="H102" s="237">
        <v>186.15</v>
      </c>
      <c r="I102" s="238"/>
      <c r="J102" s="234"/>
      <c r="K102" s="234"/>
      <c r="L102" s="239"/>
      <c r="M102" s="240"/>
      <c r="N102" s="241"/>
      <c r="O102" s="241"/>
      <c r="P102" s="241"/>
      <c r="Q102" s="241"/>
      <c r="R102" s="241"/>
      <c r="S102" s="241"/>
      <c r="T102" s="242"/>
      <c r="AT102" s="243" t="s">
        <v>210</v>
      </c>
      <c r="AU102" s="243" t="s">
        <v>83</v>
      </c>
      <c r="AV102" s="13" t="s">
        <v>167</v>
      </c>
      <c r="AW102" s="13" t="s">
        <v>6</v>
      </c>
      <c r="AX102" s="13" t="s">
        <v>24</v>
      </c>
      <c r="AY102" s="243" t="s">
        <v>148</v>
      </c>
    </row>
    <row r="103" spans="2:63" s="10" customFormat="1" ht="29.85" customHeight="1">
      <c r="B103" s="175"/>
      <c r="C103" s="176"/>
      <c r="D103" s="189" t="s">
        <v>73</v>
      </c>
      <c r="E103" s="190" t="s">
        <v>214</v>
      </c>
      <c r="F103" s="190" t="s">
        <v>215</v>
      </c>
      <c r="G103" s="176"/>
      <c r="H103" s="176"/>
      <c r="I103" s="179"/>
      <c r="J103" s="191">
        <f>BK103</f>
        <v>0</v>
      </c>
      <c r="K103" s="176"/>
      <c r="L103" s="181"/>
      <c r="M103" s="182"/>
      <c r="N103" s="183"/>
      <c r="O103" s="183"/>
      <c r="P103" s="184">
        <f>SUM(P104:P119)</f>
        <v>0</v>
      </c>
      <c r="Q103" s="183"/>
      <c r="R103" s="184">
        <f>SUM(R104:R119)</f>
        <v>26.24667221</v>
      </c>
      <c r="S103" s="183"/>
      <c r="T103" s="185">
        <f>SUM(T104:T119)</f>
        <v>0</v>
      </c>
      <c r="AR103" s="186" t="s">
        <v>24</v>
      </c>
      <c r="AT103" s="187" t="s">
        <v>73</v>
      </c>
      <c r="AU103" s="187" t="s">
        <v>24</v>
      </c>
      <c r="AY103" s="186" t="s">
        <v>148</v>
      </c>
      <c r="BK103" s="188">
        <f>SUM(BK104:BK119)</f>
        <v>0</v>
      </c>
    </row>
    <row r="104" spans="2:65" s="1" customFormat="1" ht="31.5" customHeight="1">
      <c r="B104" s="40"/>
      <c r="C104" s="192" t="s">
        <v>83</v>
      </c>
      <c r="D104" s="192" t="s">
        <v>151</v>
      </c>
      <c r="E104" s="193" t="s">
        <v>216</v>
      </c>
      <c r="F104" s="194" t="s">
        <v>217</v>
      </c>
      <c r="G104" s="195" t="s">
        <v>218</v>
      </c>
      <c r="H104" s="196">
        <v>10.523</v>
      </c>
      <c r="I104" s="197"/>
      <c r="J104" s="198">
        <f>ROUND(I104*H104,2)</f>
        <v>0</v>
      </c>
      <c r="K104" s="194" t="s">
        <v>155</v>
      </c>
      <c r="L104" s="60"/>
      <c r="M104" s="199" t="s">
        <v>22</v>
      </c>
      <c r="N104" s="200" t="s">
        <v>45</v>
      </c>
      <c r="O104" s="41"/>
      <c r="P104" s="201">
        <f>O104*H104</f>
        <v>0</v>
      </c>
      <c r="Q104" s="201">
        <v>2.45329</v>
      </c>
      <c r="R104" s="201">
        <f>Q104*H104</f>
        <v>25.81597067</v>
      </c>
      <c r="S104" s="201">
        <v>0</v>
      </c>
      <c r="T104" s="202">
        <f>S104*H104</f>
        <v>0</v>
      </c>
      <c r="AR104" s="23" t="s">
        <v>167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167</v>
      </c>
      <c r="BM104" s="23" t="s">
        <v>219</v>
      </c>
    </row>
    <row r="105" spans="2:47" s="1" customFormat="1" ht="175.5">
      <c r="B105" s="40"/>
      <c r="C105" s="62"/>
      <c r="D105" s="208" t="s">
        <v>208</v>
      </c>
      <c r="E105" s="62"/>
      <c r="F105" s="209" t="s">
        <v>220</v>
      </c>
      <c r="G105" s="62"/>
      <c r="H105" s="62"/>
      <c r="I105" s="162"/>
      <c r="J105" s="62"/>
      <c r="K105" s="62"/>
      <c r="L105" s="60"/>
      <c r="M105" s="210"/>
      <c r="N105" s="41"/>
      <c r="O105" s="41"/>
      <c r="P105" s="41"/>
      <c r="Q105" s="41"/>
      <c r="R105" s="41"/>
      <c r="S105" s="41"/>
      <c r="T105" s="77"/>
      <c r="AT105" s="23" t="s">
        <v>208</v>
      </c>
      <c r="AU105" s="23" t="s">
        <v>83</v>
      </c>
    </row>
    <row r="106" spans="2:51" s="11" customFormat="1" ht="13.5">
      <c r="B106" s="211"/>
      <c r="C106" s="212"/>
      <c r="D106" s="208" t="s">
        <v>210</v>
      </c>
      <c r="E106" s="213" t="s">
        <v>22</v>
      </c>
      <c r="F106" s="214" t="s">
        <v>221</v>
      </c>
      <c r="G106" s="212"/>
      <c r="H106" s="215" t="s">
        <v>22</v>
      </c>
      <c r="I106" s="216"/>
      <c r="J106" s="212"/>
      <c r="K106" s="212"/>
      <c r="L106" s="217"/>
      <c r="M106" s="218"/>
      <c r="N106" s="219"/>
      <c r="O106" s="219"/>
      <c r="P106" s="219"/>
      <c r="Q106" s="219"/>
      <c r="R106" s="219"/>
      <c r="S106" s="219"/>
      <c r="T106" s="220"/>
      <c r="AT106" s="221" t="s">
        <v>210</v>
      </c>
      <c r="AU106" s="221" t="s">
        <v>83</v>
      </c>
      <c r="AV106" s="11" t="s">
        <v>24</v>
      </c>
      <c r="AW106" s="11" t="s">
        <v>38</v>
      </c>
      <c r="AX106" s="11" t="s">
        <v>74</v>
      </c>
      <c r="AY106" s="221" t="s">
        <v>148</v>
      </c>
    </row>
    <row r="107" spans="2:51" s="12" customFormat="1" ht="13.5">
      <c r="B107" s="222"/>
      <c r="C107" s="223"/>
      <c r="D107" s="208" t="s">
        <v>210</v>
      </c>
      <c r="E107" s="224" t="s">
        <v>22</v>
      </c>
      <c r="F107" s="225" t="s">
        <v>222</v>
      </c>
      <c r="G107" s="223"/>
      <c r="H107" s="226">
        <v>10.523</v>
      </c>
      <c r="I107" s="227"/>
      <c r="J107" s="223"/>
      <c r="K107" s="223"/>
      <c r="L107" s="228"/>
      <c r="M107" s="229"/>
      <c r="N107" s="230"/>
      <c r="O107" s="230"/>
      <c r="P107" s="230"/>
      <c r="Q107" s="230"/>
      <c r="R107" s="230"/>
      <c r="S107" s="230"/>
      <c r="T107" s="231"/>
      <c r="AT107" s="232" t="s">
        <v>210</v>
      </c>
      <c r="AU107" s="232" t="s">
        <v>83</v>
      </c>
      <c r="AV107" s="12" t="s">
        <v>83</v>
      </c>
      <c r="AW107" s="12" t="s">
        <v>38</v>
      </c>
      <c r="AX107" s="12" t="s">
        <v>74</v>
      </c>
      <c r="AY107" s="232" t="s">
        <v>148</v>
      </c>
    </row>
    <row r="108" spans="2:51" s="13" customFormat="1" ht="13.5">
      <c r="B108" s="233"/>
      <c r="C108" s="234"/>
      <c r="D108" s="244" t="s">
        <v>210</v>
      </c>
      <c r="E108" s="245" t="s">
        <v>22</v>
      </c>
      <c r="F108" s="246" t="s">
        <v>213</v>
      </c>
      <c r="G108" s="234"/>
      <c r="H108" s="247">
        <v>10.523</v>
      </c>
      <c r="I108" s="238"/>
      <c r="J108" s="234"/>
      <c r="K108" s="234"/>
      <c r="L108" s="239"/>
      <c r="M108" s="240"/>
      <c r="N108" s="241"/>
      <c r="O108" s="241"/>
      <c r="P108" s="241"/>
      <c r="Q108" s="241"/>
      <c r="R108" s="241"/>
      <c r="S108" s="241"/>
      <c r="T108" s="242"/>
      <c r="AT108" s="243" t="s">
        <v>210</v>
      </c>
      <c r="AU108" s="243" t="s">
        <v>83</v>
      </c>
      <c r="AV108" s="13" t="s">
        <v>167</v>
      </c>
      <c r="AW108" s="13" t="s">
        <v>6</v>
      </c>
      <c r="AX108" s="13" t="s">
        <v>24</v>
      </c>
      <c r="AY108" s="243" t="s">
        <v>148</v>
      </c>
    </row>
    <row r="109" spans="2:65" s="1" customFormat="1" ht="31.5" customHeight="1">
      <c r="B109" s="40"/>
      <c r="C109" s="192" t="s">
        <v>163</v>
      </c>
      <c r="D109" s="192" t="s">
        <v>151</v>
      </c>
      <c r="E109" s="193" t="s">
        <v>223</v>
      </c>
      <c r="F109" s="194" t="s">
        <v>224</v>
      </c>
      <c r="G109" s="195" t="s">
        <v>218</v>
      </c>
      <c r="H109" s="196">
        <v>10.523</v>
      </c>
      <c r="I109" s="197"/>
      <c r="J109" s="198">
        <f>ROUND(I109*H109,2)</f>
        <v>0</v>
      </c>
      <c r="K109" s="194" t="s">
        <v>155</v>
      </c>
      <c r="L109" s="60"/>
      <c r="M109" s="199" t="s">
        <v>22</v>
      </c>
      <c r="N109" s="200" t="s">
        <v>45</v>
      </c>
      <c r="O109" s="41"/>
      <c r="P109" s="201">
        <f>O109*H109</f>
        <v>0</v>
      </c>
      <c r="Q109" s="201">
        <v>0</v>
      </c>
      <c r="R109" s="201">
        <f>Q109*H109</f>
        <v>0</v>
      </c>
      <c r="S109" s="201">
        <v>0</v>
      </c>
      <c r="T109" s="202">
        <f>S109*H109</f>
        <v>0</v>
      </c>
      <c r="AR109" s="23" t="s">
        <v>167</v>
      </c>
      <c r="AT109" s="23" t="s">
        <v>151</v>
      </c>
      <c r="AU109" s="23" t="s">
        <v>83</v>
      </c>
      <c r="AY109" s="23" t="s">
        <v>148</v>
      </c>
      <c r="BE109" s="203">
        <f>IF(N109="základní",J109,0)</f>
        <v>0</v>
      </c>
      <c r="BF109" s="203">
        <f>IF(N109="snížená",J109,0)</f>
        <v>0</v>
      </c>
      <c r="BG109" s="203">
        <f>IF(N109="zákl. přenesená",J109,0)</f>
        <v>0</v>
      </c>
      <c r="BH109" s="203">
        <f>IF(N109="sníž. přenesená",J109,0)</f>
        <v>0</v>
      </c>
      <c r="BI109" s="203">
        <f>IF(N109="nulová",J109,0)</f>
        <v>0</v>
      </c>
      <c r="BJ109" s="23" t="s">
        <v>24</v>
      </c>
      <c r="BK109" s="203">
        <f>ROUND(I109*H109,2)</f>
        <v>0</v>
      </c>
      <c r="BL109" s="23" t="s">
        <v>167</v>
      </c>
      <c r="BM109" s="23" t="s">
        <v>225</v>
      </c>
    </row>
    <row r="110" spans="2:47" s="1" customFormat="1" ht="81">
      <c r="B110" s="40"/>
      <c r="C110" s="62"/>
      <c r="D110" s="244" t="s">
        <v>208</v>
      </c>
      <c r="E110" s="62"/>
      <c r="F110" s="248" t="s">
        <v>226</v>
      </c>
      <c r="G110" s="62"/>
      <c r="H110" s="62"/>
      <c r="I110" s="162"/>
      <c r="J110" s="62"/>
      <c r="K110" s="62"/>
      <c r="L110" s="60"/>
      <c r="M110" s="210"/>
      <c r="N110" s="41"/>
      <c r="O110" s="41"/>
      <c r="P110" s="41"/>
      <c r="Q110" s="41"/>
      <c r="R110" s="41"/>
      <c r="S110" s="41"/>
      <c r="T110" s="77"/>
      <c r="AT110" s="23" t="s">
        <v>208</v>
      </c>
      <c r="AU110" s="23" t="s">
        <v>83</v>
      </c>
    </row>
    <row r="111" spans="2:65" s="1" customFormat="1" ht="31.5" customHeight="1">
      <c r="B111" s="40"/>
      <c r="C111" s="192" t="s">
        <v>167</v>
      </c>
      <c r="D111" s="192" t="s">
        <v>151</v>
      </c>
      <c r="E111" s="193" t="s">
        <v>227</v>
      </c>
      <c r="F111" s="194" t="s">
        <v>228</v>
      </c>
      <c r="G111" s="195" t="s">
        <v>218</v>
      </c>
      <c r="H111" s="196">
        <v>10.523</v>
      </c>
      <c r="I111" s="197"/>
      <c r="J111" s="198">
        <f>ROUND(I111*H111,2)</f>
        <v>0</v>
      </c>
      <c r="K111" s="194" t="s">
        <v>155</v>
      </c>
      <c r="L111" s="60"/>
      <c r="M111" s="199" t="s">
        <v>22</v>
      </c>
      <c r="N111" s="200" t="s">
        <v>45</v>
      </c>
      <c r="O111" s="41"/>
      <c r="P111" s="201">
        <f>O111*H111</f>
        <v>0</v>
      </c>
      <c r="Q111" s="201">
        <v>0</v>
      </c>
      <c r="R111" s="201">
        <f>Q111*H111</f>
        <v>0</v>
      </c>
      <c r="S111" s="201">
        <v>0</v>
      </c>
      <c r="T111" s="202">
        <f>S111*H111</f>
        <v>0</v>
      </c>
      <c r="AR111" s="23" t="s">
        <v>167</v>
      </c>
      <c r="AT111" s="23" t="s">
        <v>151</v>
      </c>
      <c r="AU111" s="23" t="s">
        <v>83</v>
      </c>
      <c r="AY111" s="23" t="s">
        <v>148</v>
      </c>
      <c r="BE111" s="203">
        <f>IF(N111="základní",J111,0)</f>
        <v>0</v>
      </c>
      <c r="BF111" s="203">
        <f>IF(N111="snížená",J111,0)</f>
        <v>0</v>
      </c>
      <c r="BG111" s="203">
        <f>IF(N111="zákl. přenesená",J111,0)</f>
        <v>0</v>
      </c>
      <c r="BH111" s="203">
        <f>IF(N111="sníž. přenesená",J111,0)</f>
        <v>0</v>
      </c>
      <c r="BI111" s="203">
        <f>IF(N111="nulová",J111,0)</f>
        <v>0</v>
      </c>
      <c r="BJ111" s="23" t="s">
        <v>24</v>
      </c>
      <c r="BK111" s="203">
        <f>ROUND(I111*H111,2)</f>
        <v>0</v>
      </c>
      <c r="BL111" s="23" t="s">
        <v>167</v>
      </c>
      <c r="BM111" s="23" t="s">
        <v>229</v>
      </c>
    </row>
    <row r="112" spans="2:47" s="1" customFormat="1" ht="81">
      <c r="B112" s="40"/>
      <c r="C112" s="62"/>
      <c r="D112" s="208" t="s">
        <v>208</v>
      </c>
      <c r="E112" s="62"/>
      <c r="F112" s="209" t="s">
        <v>226</v>
      </c>
      <c r="G112" s="62"/>
      <c r="H112" s="62"/>
      <c r="I112" s="162"/>
      <c r="J112" s="62"/>
      <c r="K112" s="62"/>
      <c r="L112" s="60"/>
      <c r="M112" s="210"/>
      <c r="N112" s="41"/>
      <c r="O112" s="41"/>
      <c r="P112" s="41"/>
      <c r="Q112" s="41"/>
      <c r="R112" s="41"/>
      <c r="S112" s="41"/>
      <c r="T112" s="77"/>
      <c r="AT112" s="23" t="s">
        <v>208</v>
      </c>
      <c r="AU112" s="23" t="s">
        <v>83</v>
      </c>
    </row>
    <row r="113" spans="2:51" s="11" customFormat="1" ht="13.5">
      <c r="B113" s="211"/>
      <c r="C113" s="212"/>
      <c r="D113" s="208" t="s">
        <v>210</v>
      </c>
      <c r="E113" s="213" t="s">
        <v>22</v>
      </c>
      <c r="F113" s="214" t="s">
        <v>221</v>
      </c>
      <c r="G113" s="212"/>
      <c r="H113" s="215" t="s">
        <v>22</v>
      </c>
      <c r="I113" s="216"/>
      <c r="J113" s="212"/>
      <c r="K113" s="212"/>
      <c r="L113" s="217"/>
      <c r="M113" s="218"/>
      <c r="N113" s="219"/>
      <c r="O113" s="219"/>
      <c r="P113" s="219"/>
      <c r="Q113" s="219"/>
      <c r="R113" s="219"/>
      <c r="S113" s="219"/>
      <c r="T113" s="220"/>
      <c r="AT113" s="221" t="s">
        <v>210</v>
      </c>
      <c r="AU113" s="221" t="s">
        <v>83</v>
      </c>
      <c r="AV113" s="11" t="s">
        <v>24</v>
      </c>
      <c r="AW113" s="11" t="s">
        <v>38</v>
      </c>
      <c r="AX113" s="11" t="s">
        <v>74</v>
      </c>
      <c r="AY113" s="221" t="s">
        <v>148</v>
      </c>
    </row>
    <row r="114" spans="2:51" s="12" customFormat="1" ht="13.5">
      <c r="B114" s="222"/>
      <c r="C114" s="223"/>
      <c r="D114" s="208" t="s">
        <v>210</v>
      </c>
      <c r="E114" s="224" t="s">
        <v>22</v>
      </c>
      <c r="F114" s="225" t="s">
        <v>222</v>
      </c>
      <c r="G114" s="223"/>
      <c r="H114" s="226">
        <v>10.523</v>
      </c>
      <c r="I114" s="227"/>
      <c r="J114" s="223"/>
      <c r="K114" s="223"/>
      <c r="L114" s="228"/>
      <c r="M114" s="229"/>
      <c r="N114" s="230"/>
      <c r="O114" s="230"/>
      <c r="P114" s="230"/>
      <c r="Q114" s="230"/>
      <c r="R114" s="230"/>
      <c r="S114" s="230"/>
      <c r="T114" s="231"/>
      <c r="AT114" s="232" t="s">
        <v>210</v>
      </c>
      <c r="AU114" s="232" t="s">
        <v>83</v>
      </c>
      <c r="AV114" s="12" t="s">
        <v>83</v>
      </c>
      <c r="AW114" s="12" t="s">
        <v>38</v>
      </c>
      <c r="AX114" s="12" t="s">
        <v>74</v>
      </c>
      <c r="AY114" s="232" t="s">
        <v>148</v>
      </c>
    </row>
    <row r="115" spans="2:51" s="13" customFormat="1" ht="13.5">
      <c r="B115" s="233"/>
      <c r="C115" s="234"/>
      <c r="D115" s="244" t="s">
        <v>210</v>
      </c>
      <c r="E115" s="245" t="s">
        <v>22</v>
      </c>
      <c r="F115" s="246" t="s">
        <v>213</v>
      </c>
      <c r="G115" s="234"/>
      <c r="H115" s="247">
        <v>10.523</v>
      </c>
      <c r="I115" s="238"/>
      <c r="J115" s="234"/>
      <c r="K115" s="234"/>
      <c r="L115" s="239"/>
      <c r="M115" s="240"/>
      <c r="N115" s="241"/>
      <c r="O115" s="241"/>
      <c r="P115" s="241"/>
      <c r="Q115" s="241"/>
      <c r="R115" s="241"/>
      <c r="S115" s="241"/>
      <c r="T115" s="242"/>
      <c r="AT115" s="243" t="s">
        <v>210</v>
      </c>
      <c r="AU115" s="243" t="s">
        <v>83</v>
      </c>
      <c r="AV115" s="13" t="s">
        <v>167</v>
      </c>
      <c r="AW115" s="13" t="s">
        <v>6</v>
      </c>
      <c r="AX115" s="13" t="s">
        <v>24</v>
      </c>
      <c r="AY115" s="243" t="s">
        <v>148</v>
      </c>
    </row>
    <row r="116" spans="2:65" s="1" customFormat="1" ht="22.5" customHeight="1">
      <c r="B116" s="40"/>
      <c r="C116" s="192" t="s">
        <v>147</v>
      </c>
      <c r="D116" s="192" t="s">
        <v>151</v>
      </c>
      <c r="E116" s="193" t="s">
        <v>230</v>
      </c>
      <c r="F116" s="194" t="s">
        <v>231</v>
      </c>
      <c r="G116" s="195" t="s">
        <v>232</v>
      </c>
      <c r="H116" s="196">
        <v>0.409</v>
      </c>
      <c r="I116" s="197"/>
      <c r="J116" s="198">
        <f>ROUND(I116*H116,2)</f>
        <v>0</v>
      </c>
      <c r="K116" s="194" t="s">
        <v>155</v>
      </c>
      <c r="L116" s="60"/>
      <c r="M116" s="199" t="s">
        <v>22</v>
      </c>
      <c r="N116" s="200" t="s">
        <v>45</v>
      </c>
      <c r="O116" s="41"/>
      <c r="P116" s="201">
        <f>O116*H116</f>
        <v>0</v>
      </c>
      <c r="Q116" s="201">
        <v>1.05306</v>
      </c>
      <c r="R116" s="201">
        <f>Q116*H116</f>
        <v>0.43070154</v>
      </c>
      <c r="S116" s="201">
        <v>0</v>
      </c>
      <c r="T116" s="202">
        <f>S116*H116</f>
        <v>0</v>
      </c>
      <c r="AR116" s="23" t="s">
        <v>167</v>
      </c>
      <c r="AT116" s="23" t="s">
        <v>151</v>
      </c>
      <c r="AU116" s="23" t="s">
        <v>83</v>
      </c>
      <c r="AY116" s="23" t="s">
        <v>148</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167</v>
      </c>
      <c r="BM116" s="23" t="s">
        <v>233</v>
      </c>
    </row>
    <row r="117" spans="2:51" s="11" customFormat="1" ht="13.5">
      <c r="B117" s="211"/>
      <c r="C117" s="212"/>
      <c r="D117" s="208" t="s">
        <v>210</v>
      </c>
      <c r="E117" s="213" t="s">
        <v>22</v>
      </c>
      <c r="F117" s="214" t="s">
        <v>221</v>
      </c>
      <c r="G117" s="212"/>
      <c r="H117" s="215" t="s">
        <v>22</v>
      </c>
      <c r="I117" s="216"/>
      <c r="J117" s="212"/>
      <c r="K117" s="212"/>
      <c r="L117" s="217"/>
      <c r="M117" s="218"/>
      <c r="N117" s="219"/>
      <c r="O117" s="219"/>
      <c r="P117" s="219"/>
      <c r="Q117" s="219"/>
      <c r="R117" s="219"/>
      <c r="S117" s="219"/>
      <c r="T117" s="220"/>
      <c r="AT117" s="221" t="s">
        <v>210</v>
      </c>
      <c r="AU117" s="221" t="s">
        <v>83</v>
      </c>
      <c r="AV117" s="11" t="s">
        <v>24</v>
      </c>
      <c r="AW117" s="11" t="s">
        <v>38</v>
      </c>
      <c r="AX117" s="11" t="s">
        <v>74</v>
      </c>
      <c r="AY117" s="221" t="s">
        <v>148</v>
      </c>
    </row>
    <row r="118" spans="2:51" s="12" customFormat="1" ht="13.5">
      <c r="B118" s="222"/>
      <c r="C118" s="223"/>
      <c r="D118" s="208" t="s">
        <v>210</v>
      </c>
      <c r="E118" s="224" t="s">
        <v>22</v>
      </c>
      <c r="F118" s="225" t="s">
        <v>234</v>
      </c>
      <c r="G118" s="223"/>
      <c r="H118" s="226">
        <v>0.409</v>
      </c>
      <c r="I118" s="227"/>
      <c r="J118" s="223"/>
      <c r="K118" s="223"/>
      <c r="L118" s="228"/>
      <c r="M118" s="229"/>
      <c r="N118" s="230"/>
      <c r="O118" s="230"/>
      <c r="P118" s="230"/>
      <c r="Q118" s="230"/>
      <c r="R118" s="230"/>
      <c r="S118" s="230"/>
      <c r="T118" s="231"/>
      <c r="AT118" s="232" t="s">
        <v>210</v>
      </c>
      <c r="AU118" s="232" t="s">
        <v>83</v>
      </c>
      <c r="AV118" s="12" t="s">
        <v>83</v>
      </c>
      <c r="AW118" s="12" t="s">
        <v>38</v>
      </c>
      <c r="AX118" s="12" t="s">
        <v>74</v>
      </c>
      <c r="AY118" s="232" t="s">
        <v>148</v>
      </c>
    </row>
    <row r="119" spans="2:51" s="13" customFormat="1" ht="13.5">
      <c r="B119" s="233"/>
      <c r="C119" s="234"/>
      <c r="D119" s="208" t="s">
        <v>210</v>
      </c>
      <c r="E119" s="235" t="s">
        <v>22</v>
      </c>
      <c r="F119" s="236" t="s">
        <v>213</v>
      </c>
      <c r="G119" s="234"/>
      <c r="H119" s="237">
        <v>0.409</v>
      </c>
      <c r="I119" s="238"/>
      <c r="J119" s="234"/>
      <c r="K119" s="234"/>
      <c r="L119" s="239"/>
      <c r="M119" s="240"/>
      <c r="N119" s="241"/>
      <c r="O119" s="241"/>
      <c r="P119" s="241"/>
      <c r="Q119" s="241"/>
      <c r="R119" s="241"/>
      <c r="S119" s="241"/>
      <c r="T119" s="242"/>
      <c r="AT119" s="243" t="s">
        <v>210</v>
      </c>
      <c r="AU119" s="243" t="s">
        <v>83</v>
      </c>
      <c r="AV119" s="13" t="s">
        <v>167</v>
      </c>
      <c r="AW119" s="13" t="s">
        <v>38</v>
      </c>
      <c r="AX119" s="13" t="s">
        <v>24</v>
      </c>
      <c r="AY119" s="243" t="s">
        <v>148</v>
      </c>
    </row>
    <row r="120" spans="2:63" s="10" customFormat="1" ht="29.85" customHeight="1">
      <c r="B120" s="175"/>
      <c r="C120" s="176"/>
      <c r="D120" s="189" t="s">
        <v>73</v>
      </c>
      <c r="E120" s="190" t="s">
        <v>235</v>
      </c>
      <c r="F120" s="190" t="s">
        <v>236</v>
      </c>
      <c r="G120" s="176"/>
      <c r="H120" s="176"/>
      <c r="I120" s="179"/>
      <c r="J120" s="191">
        <f>BK120</f>
        <v>0</v>
      </c>
      <c r="K120" s="176"/>
      <c r="L120" s="181"/>
      <c r="M120" s="182"/>
      <c r="N120" s="183"/>
      <c r="O120" s="183"/>
      <c r="P120" s="184">
        <f>SUM(P121:P124)</f>
        <v>0</v>
      </c>
      <c r="Q120" s="183"/>
      <c r="R120" s="184">
        <f>SUM(R121:R124)</f>
        <v>0.13532349999999999</v>
      </c>
      <c r="S120" s="183"/>
      <c r="T120" s="185">
        <f>SUM(T121:T124)</f>
        <v>0</v>
      </c>
      <c r="AR120" s="186" t="s">
        <v>24</v>
      </c>
      <c r="AT120" s="187" t="s">
        <v>73</v>
      </c>
      <c r="AU120" s="187" t="s">
        <v>24</v>
      </c>
      <c r="AY120" s="186" t="s">
        <v>148</v>
      </c>
      <c r="BK120" s="188">
        <f>SUM(BK121:BK124)</f>
        <v>0</v>
      </c>
    </row>
    <row r="121" spans="2:65" s="1" customFormat="1" ht="31.5" customHeight="1">
      <c r="B121" s="40"/>
      <c r="C121" s="192" t="s">
        <v>176</v>
      </c>
      <c r="D121" s="192" t="s">
        <v>151</v>
      </c>
      <c r="E121" s="193" t="s">
        <v>237</v>
      </c>
      <c r="F121" s="194" t="s">
        <v>238</v>
      </c>
      <c r="G121" s="195" t="s">
        <v>206</v>
      </c>
      <c r="H121" s="196">
        <v>1040.95</v>
      </c>
      <c r="I121" s="197"/>
      <c r="J121" s="198">
        <f>ROUND(I121*H121,2)</f>
        <v>0</v>
      </c>
      <c r="K121" s="194" t="s">
        <v>155</v>
      </c>
      <c r="L121" s="60"/>
      <c r="M121" s="199" t="s">
        <v>22</v>
      </c>
      <c r="N121" s="200" t="s">
        <v>45</v>
      </c>
      <c r="O121" s="41"/>
      <c r="P121" s="201">
        <f>O121*H121</f>
        <v>0</v>
      </c>
      <c r="Q121" s="201">
        <v>0.00013</v>
      </c>
      <c r="R121" s="201">
        <f>Q121*H121</f>
        <v>0.13532349999999999</v>
      </c>
      <c r="S121" s="201">
        <v>0</v>
      </c>
      <c r="T121" s="202">
        <f>S121*H121</f>
        <v>0</v>
      </c>
      <c r="AR121" s="23" t="s">
        <v>167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167</v>
      </c>
      <c r="BM121" s="23" t="s">
        <v>239</v>
      </c>
    </row>
    <row r="122" spans="2:47" s="1" customFormat="1" ht="54">
      <c r="B122" s="40"/>
      <c r="C122" s="62"/>
      <c r="D122" s="208" t="s">
        <v>208</v>
      </c>
      <c r="E122" s="62"/>
      <c r="F122" s="209" t="s">
        <v>240</v>
      </c>
      <c r="G122" s="62"/>
      <c r="H122" s="62"/>
      <c r="I122" s="162"/>
      <c r="J122" s="62"/>
      <c r="K122" s="62"/>
      <c r="L122" s="60"/>
      <c r="M122" s="210"/>
      <c r="N122" s="41"/>
      <c r="O122" s="41"/>
      <c r="P122" s="41"/>
      <c r="Q122" s="41"/>
      <c r="R122" s="41"/>
      <c r="S122" s="41"/>
      <c r="T122" s="77"/>
      <c r="AT122" s="23" t="s">
        <v>208</v>
      </c>
      <c r="AU122" s="23" t="s">
        <v>83</v>
      </c>
    </row>
    <row r="123" spans="2:51" s="11" customFormat="1" ht="13.5">
      <c r="B123" s="211"/>
      <c r="C123" s="212"/>
      <c r="D123" s="208" t="s">
        <v>210</v>
      </c>
      <c r="E123" s="213" t="s">
        <v>22</v>
      </c>
      <c r="F123" s="214" t="s">
        <v>241</v>
      </c>
      <c r="G123" s="212"/>
      <c r="H123" s="215" t="s">
        <v>22</v>
      </c>
      <c r="I123" s="216"/>
      <c r="J123" s="212"/>
      <c r="K123" s="212"/>
      <c r="L123" s="217"/>
      <c r="M123" s="218"/>
      <c r="N123" s="219"/>
      <c r="O123" s="219"/>
      <c r="P123" s="219"/>
      <c r="Q123" s="219"/>
      <c r="R123" s="219"/>
      <c r="S123" s="219"/>
      <c r="T123" s="220"/>
      <c r="AT123" s="221" t="s">
        <v>210</v>
      </c>
      <c r="AU123" s="221" t="s">
        <v>83</v>
      </c>
      <c r="AV123" s="11" t="s">
        <v>24</v>
      </c>
      <c r="AW123" s="11" t="s">
        <v>38</v>
      </c>
      <c r="AX123" s="11" t="s">
        <v>74</v>
      </c>
      <c r="AY123" s="221" t="s">
        <v>148</v>
      </c>
    </row>
    <row r="124" spans="2:51" s="12" customFormat="1" ht="13.5">
      <c r="B124" s="222"/>
      <c r="C124" s="223"/>
      <c r="D124" s="208" t="s">
        <v>210</v>
      </c>
      <c r="E124" s="224" t="s">
        <v>22</v>
      </c>
      <c r="F124" s="225" t="s">
        <v>242</v>
      </c>
      <c r="G124" s="223"/>
      <c r="H124" s="226">
        <v>1040.95</v>
      </c>
      <c r="I124" s="227"/>
      <c r="J124" s="223"/>
      <c r="K124" s="223"/>
      <c r="L124" s="228"/>
      <c r="M124" s="229"/>
      <c r="N124" s="230"/>
      <c r="O124" s="230"/>
      <c r="P124" s="230"/>
      <c r="Q124" s="230"/>
      <c r="R124" s="230"/>
      <c r="S124" s="230"/>
      <c r="T124" s="231"/>
      <c r="AT124" s="232" t="s">
        <v>210</v>
      </c>
      <c r="AU124" s="232" t="s">
        <v>83</v>
      </c>
      <c r="AV124" s="12" t="s">
        <v>83</v>
      </c>
      <c r="AW124" s="12" t="s">
        <v>38</v>
      </c>
      <c r="AX124" s="12" t="s">
        <v>74</v>
      </c>
      <c r="AY124" s="232" t="s">
        <v>148</v>
      </c>
    </row>
    <row r="125" spans="2:63" s="10" customFormat="1" ht="29.85" customHeight="1">
      <c r="B125" s="175"/>
      <c r="C125" s="176"/>
      <c r="D125" s="189" t="s">
        <v>73</v>
      </c>
      <c r="E125" s="190" t="s">
        <v>243</v>
      </c>
      <c r="F125" s="190" t="s">
        <v>244</v>
      </c>
      <c r="G125" s="176"/>
      <c r="H125" s="176"/>
      <c r="I125" s="179"/>
      <c r="J125" s="191">
        <f>BK125</f>
        <v>0</v>
      </c>
      <c r="K125" s="176"/>
      <c r="L125" s="181"/>
      <c r="M125" s="182"/>
      <c r="N125" s="183"/>
      <c r="O125" s="183"/>
      <c r="P125" s="184">
        <f>SUM(P126:P151)</f>
        <v>0</v>
      </c>
      <c r="Q125" s="183"/>
      <c r="R125" s="184">
        <f>SUM(R126:R151)</f>
        <v>0.08327600000000002</v>
      </c>
      <c r="S125" s="183"/>
      <c r="T125" s="185">
        <f>SUM(T126:T151)</f>
        <v>0</v>
      </c>
      <c r="AR125" s="186" t="s">
        <v>24</v>
      </c>
      <c r="AT125" s="187" t="s">
        <v>73</v>
      </c>
      <c r="AU125" s="187" t="s">
        <v>24</v>
      </c>
      <c r="AY125" s="186" t="s">
        <v>148</v>
      </c>
      <c r="BK125" s="188">
        <f>SUM(BK126:BK151)</f>
        <v>0</v>
      </c>
    </row>
    <row r="126" spans="2:65" s="1" customFormat="1" ht="57" customHeight="1">
      <c r="B126" s="40"/>
      <c r="C126" s="192" t="s">
        <v>245</v>
      </c>
      <c r="D126" s="192" t="s">
        <v>151</v>
      </c>
      <c r="E126" s="193" t="s">
        <v>246</v>
      </c>
      <c r="F126" s="194" t="s">
        <v>247</v>
      </c>
      <c r="G126" s="195" t="s">
        <v>206</v>
      </c>
      <c r="H126" s="196">
        <v>2081.9</v>
      </c>
      <c r="I126" s="197"/>
      <c r="J126" s="198">
        <f>ROUND(I126*H126,2)</f>
        <v>0</v>
      </c>
      <c r="K126" s="194" t="s">
        <v>155</v>
      </c>
      <c r="L126" s="60"/>
      <c r="M126" s="199" t="s">
        <v>22</v>
      </c>
      <c r="N126" s="200" t="s">
        <v>45</v>
      </c>
      <c r="O126" s="41"/>
      <c r="P126" s="201">
        <f>O126*H126</f>
        <v>0</v>
      </c>
      <c r="Q126" s="201">
        <v>4E-05</v>
      </c>
      <c r="R126" s="201">
        <f>Q126*H126</f>
        <v>0.08327600000000002</v>
      </c>
      <c r="S126" s="201">
        <v>0</v>
      </c>
      <c r="T126" s="202">
        <f>S126*H126</f>
        <v>0</v>
      </c>
      <c r="AR126" s="23" t="s">
        <v>167</v>
      </c>
      <c r="AT126" s="23" t="s">
        <v>151</v>
      </c>
      <c r="AU126" s="23" t="s">
        <v>83</v>
      </c>
      <c r="AY126" s="23" t="s">
        <v>148</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167</v>
      </c>
      <c r="BM126" s="23" t="s">
        <v>248</v>
      </c>
    </row>
    <row r="127" spans="2:47" s="1" customFormat="1" ht="94.5">
      <c r="B127" s="40"/>
      <c r="C127" s="62"/>
      <c r="D127" s="208" t="s">
        <v>208</v>
      </c>
      <c r="E127" s="62"/>
      <c r="F127" s="209" t="s">
        <v>249</v>
      </c>
      <c r="G127" s="62"/>
      <c r="H127" s="62"/>
      <c r="I127" s="162"/>
      <c r="J127" s="62"/>
      <c r="K127" s="62"/>
      <c r="L127" s="60"/>
      <c r="M127" s="210"/>
      <c r="N127" s="41"/>
      <c r="O127" s="41"/>
      <c r="P127" s="41"/>
      <c r="Q127" s="41"/>
      <c r="R127" s="41"/>
      <c r="S127" s="41"/>
      <c r="T127" s="77"/>
      <c r="AT127" s="23" t="s">
        <v>208</v>
      </c>
      <c r="AU127" s="23" t="s">
        <v>83</v>
      </c>
    </row>
    <row r="128" spans="2:51" s="11" customFormat="1" ht="13.5">
      <c r="B128" s="211"/>
      <c r="C128" s="212"/>
      <c r="D128" s="208" t="s">
        <v>210</v>
      </c>
      <c r="E128" s="213" t="s">
        <v>22</v>
      </c>
      <c r="F128" s="214" t="s">
        <v>211</v>
      </c>
      <c r="G128" s="212"/>
      <c r="H128" s="215" t="s">
        <v>22</v>
      </c>
      <c r="I128" s="216"/>
      <c r="J128" s="212"/>
      <c r="K128" s="212"/>
      <c r="L128" s="217"/>
      <c r="M128" s="218"/>
      <c r="N128" s="219"/>
      <c r="O128" s="219"/>
      <c r="P128" s="219"/>
      <c r="Q128" s="219"/>
      <c r="R128" s="219"/>
      <c r="S128" s="219"/>
      <c r="T128" s="220"/>
      <c r="AT128" s="221" t="s">
        <v>210</v>
      </c>
      <c r="AU128" s="221" t="s">
        <v>83</v>
      </c>
      <c r="AV128" s="11" t="s">
        <v>24</v>
      </c>
      <c r="AW128" s="11" t="s">
        <v>38</v>
      </c>
      <c r="AX128" s="11" t="s">
        <v>74</v>
      </c>
      <c r="AY128" s="221" t="s">
        <v>148</v>
      </c>
    </row>
    <row r="129" spans="2:51" s="12" customFormat="1" ht="13.5">
      <c r="B129" s="222"/>
      <c r="C129" s="223"/>
      <c r="D129" s="208" t="s">
        <v>210</v>
      </c>
      <c r="E129" s="224" t="s">
        <v>22</v>
      </c>
      <c r="F129" s="225" t="s">
        <v>250</v>
      </c>
      <c r="G129" s="223"/>
      <c r="H129" s="226">
        <v>44.01</v>
      </c>
      <c r="I129" s="227"/>
      <c r="J129" s="223"/>
      <c r="K129" s="223"/>
      <c r="L129" s="228"/>
      <c r="M129" s="229"/>
      <c r="N129" s="230"/>
      <c r="O129" s="230"/>
      <c r="P129" s="230"/>
      <c r="Q129" s="230"/>
      <c r="R129" s="230"/>
      <c r="S129" s="230"/>
      <c r="T129" s="231"/>
      <c r="AT129" s="232" t="s">
        <v>210</v>
      </c>
      <c r="AU129" s="232" t="s">
        <v>83</v>
      </c>
      <c r="AV129" s="12" t="s">
        <v>83</v>
      </c>
      <c r="AW129" s="12" t="s">
        <v>38</v>
      </c>
      <c r="AX129" s="12" t="s">
        <v>74</v>
      </c>
      <c r="AY129" s="232" t="s">
        <v>148</v>
      </c>
    </row>
    <row r="130" spans="2:51" s="12" customFormat="1" ht="13.5">
      <c r="B130" s="222"/>
      <c r="C130" s="223"/>
      <c r="D130" s="208" t="s">
        <v>210</v>
      </c>
      <c r="E130" s="224" t="s">
        <v>22</v>
      </c>
      <c r="F130" s="225" t="s">
        <v>251</v>
      </c>
      <c r="G130" s="223"/>
      <c r="H130" s="226">
        <v>62.92</v>
      </c>
      <c r="I130" s="227"/>
      <c r="J130" s="223"/>
      <c r="K130" s="223"/>
      <c r="L130" s="228"/>
      <c r="M130" s="229"/>
      <c r="N130" s="230"/>
      <c r="O130" s="230"/>
      <c r="P130" s="230"/>
      <c r="Q130" s="230"/>
      <c r="R130" s="230"/>
      <c r="S130" s="230"/>
      <c r="T130" s="231"/>
      <c r="AT130" s="232" t="s">
        <v>210</v>
      </c>
      <c r="AU130" s="232" t="s">
        <v>83</v>
      </c>
      <c r="AV130" s="12" t="s">
        <v>83</v>
      </c>
      <c r="AW130" s="12" t="s">
        <v>38</v>
      </c>
      <c r="AX130" s="12" t="s">
        <v>74</v>
      </c>
      <c r="AY130" s="232" t="s">
        <v>148</v>
      </c>
    </row>
    <row r="131" spans="2:51" s="12" customFormat="1" ht="13.5">
      <c r="B131" s="222"/>
      <c r="C131" s="223"/>
      <c r="D131" s="208" t="s">
        <v>210</v>
      </c>
      <c r="E131" s="224" t="s">
        <v>22</v>
      </c>
      <c r="F131" s="225" t="s">
        <v>252</v>
      </c>
      <c r="G131" s="223"/>
      <c r="H131" s="226">
        <v>34.25</v>
      </c>
      <c r="I131" s="227"/>
      <c r="J131" s="223"/>
      <c r="K131" s="223"/>
      <c r="L131" s="228"/>
      <c r="M131" s="229"/>
      <c r="N131" s="230"/>
      <c r="O131" s="230"/>
      <c r="P131" s="230"/>
      <c r="Q131" s="230"/>
      <c r="R131" s="230"/>
      <c r="S131" s="230"/>
      <c r="T131" s="231"/>
      <c r="AT131" s="232" t="s">
        <v>210</v>
      </c>
      <c r="AU131" s="232" t="s">
        <v>83</v>
      </c>
      <c r="AV131" s="12" t="s">
        <v>83</v>
      </c>
      <c r="AW131" s="12" t="s">
        <v>38</v>
      </c>
      <c r="AX131" s="12" t="s">
        <v>74</v>
      </c>
      <c r="AY131" s="232" t="s">
        <v>148</v>
      </c>
    </row>
    <row r="132" spans="2:51" s="12" customFormat="1" ht="13.5">
      <c r="B132" s="222"/>
      <c r="C132" s="223"/>
      <c r="D132" s="208" t="s">
        <v>210</v>
      </c>
      <c r="E132" s="224" t="s">
        <v>22</v>
      </c>
      <c r="F132" s="225" t="s">
        <v>253</v>
      </c>
      <c r="G132" s="223"/>
      <c r="H132" s="226">
        <v>121.19</v>
      </c>
      <c r="I132" s="227"/>
      <c r="J132" s="223"/>
      <c r="K132" s="223"/>
      <c r="L132" s="228"/>
      <c r="M132" s="229"/>
      <c r="N132" s="230"/>
      <c r="O132" s="230"/>
      <c r="P132" s="230"/>
      <c r="Q132" s="230"/>
      <c r="R132" s="230"/>
      <c r="S132" s="230"/>
      <c r="T132" s="231"/>
      <c r="AT132" s="232" t="s">
        <v>210</v>
      </c>
      <c r="AU132" s="232" t="s">
        <v>83</v>
      </c>
      <c r="AV132" s="12" t="s">
        <v>83</v>
      </c>
      <c r="AW132" s="12" t="s">
        <v>38</v>
      </c>
      <c r="AX132" s="12" t="s">
        <v>74</v>
      </c>
      <c r="AY132" s="232" t="s">
        <v>148</v>
      </c>
    </row>
    <row r="133" spans="2:51" s="12" customFormat="1" ht="13.5">
      <c r="B133" s="222"/>
      <c r="C133" s="223"/>
      <c r="D133" s="208" t="s">
        <v>210</v>
      </c>
      <c r="E133" s="224" t="s">
        <v>22</v>
      </c>
      <c r="F133" s="225" t="s">
        <v>254</v>
      </c>
      <c r="G133" s="223"/>
      <c r="H133" s="226">
        <v>45.81</v>
      </c>
      <c r="I133" s="227"/>
      <c r="J133" s="223"/>
      <c r="K133" s="223"/>
      <c r="L133" s="228"/>
      <c r="M133" s="229"/>
      <c r="N133" s="230"/>
      <c r="O133" s="230"/>
      <c r="P133" s="230"/>
      <c r="Q133" s="230"/>
      <c r="R133" s="230"/>
      <c r="S133" s="230"/>
      <c r="T133" s="231"/>
      <c r="AT133" s="232" t="s">
        <v>210</v>
      </c>
      <c r="AU133" s="232" t="s">
        <v>83</v>
      </c>
      <c r="AV133" s="12" t="s">
        <v>83</v>
      </c>
      <c r="AW133" s="12" t="s">
        <v>38</v>
      </c>
      <c r="AX133" s="12" t="s">
        <v>74</v>
      </c>
      <c r="AY133" s="232" t="s">
        <v>148</v>
      </c>
    </row>
    <row r="134" spans="2:51" s="12" customFormat="1" ht="13.5">
      <c r="B134" s="222"/>
      <c r="C134" s="223"/>
      <c r="D134" s="208" t="s">
        <v>210</v>
      </c>
      <c r="E134" s="224" t="s">
        <v>22</v>
      </c>
      <c r="F134" s="225" t="s">
        <v>255</v>
      </c>
      <c r="G134" s="223"/>
      <c r="H134" s="226">
        <v>28.17</v>
      </c>
      <c r="I134" s="227"/>
      <c r="J134" s="223"/>
      <c r="K134" s="223"/>
      <c r="L134" s="228"/>
      <c r="M134" s="229"/>
      <c r="N134" s="230"/>
      <c r="O134" s="230"/>
      <c r="P134" s="230"/>
      <c r="Q134" s="230"/>
      <c r="R134" s="230"/>
      <c r="S134" s="230"/>
      <c r="T134" s="231"/>
      <c r="AT134" s="232" t="s">
        <v>210</v>
      </c>
      <c r="AU134" s="232" t="s">
        <v>83</v>
      </c>
      <c r="AV134" s="12" t="s">
        <v>83</v>
      </c>
      <c r="AW134" s="12" t="s">
        <v>38</v>
      </c>
      <c r="AX134" s="12" t="s">
        <v>74</v>
      </c>
      <c r="AY134" s="232" t="s">
        <v>148</v>
      </c>
    </row>
    <row r="135" spans="2:51" s="12" customFormat="1" ht="13.5">
      <c r="B135" s="222"/>
      <c r="C135" s="223"/>
      <c r="D135" s="208" t="s">
        <v>210</v>
      </c>
      <c r="E135" s="224" t="s">
        <v>22</v>
      </c>
      <c r="F135" s="225" t="s">
        <v>256</v>
      </c>
      <c r="G135" s="223"/>
      <c r="H135" s="226">
        <v>43.38</v>
      </c>
      <c r="I135" s="227"/>
      <c r="J135" s="223"/>
      <c r="K135" s="223"/>
      <c r="L135" s="228"/>
      <c r="M135" s="229"/>
      <c r="N135" s="230"/>
      <c r="O135" s="230"/>
      <c r="P135" s="230"/>
      <c r="Q135" s="230"/>
      <c r="R135" s="230"/>
      <c r="S135" s="230"/>
      <c r="T135" s="231"/>
      <c r="AT135" s="232" t="s">
        <v>210</v>
      </c>
      <c r="AU135" s="232" t="s">
        <v>83</v>
      </c>
      <c r="AV135" s="12" t="s">
        <v>83</v>
      </c>
      <c r="AW135" s="12" t="s">
        <v>38</v>
      </c>
      <c r="AX135" s="12" t="s">
        <v>74</v>
      </c>
      <c r="AY135" s="232" t="s">
        <v>148</v>
      </c>
    </row>
    <row r="136" spans="2:51" s="12" customFormat="1" ht="13.5">
      <c r="B136" s="222"/>
      <c r="C136" s="223"/>
      <c r="D136" s="208" t="s">
        <v>210</v>
      </c>
      <c r="E136" s="224" t="s">
        <v>22</v>
      </c>
      <c r="F136" s="225" t="s">
        <v>257</v>
      </c>
      <c r="G136" s="223"/>
      <c r="H136" s="226">
        <v>57.06</v>
      </c>
      <c r="I136" s="227"/>
      <c r="J136" s="223"/>
      <c r="K136" s="223"/>
      <c r="L136" s="228"/>
      <c r="M136" s="229"/>
      <c r="N136" s="230"/>
      <c r="O136" s="230"/>
      <c r="P136" s="230"/>
      <c r="Q136" s="230"/>
      <c r="R136" s="230"/>
      <c r="S136" s="230"/>
      <c r="T136" s="231"/>
      <c r="AT136" s="232" t="s">
        <v>210</v>
      </c>
      <c r="AU136" s="232" t="s">
        <v>83</v>
      </c>
      <c r="AV136" s="12" t="s">
        <v>83</v>
      </c>
      <c r="AW136" s="12" t="s">
        <v>38</v>
      </c>
      <c r="AX136" s="12" t="s">
        <v>74</v>
      </c>
      <c r="AY136" s="232" t="s">
        <v>148</v>
      </c>
    </row>
    <row r="137" spans="2:51" s="12" customFormat="1" ht="13.5">
      <c r="B137" s="222"/>
      <c r="C137" s="223"/>
      <c r="D137" s="208" t="s">
        <v>210</v>
      </c>
      <c r="E137" s="224" t="s">
        <v>22</v>
      </c>
      <c r="F137" s="225" t="s">
        <v>258</v>
      </c>
      <c r="G137" s="223"/>
      <c r="H137" s="226">
        <v>21.72</v>
      </c>
      <c r="I137" s="227"/>
      <c r="J137" s="223"/>
      <c r="K137" s="223"/>
      <c r="L137" s="228"/>
      <c r="M137" s="229"/>
      <c r="N137" s="230"/>
      <c r="O137" s="230"/>
      <c r="P137" s="230"/>
      <c r="Q137" s="230"/>
      <c r="R137" s="230"/>
      <c r="S137" s="230"/>
      <c r="T137" s="231"/>
      <c r="AT137" s="232" t="s">
        <v>210</v>
      </c>
      <c r="AU137" s="232" t="s">
        <v>83</v>
      </c>
      <c r="AV137" s="12" t="s">
        <v>83</v>
      </c>
      <c r="AW137" s="12" t="s">
        <v>38</v>
      </c>
      <c r="AX137" s="12" t="s">
        <v>74</v>
      </c>
      <c r="AY137" s="232" t="s">
        <v>148</v>
      </c>
    </row>
    <row r="138" spans="2:51" s="12" customFormat="1" ht="13.5">
      <c r="B138" s="222"/>
      <c r="C138" s="223"/>
      <c r="D138" s="208" t="s">
        <v>210</v>
      </c>
      <c r="E138" s="224" t="s">
        <v>22</v>
      </c>
      <c r="F138" s="225" t="s">
        <v>259</v>
      </c>
      <c r="G138" s="223"/>
      <c r="H138" s="226">
        <v>11.13</v>
      </c>
      <c r="I138" s="227"/>
      <c r="J138" s="223"/>
      <c r="K138" s="223"/>
      <c r="L138" s="228"/>
      <c r="M138" s="229"/>
      <c r="N138" s="230"/>
      <c r="O138" s="230"/>
      <c r="P138" s="230"/>
      <c r="Q138" s="230"/>
      <c r="R138" s="230"/>
      <c r="S138" s="230"/>
      <c r="T138" s="231"/>
      <c r="AT138" s="232" t="s">
        <v>210</v>
      </c>
      <c r="AU138" s="232" t="s">
        <v>83</v>
      </c>
      <c r="AV138" s="12" t="s">
        <v>83</v>
      </c>
      <c r="AW138" s="12" t="s">
        <v>38</v>
      </c>
      <c r="AX138" s="12" t="s">
        <v>74</v>
      </c>
      <c r="AY138" s="232" t="s">
        <v>148</v>
      </c>
    </row>
    <row r="139" spans="2:51" s="12" customFormat="1" ht="13.5">
      <c r="B139" s="222"/>
      <c r="C139" s="223"/>
      <c r="D139" s="208" t="s">
        <v>210</v>
      </c>
      <c r="E139" s="224" t="s">
        <v>22</v>
      </c>
      <c r="F139" s="225" t="s">
        <v>260</v>
      </c>
      <c r="G139" s="223"/>
      <c r="H139" s="226">
        <v>14.51</v>
      </c>
      <c r="I139" s="227"/>
      <c r="J139" s="223"/>
      <c r="K139" s="223"/>
      <c r="L139" s="228"/>
      <c r="M139" s="229"/>
      <c r="N139" s="230"/>
      <c r="O139" s="230"/>
      <c r="P139" s="230"/>
      <c r="Q139" s="230"/>
      <c r="R139" s="230"/>
      <c r="S139" s="230"/>
      <c r="T139" s="231"/>
      <c r="AT139" s="232" t="s">
        <v>210</v>
      </c>
      <c r="AU139" s="232" t="s">
        <v>83</v>
      </c>
      <c r="AV139" s="12" t="s">
        <v>83</v>
      </c>
      <c r="AW139" s="12" t="s">
        <v>38</v>
      </c>
      <c r="AX139" s="12" t="s">
        <v>74</v>
      </c>
      <c r="AY139" s="232" t="s">
        <v>148</v>
      </c>
    </row>
    <row r="140" spans="2:51" s="12" customFormat="1" ht="13.5">
      <c r="B140" s="222"/>
      <c r="C140" s="223"/>
      <c r="D140" s="208" t="s">
        <v>210</v>
      </c>
      <c r="E140" s="224" t="s">
        <v>22</v>
      </c>
      <c r="F140" s="225" t="s">
        <v>261</v>
      </c>
      <c r="G140" s="223"/>
      <c r="H140" s="226">
        <v>7</v>
      </c>
      <c r="I140" s="227"/>
      <c r="J140" s="223"/>
      <c r="K140" s="223"/>
      <c r="L140" s="228"/>
      <c r="M140" s="229"/>
      <c r="N140" s="230"/>
      <c r="O140" s="230"/>
      <c r="P140" s="230"/>
      <c r="Q140" s="230"/>
      <c r="R140" s="230"/>
      <c r="S140" s="230"/>
      <c r="T140" s="231"/>
      <c r="AT140" s="232" t="s">
        <v>210</v>
      </c>
      <c r="AU140" s="232" t="s">
        <v>83</v>
      </c>
      <c r="AV140" s="12" t="s">
        <v>83</v>
      </c>
      <c r="AW140" s="12" t="s">
        <v>38</v>
      </c>
      <c r="AX140" s="12" t="s">
        <v>74</v>
      </c>
      <c r="AY140" s="232" t="s">
        <v>148</v>
      </c>
    </row>
    <row r="141" spans="2:51" s="12" customFormat="1" ht="13.5">
      <c r="B141" s="222"/>
      <c r="C141" s="223"/>
      <c r="D141" s="208" t="s">
        <v>210</v>
      </c>
      <c r="E141" s="224" t="s">
        <v>22</v>
      </c>
      <c r="F141" s="225" t="s">
        <v>262</v>
      </c>
      <c r="G141" s="223"/>
      <c r="H141" s="226">
        <v>313.64</v>
      </c>
      <c r="I141" s="227"/>
      <c r="J141" s="223"/>
      <c r="K141" s="223"/>
      <c r="L141" s="228"/>
      <c r="M141" s="229"/>
      <c r="N141" s="230"/>
      <c r="O141" s="230"/>
      <c r="P141" s="230"/>
      <c r="Q141" s="230"/>
      <c r="R141" s="230"/>
      <c r="S141" s="230"/>
      <c r="T141" s="231"/>
      <c r="AT141" s="232" t="s">
        <v>210</v>
      </c>
      <c r="AU141" s="232" t="s">
        <v>83</v>
      </c>
      <c r="AV141" s="12" t="s">
        <v>83</v>
      </c>
      <c r="AW141" s="12" t="s">
        <v>38</v>
      </c>
      <c r="AX141" s="12" t="s">
        <v>74</v>
      </c>
      <c r="AY141" s="232" t="s">
        <v>148</v>
      </c>
    </row>
    <row r="142" spans="2:51" s="12" customFormat="1" ht="13.5">
      <c r="B142" s="222"/>
      <c r="C142" s="223"/>
      <c r="D142" s="208" t="s">
        <v>210</v>
      </c>
      <c r="E142" s="224" t="s">
        <v>22</v>
      </c>
      <c r="F142" s="225" t="s">
        <v>263</v>
      </c>
      <c r="G142" s="223"/>
      <c r="H142" s="226">
        <v>3.58</v>
      </c>
      <c r="I142" s="227"/>
      <c r="J142" s="223"/>
      <c r="K142" s="223"/>
      <c r="L142" s="228"/>
      <c r="M142" s="229"/>
      <c r="N142" s="230"/>
      <c r="O142" s="230"/>
      <c r="P142" s="230"/>
      <c r="Q142" s="230"/>
      <c r="R142" s="230"/>
      <c r="S142" s="230"/>
      <c r="T142" s="231"/>
      <c r="AT142" s="232" t="s">
        <v>210</v>
      </c>
      <c r="AU142" s="232" t="s">
        <v>83</v>
      </c>
      <c r="AV142" s="12" t="s">
        <v>83</v>
      </c>
      <c r="AW142" s="12" t="s">
        <v>38</v>
      </c>
      <c r="AX142" s="12" t="s">
        <v>74</v>
      </c>
      <c r="AY142" s="232" t="s">
        <v>148</v>
      </c>
    </row>
    <row r="143" spans="2:51" s="12" customFormat="1" ht="13.5">
      <c r="B143" s="222"/>
      <c r="C143" s="223"/>
      <c r="D143" s="208" t="s">
        <v>210</v>
      </c>
      <c r="E143" s="224" t="s">
        <v>22</v>
      </c>
      <c r="F143" s="225" t="s">
        <v>264</v>
      </c>
      <c r="G143" s="223"/>
      <c r="H143" s="226">
        <v>26.46</v>
      </c>
      <c r="I143" s="227"/>
      <c r="J143" s="223"/>
      <c r="K143" s="223"/>
      <c r="L143" s="228"/>
      <c r="M143" s="229"/>
      <c r="N143" s="230"/>
      <c r="O143" s="230"/>
      <c r="P143" s="230"/>
      <c r="Q143" s="230"/>
      <c r="R143" s="230"/>
      <c r="S143" s="230"/>
      <c r="T143" s="231"/>
      <c r="AT143" s="232" t="s">
        <v>210</v>
      </c>
      <c r="AU143" s="232" t="s">
        <v>83</v>
      </c>
      <c r="AV143" s="12" t="s">
        <v>83</v>
      </c>
      <c r="AW143" s="12" t="s">
        <v>38</v>
      </c>
      <c r="AX143" s="12" t="s">
        <v>74</v>
      </c>
      <c r="AY143" s="232" t="s">
        <v>148</v>
      </c>
    </row>
    <row r="144" spans="2:51" s="12" customFormat="1" ht="13.5">
      <c r="B144" s="222"/>
      <c r="C144" s="223"/>
      <c r="D144" s="208" t="s">
        <v>210</v>
      </c>
      <c r="E144" s="224" t="s">
        <v>22</v>
      </c>
      <c r="F144" s="225" t="s">
        <v>265</v>
      </c>
      <c r="G144" s="223"/>
      <c r="H144" s="226">
        <v>49.98</v>
      </c>
      <c r="I144" s="227"/>
      <c r="J144" s="223"/>
      <c r="K144" s="223"/>
      <c r="L144" s="228"/>
      <c r="M144" s="229"/>
      <c r="N144" s="230"/>
      <c r="O144" s="230"/>
      <c r="P144" s="230"/>
      <c r="Q144" s="230"/>
      <c r="R144" s="230"/>
      <c r="S144" s="230"/>
      <c r="T144" s="231"/>
      <c r="AT144" s="232" t="s">
        <v>210</v>
      </c>
      <c r="AU144" s="232" t="s">
        <v>83</v>
      </c>
      <c r="AV144" s="12" t="s">
        <v>83</v>
      </c>
      <c r="AW144" s="12" t="s">
        <v>38</v>
      </c>
      <c r="AX144" s="12" t="s">
        <v>74</v>
      </c>
      <c r="AY144" s="232" t="s">
        <v>148</v>
      </c>
    </row>
    <row r="145" spans="2:51" s="12" customFormat="1" ht="13.5">
      <c r="B145" s="222"/>
      <c r="C145" s="223"/>
      <c r="D145" s="208" t="s">
        <v>210</v>
      </c>
      <c r="E145" s="224" t="s">
        <v>22</v>
      </c>
      <c r="F145" s="225" t="s">
        <v>266</v>
      </c>
      <c r="G145" s="223"/>
      <c r="H145" s="226">
        <v>43.63</v>
      </c>
      <c r="I145" s="227"/>
      <c r="J145" s="223"/>
      <c r="K145" s="223"/>
      <c r="L145" s="228"/>
      <c r="M145" s="229"/>
      <c r="N145" s="230"/>
      <c r="O145" s="230"/>
      <c r="P145" s="230"/>
      <c r="Q145" s="230"/>
      <c r="R145" s="230"/>
      <c r="S145" s="230"/>
      <c r="T145" s="231"/>
      <c r="AT145" s="232" t="s">
        <v>210</v>
      </c>
      <c r="AU145" s="232" t="s">
        <v>83</v>
      </c>
      <c r="AV145" s="12" t="s">
        <v>83</v>
      </c>
      <c r="AW145" s="12" t="s">
        <v>38</v>
      </c>
      <c r="AX145" s="12" t="s">
        <v>74</v>
      </c>
      <c r="AY145" s="232" t="s">
        <v>148</v>
      </c>
    </row>
    <row r="146" spans="2:51" s="12" customFormat="1" ht="13.5">
      <c r="B146" s="222"/>
      <c r="C146" s="223"/>
      <c r="D146" s="208" t="s">
        <v>210</v>
      </c>
      <c r="E146" s="224" t="s">
        <v>22</v>
      </c>
      <c r="F146" s="225" t="s">
        <v>267</v>
      </c>
      <c r="G146" s="223"/>
      <c r="H146" s="226">
        <v>29.38</v>
      </c>
      <c r="I146" s="227"/>
      <c r="J146" s="223"/>
      <c r="K146" s="223"/>
      <c r="L146" s="228"/>
      <c r="M146" s="229"/>
      <c r="N146" s="230"/>
      <c r="O146" s="230"/>
      <c r="P146" s="230"/>
      <c r="Q146" s="230"/>
      <c r="R146" s="230"/>
      <c r="S146" s="230"/>
      <c r="T146" s="231"/>
      <c r="AT146" s="232" t="s">
        <v>210</v>
      </c>
      <c r="AU146" s="232" t="s">
        <v>83</v>
      </c>
      <c r="AV146" s="12" t="s">
        <v>83</v>
      </c>
      <c r="AW146" s="12" t="s">
        <v>38</v>
      </c>
      <c r="AX146" s="12" t="s">
        <v>74</v>
      </c>
      <c r="AY146" s="232" t="s">
        <v>148</v>
      </c>
    </row>
    <row r="147" spans="2:51" s="12" customFormat="1" ht="13.5">
      <c r="B147" s="222"/>
      <c r="C147" s="223"/>
      <c r="D147" s="208" t="s">
        <v>210</v>
      </c>
      <c r="E147" s="224" t="s">
        <v>22</v>
      </c>
      <c r="F147" s="225" t="s">
        <v>268</v>
      </c>
      <c r="G147" s="223"/>
      <c r="H147" s="226">
        <v>25.29</v>
      </c>
      <c r="I147" s="227"/>
      <c r="J147" s="223"/>
      <c r="K147" s="223"/>
      <c r="L147" s="228"/>
      <c r="M147" s="229"/>
      <c r="N147" s="230"/>
      <c r="O147" s="230"/>
      <c r="P147" s="230"/>
      <c r="Q147" s="230"/>
      <c r="R147" s="230"/>
      <c r="S147" s="230"/>
      <c r="T147" s="231"/>
      <c r="AT147" s="232" t="s">
        <v>210</v>
      </c>
      <c r="AU147" s="232" t="s">
        <v>83</v>
      </c>
      <c r="AV147" s="12" t="s">
        <v>83</v>
      </c>
      <c r="AW147" s="12" t="s">
        <v>38</v>
      </c>
      <c r="AX147" s="12" t="s">
        <v>74</v>
      </c>
      <c r="AY147" s="232" t="s">
        <v>148</v>
      </c>
    </row>
    <row r="148" spans="2:51" s="12" customFormat="1" ht="13.5">
      <c r="B148" s="222"/>
      <c r="C148" s="223"/>
      <c r="D148" s="208" t="s">
        <v>210</v>
      </c>
      <c r="E148" s="224" t="s">
        <v>22</v>
      </c>
      <c r="F148" s="225" t="s">
        <v>269</v>
      </c>
      <c r="G148" s="223"/>
      <c r="H148" s="226">
        <v>12.68</v>
      </c>
      <c r="I148" s="227"/>
      <c r="J148" s="223"/>
      <c r="K148" s="223"/>
      <c r="L148" s="228"/>
      <c r="M148" s="229"/>
      <c r="N148" s="230"/>
      <c r="O148" s="230"/>
      <c r="P148" s="230"/>
      <c r="Q148" s="230"/>
      <c r="R148" s="230"/>
      <c r="S148" s="230"/>
      <c r="T148" s="231"/>
      <c r="AT148" s="232" t="s">
        <v>210</v>
      </c>
      <c r="AU148" s="232" t="s">
        <v>83</v>
      </c>
      <c r="AV148" s="12" t="s">
        <v>83</v>
      </c>
      <c r="AW148" s="12" t="s">
        <v>38</v>
      </c>
      <c r="AX148" s="12" t="s">
        <v>74</v>
      </c>
      <c r="AY148" s="232" t="s">
        <v>148</v>
      </c>
    </row>
    <row r="149" spans="2:51" s="12" customFormat="1" ht="13.5">
      <c r="B149" s="222"/>
      <c r="C149" s="223"/>
      <c r="D149" s="208" t="s">
        <v>210</v>
      </c>
      <c r="E149" s="224" t="s">
        <v>22</v>
      </c>
      <c r="F149" s="225" t="s">
        <v>270</v>
      </c>
      <c r="G149" s="223"/>
      <c r="H149" s="226">
        <v>27.33</v>
      </c>
      <c r="I149" s="227"/>
      <c r="J149" s="223"/>
      <c r="K149" s="223"/>
      <c r="L149" s="228"/>
      <c r="M149" s="229"/>
      <c r="N149" s="230"/>
      <c r="O149" s="230"/>
      <c r="P149" s="230"/>
      <c r="Q149" s="230"/>
      <c r="R149" s="230"/>
      <c r="S149" s="230"/>
      <c r="T149" s="231"/>
      <c r="AT149" s="232" t="s">
        <v>210</v>
      </c>
      <c r="AU149" s="232" t="s">
        <v>83</v>
      </c>
      <c r="AV149" s="12" t="s">
        <v>83</v>
      </c>
      <c r="AW149" s="12" t="s">
        <v>38</v>
      </c>
      <c r="AX149" s="12" t="s">
        <v>74</v>
      </c>
      <c r="AY149" s="232" t="s">
        <v>148</v>
      </c>
    </row>
    <row r="150" spans="2:51" s="12" customFormat="1" ht="13.5">
      <c r="B150" s="222"/>
      <c r="C150" s="223"/>
      <c r="D150" s="208" t="s">
        <v>210</v>
      </c>
      <c r="E150" s="224" t="s">
        <v>22</v>
      </c>
      <c r="F150" s="225" t="s">
        <v>271</v>
      </c>
      <c r="G150" s="223"/>
      <c r="H150" s="226">
        <v>17.83</v>
      </c>
      <c r="I150" s="227"/>
      <c r="J150" s="223"/>
      <c r="K150" s="223"/>
      <c r="L150" s="228"/>
      <c r="M150" s="229"/>
      <c r="N150" s="230"/>
      <c r="O150" s="230"/>
      <c r="P150" s="230"/>
      <c r="Q150" s="230"/>
      <c r="R150" s="230"/>
      <c r="S150" s="230"/>
      <c r="T150" s="231"/>
      <c r="AT150" s="232" t="s">
        <v>210</v>
      </c>
      <c r="AU150" s="232" t="s">
        <v>83</v>
      </c>
      <c r="AV150" s="12" t="s">
        <v>83</v>
      </c>
      <c r="AW150" s="12" t="s">
        <v>38</v>
      </c>
      <c r="AX150" s="12" t="s">
        <v>74</v>
      </c>
      <c r="AY150" s="232" t="s">
        <v>148</v>
      </c>
    </row>
    <row r="151" spans="2:51" s="13" customFormat="1" ht="13.5">
      <c r="B151" s="233"/>
      <c r="C151" s="234"/>
      <c r="D151" s="208" t="s">
        <v>210</v>
      </c>
      <c r="E151" s="235" t="s">
        <v>22</v>
      </c>
      <c r="F151" s="236" t="s">
        <v>213</v>
      </c>
      <c r="G151" s="234"/>
      <c r="H151" s="237">
        <v>1040.95</v>
      </c>
      <c r="I151" s="238"/>
      <c r="J151" s="234"/>
      <c r="K151" s="234"/>
      <c r="L151" s="239"/>
      <c r="M151" s="240"/>
      <c r="N151" s="241"/>
      <c r="O151" s="241"/>
      <c r="P151" s="241"/>
      <c r="Q151" s="241"/>
      <c r="R151" s="241"/>
      <c r="S151" s="241"/>
      <c r="T151" s="242"/>
      <c r="AT151" s="243" t="s">
        <v>210</v>
      </c>
      <c r="AU151" s="243" t="s">
        <v>83</v>
      </c>
      <c r="AV151" s="13" t="s">
        <v>167</v>
      </c>
      <c r="AW151" s="13" t="s">
        <v>38</v>
      </c>
      <c r="AX151" s="13" t="s">
        <v>74</v>
      </c>
      <c r="AY151" s="243" t="s">
        <v>148</v>
      </c>
    </row>
    <row r="152" spans="2:63" s="10" customFormat="1" ht="29.85" customHeight="1">
      <c r="B152" s="175"/>
      <c r="C152" s="176"/>
      <c r="D152" s="189" t="s">
        <v>73</v>
      </c>
      <c r="E152" s="190" t="s">
        <v>272</v>
      </c>
      <c r="F152" s="190" t="s">
        <v>273</v>
      </c>
      <c r="G152" s="176"/>
      <c r="H152" s="176"/>
      <c r="I152" s="179"/>
      <c r="J152" s="191">
        <f>BK152</f>
        <v>0</v>
      </c>
      <c r="K152" s="176"/>
      <c r="L152" s="181"/>
      <c r="M152" s="182"/>
      <c r="N152" s="183"/>
      <c r="O152" s="183"/>
      <c r="P152" s="184">
        <f>SUM(P153:P222)</f>
        <v>0</v>
      </c>
      <c r="Q152" s="183"/>
      <c r="R152" s="184">
        <f>SUM(R153:R222)</f>
        <v>0</v>
      </c>
      <c r="S152" s="183"/>
      <c r="T152" s="185">
        <f>SUM(T153:T222)</f>
        <v>28.427725000000002</v>
      </c>
      <c r="AR152" s="186" t="s">
        <v>24</v>
      </c>
      <c r="AT152" s="187" t="s">
        <v>73</v>
      </c>
      <c r="AU152" s="187" t="s">
        <v>24</v>
      </c>
      <c r="AY152" s="186" t="s">
        <v>148</v>
      </c>
      <c r="BK152" s="188">
        <f>SUM(BK153:BK222)</f>
        <v>0</v>
      </c>
    </row>
    <row r="153" spans="2:65" s="1" customFormat="1" ht="31.5" customHeight="1">
      <c r="B153" s="40"/>
      <c r="C153" s="192" t="s">
        <v>274</v>
      </c>
      <c r="D153" s="192" t="s">
        <v>151</v>
      </c>
      <c r="E153" s="193" t="s">
        <v>275</v>
      </c>
      <c r="F153" s="194" t="s">
        <v>276</v>
      </c>
      <c r="G153" s="195" t="s">
        <v>206</v>
      </c>
      <c r="H153" s="196">
        <v>907.25</v>
      </c>
      <c r="I153" s="197"/>
      <c r="J153" s="198">
        <f>ROUND(I153*H153,2)</f>
        <v>0</v>
      </c>
      <c r="K153" s="194" t="s">
        <v>155</v>
      </c>
      <c r="L153" s="60"/>
      <c r="M153" s="199" t="s">
        <v>22</v>
      </c>
      <c r="N153" s="200" t="s">
        <v>45</v>
      </c>
      <c r="O153" s="41"/>
      <c r="P153" s="201">
        <f>O153*H153</f>
        <v>0</v>
      </c>
      <c r="Q153" s="201">
        <v>0</v>
      </c>
      <c r="R153" s="201">
        <f>Q153*H153</f>
        <v>0</v>
      </c>
      <c r="S153" s="201">
        <v>0.01725</v>
      </c>
      <c r="T153" s="202">
        <f>S153*H153</f>
        <v>15.6500625</v>
      </c>
      <c r="AR153" s="23" t="s">
        <v>277</v>
      </c>
      <c r="AT153" s="23" t="s">
        <v>151</v>
      </c>
      <c r="AU153" s="23" t="s">
        <v>83</v>
      </c>
      <c r="AY153" s="23" t="s">
        <v>148</v>
      </c>
      <c r="BE153" s="203">
        <f>IF(N153="základní",J153,0)</f>
        <v>0</v>
      </c>
      <c r="BF153" s="203">
        <f>IF(N153="snížená",J153,0)</f>
        <v>0</v>
      </c>
      <c r="BG153" s="203">
        <f>IF(N153="zákl. přenesená",J153,0)</f>
        <v>0</v>
      </c>
      <c r="BH153" s="203">
        <f>IF(N153="sníž. přenesená",J153,0)</f>
        <v>0</v>
      </c>
      <c r="BI153" s="203">
        <f>IF(N153="nulová",J153,0)</f>
        <v>0</v>
      </c>
      <c r="BJ153" s="23" t="s">
        <v>24</v>
      </c>
      <c r="BK153" s="203">
        <f>ROUND(I153*H153,2)</f>
        <v>0</v>
      </c>
      <c r="BL153" s="23" t="s">
        <v>277</v>
      </c>
      <c r="BM153" s="23" t="s">
        <v>278</v>
      </c>
    </row>
    <row r="154" spans="2:51" s="11" customFormat="1" ht="13.5">
      <c r="B154" s="211"/>
      <c r="C154" s="212"/>
      <c r="D154" s="208" t="s">
        <v>210</v>
      </c>
      <c r="E154" s="213" t="s">
        <v>22</v>
      </c>
      <c r="F154" s="214" t="s">
        <v>279</v>
      </c>
      <c r="G154" s="212"/>
      <c r="H154" s="215" t="s">
        <v>22</v>
      </c>
      <c r="I154" s="216"/>
      <c r="J154" s="212"/>
      <c r="K154" s="212"/>
      <c r="L154" s="217"/>
      <c r="M154" s="218"/>
      <c r="N154" s="219"/>
      <c r="O154" s="219"/>
      <c r="P154" s="219"/>
      <c r="Q154" s="219"/>
      <c r="R154" s="219"/>
      <c r="S154" s="219"/>
      <c r="T154" s="220"/>
      <c r="AT154" s="221" t="s">
        <v>210</v>
      </c>
      <c r="AU154" s="221" t="s">
        <v>83</v>
      </c>
      <c r="AV154" s="11" t="s">
        <v>24</v>
      </c>
      <c r="AW154" s="11" t="s">
        <v>38</v>
      </c>
      <c r="AX154" s="11" t="s">
        <v>74</v>
      </c>
      <c r="AY154" s="221" t="s">
        <v>148</v>
      </c>
    </row>
    <row r="155" spans="2:51" s="12" customFormat="1" ht="13.5">
      <c r="B155" s="222"/>
      <c r="C155" s="223"/>
      <c r="D155" s="208" t="s">
        <v>210</v>
      </c>
      <c r="E155" s="224" t="s">
        <v>22</v>
      </c>
      <c r="F155" s="225" t="s">
        <v>280</v>
      </c>
      <c r="G155" s="223"/>
      <c r="H155" s="226">
        <v>25.3</v>
      </c>
      <c r="I155" s="227"/>
      <c r="J155" s="223"/>
      <c r="K155" s="223"/>
      <c r="L155" s="228"/>
      <c r="M155" s="229"/>
      <c r="N155" s="230"/>
      <c r="O155" s="230"/>
      <c r="P155" s="230"/>
      <c r="Q155" s="230"/>
      <c r="R155" s="230"/>
      <c r="S155" s="230"/>
      <c r="T155" s="231"/>
      <c r="AT155" s="232" t="s">
        <v>210</v>
      </c>
      <c r="AU155" s="232" t="s">
        <v>83</v>
      </c>
      <c r="AV155" s="12" t="s">
        <v>83</v>
      </c>
      <c r="AW155" s="12" t="s">
        <v>38</v>
      </c>
      <c r="AX155" s="12" t="s">
        <v>74</v>
      </c>
      <c r="AY155" s="232" t="s">
        <v>148</v>
      </c>
    </row>
    <row r="156" spans="2:51" s="12" customFormat="1" ht="13.5">
      <c r="B156" s="222"/>
      <c r="C156" s="223"/>
      <c r="D156" s="208" t="s">
        <v>210</v>
      </c>
      <c r="E156" s="224" t="s">
        <v>22</v>
      </c>
      <c r="F156" s="225" t="s">
        <v>281</v>
      </c>
      <c r="G156" s="223"/>
      <c r="H156" s="226">
        <v>18.45</v>
      </c>
      <c r="I156" s="227"/>
      <c r="J156" s="223"/>
      <c r="K156" s="223"/>
      <c r="L156" s="228"/>
      <c r="M156" s="229"/>
      <c r="N156" s="230"/>
      <c r="O156" s="230"/>
      <c r="P156" s="230"/>
      <c r="Q156" s="230"/>
      <c r="R156" s="230"/>
      <c r="S156" s="230"/>
      <c r="T156" s="231"/>
      <c r="AT156" s="232" t="s">
        <v>210</v>
      </c>
      <c r="AU156" s="232" t="s">
        <v>83</v>
      </c>
      <c r="AV156" s="12" t="s">
        <v>83</v>
      </c>
      <c r="AW156" s="12" t="s">
        <v>38</v>
      </c>
      <c r="AX156" s="12" t="s">
        <v>74</v>
      </c>
      <c r="AY156" s="232" t="s">
        <v>148</v>
      </c>
    </row>
    <row r="157" spans="2:51" s="12" customFormat="1" ht="13.5">
      <c r="B157" s="222"/>
      <c r="C157" s="223"/>
      <c r="D157" s="208" t="s">
        <v>210</v>
      </c>
      <c r="E157" s="224" t="s">
        <v>22</v>
      </c>
      <c r="F157" s="225" t="s">
        <v>282</v>
      </c>
      <c r="G157" s="223"/>
      <c r="H157" s="226">
        <v>312.7</v>
      </c>
      <c r="I157" s="227"/>
      <c r="J157" s="223"/>
      <c r="K157" s="223"/>
      <c r="L157" s="228"/>
      <c r="M157" s="229"/>
      <c r="N157" s="230"/>
      <c r="O157" s="230"/>
      <c r="P157" s="230"/>
      <c r="Q157" s="230"/>
      <c r="R157" s="230"/>
      <c r="S157" s="230"/>
      <c r="T157" s="231"/>
      <c r="AT157" s="232" t="s">
        <v>210</v>
      </c>
      <c r="AU157" s="232" t="s">
        <v>83</v>
      </c>
      <c r="AV157" s="12" t="s">
        <v>83</v>
      </c>
      <c r="AW157" s="12" t="s">
        <v>38</v>
      </c>
      <c r="AX157" s="12" t="s">
        <v>74</v>
      </c>
      <c r="AY157" s="232" t="s">
        <v>148</v>
      </c>
    </row>
    <row r="158" spans="2:51" s="12" customFormat="1" ht="13.5">
      <c r="B158" s="222"/>
      <c r="C158" s="223"/>
      <c r="D158" s="208" t="s">
        <v>210</v>
      </c>
      <c r="E158" s="224" t="s">
        <v>22</v>
      </c>
      <c r="F158" s="225" t="s">
        <v>283</v>
      </c>
      <c r="G158" s="223"/>
      <c r="H158" s="226">
        <v>9.15</v>
      </c>
      <c r="I158" s="227"/>
      <c r="J158" s="223"/>
      <c r="K158" s="223"/>
      <c r="L158" s="228"/>
      <c r="M158" s="229"/>
      <c r="N158" s="230"/>
      <c r="O158" s="230"/>
      <c r="P158" s="230"/>
      <c r="Q158" s="230"/>
      <c r="R158" s="230"/>
      <c r="S158" s="230"/>
      <c r="T158" s="231"/>
      <c r="AT158" s="232" t="s">
        <v>210</v>
      </c>
      <c r="AU158" s="232" t="s">
        <v>83</v>
      </c>
      <c r="AV158" s="12" t="s">
        <v>83</v>
      </c>
      <c r="AW158" s="12" t="s">
        <v>38</v>
      </c>
      <c r="AX158" s="12" t="s">
        <v>74</v>
      </c>
      <c r="AY158" s="232" t="s">
        <v>148</v>
      </c>
    </row>
    <row r="159" spans="2:51" s="12" customFormat="1" ht="13.5">
      <c r="B159" s="222"/>
      <c r="C159" s="223"/>
      <c r="D159" s="208" t="s">
        <v>210</v>
      </c>
      <c r="E159" s="224" t="s">
        <v>22</v>
      </c>
      <c r="F159" s="225" t="s">
        <v>284</v>
      </c>
      <c r="G159" s="223"/>
      <c r="H159" s="226">
        <v>12.15</v>
      </c>
      <c r="I159" s="227"/>
      <c r="J159" s="223"/>
      <c r="K159" s="223"/>
      <c r="L159" s="228"/>
      <c r="M159" s="229"/>
      <c r="N159" s="230"/>
      <c r="O159" s="230"/>
      <c r="P159" s="230"/>
      <c r="Q159" s="230"/>
      <c r="R159" s="230"/>
      <c r="S159" s="230"/>
      <c r="T159" s="231"/>
      <c r="AT159" s="232" t="s">
        <v>210</v>
      </c>
      <c r="AU159" s="232" t="s">
        <v>83</v>
      </c>
      <c r="AV159" s="12" t="s">
        <v>83</v>
      </c>
      <c r="AW159" s="12" t="s">
        <v>38</v>
      </c>
      <c r="AX159" s="12" t="s">
        <v>74</v>
      </c>
      <c r="AY159" s="232" t="s">
        <v>148</v>
      </c>
    </row>
    <row r="160" spans="2:51" s="12" customFormat="1" ht="13.5">
      <c r="B160" s="222"/>
      <c r="C160" s="223"/>
      <c r="D160" s="208" t="s">
        <v>210</v>
      </c>
      <c r="E160" s="224" t="s">
        <v>22</v>
      </c>
      <c r="F160" s="225" t="s">
        <v>285</v>
      </c>
      <c r="G160" s="223"/>
      <c r="H160" s="226">
        <v>7</v>
      </c>
      <c r="I160" s="227"/>
      <c r="J160" s="223"/>
      <c r="K160" s="223"/>
      <c r="L160" s="228"/>
      <c r="M160" s="229"/>
      <c r="N160" s="230"/>
      <c r="O160" s="230"/>
      <c r="P160" s="230"/>
      <c r="Q160" s="230"/>
      <c r="R160" s="230"/>
      <c r="S160" s="230"/>
      <c r="T160" s="231"/>
      <c r="AT160" s="232" t="s">
        <v>210</v>
      </c>
      <c r="AU160" s="232" t="s">
        <v>83</v>
      </c>
      <c r="AV160" s="12" t="s">
        <v>83</v>
      </c>
      <c r="AW160" s="12" t="s">
        <v>38</v>
      </c>
      <c r="AX160" s="12" t="s">
        <v>74</v>
      </c>
      <c r="AY160" s="232" t="s">
        <v>148</v>
      </c>
    </row>
    <row r="161" spans="2:51" s="12" customFormat="1" ht="13.5">
      <c r="B161" s="222"/>
      <c r="C161" s="223"/>
      <c r="D161" s="208" t="s">
        <v>210</v>
      </c>
      <c r="E161" s="224" t="s">
        <v>22</v>
      </c>
      <c r="F161" s="225" t="s">
        <v>286</v>
      </c>
      <c r="G161" s="223"/>
      <c r="H161" s="226">
        <v>123.4</v>
      </c>
      <c r="I161" s="227"/>
      <c r="J161" s="223"/>
      <c r="K161" s="223"/>
      <c r="L161" s="228"/>
      <c r="M161" s="229"/>
      <c r="N161" s="230"/>
      <c r="O161" s="230"/>
      <c r="P161" s="230"/>
      <c r="Q161" s="230"/>
      <c r="R161" s="230"/>
      <c r="S161" s="230"/>
      <c r="T161" s="231"/>
      <c r="AT161" s="232" t="s">
        <v>210</v>
      </c>
      <c r="AU161" s="232" t="s">
        <v>83</v>
      </c>
      <c r="AV161" s="12" t="s">
        <v>83</v>
      </c>
      <c r="AW161" s="12" t="s">
        <v>38</v>
      </c>
      <c r="AX161" s="12" t="s">
        <v>74</v>
      </c>
      <c r="AY161" s="232" t="s">
        <v>148</v>
      </c>
    </row>
    <row r="162" spans="2:51" s="12" customFormat="1" ht="13.5">
      <c r="B162" s="222"/>
      <c r="C162" s="223"/>
      <c r="D162" s="208" t="s">
        <v>210</v>
      </c>
      <c r="E162" s="224" t="s">
        <v>22</v>
      </c>
      <c r="F162" s="225" t="s">
        <v>287</v>
      </c>
      <c r="G162" s="223"/>
      <c r="H162" s="226">
        <v>21.65</v>
      </c>
      <c r="I162" s="227"/>
      <c r="J162" s="223"/>
      <c r="K162" s="223"/>
      <c r="L162" s="228"/>
      <c r="M162" s="229"/>
      <c r="N162" s="230"/>
      <c r="O162" s="230"/>
      <c r="P162" s="230"/>
      <c r="Q162" s="230"/>
      <c r="R162" s="230"/>
      <c r="S162" s="230"/>
      <c r="T162" s="231"/>
      <c r="AT162" s="232" t="s">
        <v>210</v>
      </c>
      <c r="AU162" s="232" t="s">
        <v>83</v>
      </c>
      <c r="AV162" s="12" t="s">
        <v>83</v>
      </c>
      <c r="AW162" s="12" t="s">
        <v>38</v>
      </c>
      <c r="AX162" s="12" t="s">
        <v>74</v>
      </c>
      <c r="AY162" s="232" t="s">
        <v>148</v>
      </c>
    </row>
    <row r="163" spans="2:51" s="12" customFormat="1" ht="13.5">
      <c r="B163" s="222"/>
      <c r="C163" s="223"/>
      <c r="D163" s="208" t="s">
        <v>210</v>
      </c>
      <c r="E163" s="224" t="s">
        <v>22</v>
      </c>
      <c r="F163" s="225" t="s">
        <v>288</v>
      </c>
      <c r="G163" s="223"/>
      <c r="H163" s="226">
        <v>14.15</v>
      </c>
      <c r="I163" s="227"/>
      <c r="J163" s="223"/>
      <c r="K163" s="223"/>
      <c r="L163" s="228"/>
      <c r="M163" s="229"/>
      <c r="N163" s="230"/>
      <c r="O163" s="230"/>
      <c r="P163" s="230"/>
      <c r="Q163" s="230"/>
      <c r="R163" s="230"/>
      <c r="S163" s="230"/>
      <c r="T163" s="231"/>
      <c r="AT163" s="232" t="s">
        <v>210</v>
      </c>
      <c r="AU163" s="232" t="s">
        <v>83</v>
      </c>
      <c r="AV163" s="12" t="s">
        <v>83</v>
      </c>
      <c r="AW163" s="12" t="s">
        <v>38</v>
      </c>
      <c r="AX163" s="12" t="s">
        <v>74</v>
      </c>
      <c r="AY163" s="232" t="s">
        <v>148</v>
      </c>
    </row>
    <row r="164" spans="2:51" s="12" customFormat="1" ht="13.5">
      <c r="B164" s="222"/>
      <c r="C164" s="223"/>
      <c r="D164" s="208" t="s">
        <v>210</v>
      </c>
      <c r="E164" s="224" t="s">
        <v>22</v>
      </c>
      <c r="F164" s="225" t="s">
        <v>289</v>
      </c>
      <c r="G164" s="223"/>
      <c r="H164" s="226">
        <v>21.75</v>
      </c>
      <c r="I164" s="227"/>
      <c r="J164" s="223"/>
      <c r="K164" s="223"/>
      <c r="L164" s="228"/>
      <c r="M164" s="229"/>
      <c r="N164" s="230"/>
      <c r="O164" s="230"/>
      <c r="P164" s="230"/>
      <c r="Q164" s="230"/>
      <c r="R164" s="230"/>
      <c r="S164" s="230"/>
      <c r="T164" s="231"/>
      <c r="AT164" s="232" t="s">
        <v>210</v>
      </c>
      <c r="AU164" s="232" t="s">
        <v>83</v>
      </c>
      <c r="AV164" s="12" t="s">
        <v>83</v>
      </c>
      <c r="AW164" s="12" t="s">
        <v>38</v>
      </c>
      <c r="AX164" s="12" t="s">
        <v>74</v>
      </c>
      <c r="AY164" s="232" t="s">
        <v>148</v>
      </c>
    </row>
    <row r="165" spans="2:51" s="12" customFormat="1" ht="13.5">
      <c r="B165" s="222"/>
      <c r="C165" s="223"/>
      <c r="D165" s="208" t="s">
        <v>210</v>
      </c>
      <c r="E165" s="224" t="s">
        <v>22</v>
      </c>
      <c r="F165" s="225" t="s">
        <v>290</v>
      </c>
      <c r="G165" s="223"/>
      <c r="H165" s="226">
        <v>11.75</v>
      </c>
      <c r="I165" s="227"/>
      <c r="J165" s="223"/>
      <c r="K165" s="223"/>
      <c r="L165" s="228"/>
      <c r="M165" s="229"/>
      <c r="N165" s="230"/>
      <c r="O165" s="230"/>
      <c r="P165" s="230"/>
      <c r="Q165" s="230"/>
      <c r="R165" s="230"/>
      <c r="S165" s="230"/>
      <c r="T165" s="231"/>
      <c r="AT165" s="232" t="s">
        <v>210</v>
      </c>
      <c r="AU165" s="232" t="s">
        <v>83</v>
      </c>
      <c r="AV165" s="12" t="s">
        <v>83</v>
      </c>
      <c r="AW165" s="12" t="s">
        <v>38</v>
      </c>
      <c r="AX165" s="12" t="s">
        <v>74</v>
      </c>
      <c r="AY165" s="232" t="s">
        <v>148</v>
      </c>
    </row>
    <row r="166" spans="2:51" s="12" customFormat="1" ht="13.5">
      <c r="B166" s="222"/>
      <c r="C166" s="223"/>
      <c r="D166" s="208" t="s">
        <v>210</v>
      </c>
      <c r="E166" s="224" t="s">
        <v>22</v>
      </c>
      <c r="F166" s="225" t="s">
        <v>291</v>
      </c>
      <c r="G166" s="223"/>
      <c r="H166" s="226">
        <v>10.1</v>
      </c>
      <c r="I166" s="227"/>
      <c r="J166" s="223"/>
      <c r="K166" s="223"/>
      <c r="L166" s="228"/>
      <c r="M166" s="229"/>
      <c r="N166" s="230"/>
      <c r="O166" s="230"/>
      <c r="P166" s="230"/>
      <c r="Q166" s="230"/>
      <c r="R166" s="230"/>
      <c r="S166" s="230"/>
      <c r="T166" s="231"/>
      <c r="AT166" s="232" t="s">
        <v>210</v>
      </c>
      <c r="AU166" s="232" t="s">
        <v>83</v>
      </c>
      <c r="AV166" s="12" t="s">
        <v>83</v>
      </c>
      <c r="AW166" s="12" t="s">
        <v>38</v>
      </c>
      <c r="AX166" s="12" t="s">
        <v>74</v>
      </c>
      <c r="AY166" s="232" t="s">
        <v>148</v>
      </c>
    </row>
    <row r="167" spans="2:51" s="12" customFormat="1" ht="13.5">
      <c r="B167" s="222"/>
      <c r="C167" s="223"/>
      <c r="D167" s="208" t="s">
        <v>210</v>
      </c>
      <c r="E167" s="224" t="s">
        <v>22</v>
      </c>
      <c r="F167" s="225" t="s">
        <v>292</v>
      </c>
      <c r="G167" s="223"/>
      <c r="H167" s="226">
        <v>64.8</v>
      </c>
      <c r="I167" s="227"/>
      <c r="J167" s="223"/>
      <c r="K167" s="223"/>
      <c r="L167" s="228"/>
      <c r="M167" s="229"/>
      <c r="N167" s="230"/>
      <c r="O167" s="230"/>
      <c r="P167" s="230"/>
      <c r="Q167" s="230"/>
      <c r="R167" s="230"/>
      <c r="S167" s="230"/>
      <c r="T167" s="231"/>
      <c r="AT167" s="232" t="s">
        <v>210</v>
      </c>
      <c r="AU167" s="232" t="s">
        <v>83</v>
      </c>
      <c r="AV167" s="12" t="s">
        <v>83</v>
      </c>
      <c r="AW167" s="12" t="s">
        <v>38</v>
      </c>
      <c r="AX167" s="12" t="s">
        <v>74</v>
      </c>
      <c r="AY167" s="232" t="s">
        <v>148</v>
      </c>
    </row>
    <row r="168" spans="2:51" s="12" customFormat="1" ht="13.5">
      <c r="B168" s="222"/>
      <c r="C168" s="223"/>
      <c r="D168" s="208" t="s">
        <v>210</v>
      </c>
      <c r="E168" s="224" t="s">
        <v>22</v>
      </c>
      <c r="F168" s="225" t="s">
        <v>293</v>
      </c>
      <c r="G168" s="223"/>
      <c r="H168" s="226">
        <v>3</v>
      </c>
      <c r="I168" s="227"/>
      <c r="J168" s="223"/>
      <c r="K168" s="223"/>
      <c r="L168" s="228"/>
      <c r="M168" s="229"/>
      <c r="N168" s="230"/>
      <c r="O168" s="230"/>
      <c r="P168" s="230"/>
      <c r="Q168" s="230"/>
      <c r="R168" s="230"/>
      <c r="S168" s="230"/>
      <c r="T168" s="231"/>
      <c r="AT168" s="232" t="s">
        <v>210</v>
      </c>
      <c r="AU168" s="232" t="s">
        <v>83</v>
      </c>
      <c r="AV168" s="12" t="s">
        <v>83</v>
      </c>
      <c r="AW168" s="12" t="s">
        <v>38</v>
      </c>
      <c r="AX168" s="12" t="s">
        <v>74</v>
      </c>
      <c r="AY168" s="232" t="s">
        <v>148</v>
      </c>
    </row>
    <row r="169" spans="2:51" s="12" customFormat="1" ht="13.5">
      <c r="B169" s="222"/>
      <c r="C169" s="223"/>
      <c r="D169" s="208" t="s">
        <v>210</v>
      </c>
      <c r="E169" s="224" t="s">
        <v>22</v>
      </c>
      <c r="F169" s="225" t="s">
        <v>294</v>
      </c>
      <c r="G169" s="223"/>
      <c r="H169" s="226">
        <v>45.75</v>
      </c>
      <c r="I169" s="227"/>
      <c r="J169" s="223"/>
      <c r="K169" s="223"/>
      <c r="L169" s="228"/>
      <c r="M169" s="229"/>
      <c r="N169" s="230"/>
      <c r="O169" s="230"/>
      <c r="P169" s="230"/>
      <c r="Q169" s="230"/>
      <c r="R169" s="230"/>
      <c r="S169" s="230"/>
      <c r="T169" s="231"/>
      <c r="AT169" s="232" t="s">
        <v>210</v>
      </c>
      <c r="AU169" s="232" t="s">
        <v>83</v>
      </c>
      <c r="AV169" s="12" t="s">
        <v>83</v>
      </c>
      <c r="AW169" s="12" t="s">
        <v>38</v>
      </c>
      <c r="AX169" s="12" t="s">
        <v>74</v>
      </c>
      <c r="AY169" s="232" t="s">
        <v>148</v>
      </c>
    </row>
    <row r="170" spans="2:51" s="12" customFormat="1" ht="13.5">
      <c r="B170" s="222"/>
      <c r="C170" s="223"/>
      <c r="D170" s="208" t="s">
        <v>210</v>
      </c>
      <c r="E170" s="224" t="s">
        <v>22</v>
      </c>
      <c r="F170" s="225" t="s">
        <v>295</v>
      </c>
      <c r="G170" s="223"/>
      <c r="H170" s="226">
        <v>58.9</v>
      </c>
      <c r="I170" s="227"/>
      <c r="J170" s="223"/>
      <c r="K170" s="223"/>
      <c r="L170" s="228"/>
      <c r="M170" s="229"/>
      <c r="N170" s="230"/>
      <c r="O170" s="230"/>
      <c r="P170" s="230"/>
      <c r="Q170" s="230"/>
      <c r="R170" s="230"/>
      <c r="S170" s="230"/>
      <c r="T170" s="231"/>
      <c r="AT170" s="232" t="s">
        <v>210</v>
      </c>
      <c r="AU170" s="232" t="s">
        <v>83</v>
      </c>
      <c r="AV170" s="12" t="s">
        <v>83</v>
      </c>
      <c r="AW170" s="12" t="s">
        <v>38</v>
      </c>
      <c r="AX170" s="12" t="s">
        <v>74</v>
      </c>
      <c r="AY170" s="232" t="s">
        <v>148</v>
      </c>
    </row>
    <row r="171" spans="2:51" s="12" customFormat="1" ht="13.5">
      <c r="B171" s="222"/>
      <c r="C171" s="223"/>
      <c r="D171" s="208" t="s">
        <v>210</v>
      </c>
      <c r="E171" s="224" t="s">
        <v>22</v>
      </c>
      <c r="F171" s="225" t="s">
        <v>296</v>
      </c>
      <c r="G171" s="223"/>
      <c r="H171" s="226">
        <v>22.4</v>
      </c>
      <c r="I171" s="227"/>
      <c r="J171" s="223"/>
      <c r="K171" s="223"/>
      <c r="L171" s="228"/>
      <c r="M171" s="229"/>
      <c r="N171" s="230"/>
      <c r="O171" s="230"/>
      <c r="P171" s="230"/>
      <c r="Q171" s="230"/>
      <c r="R171" s="230"/>
      <c r="S171" s="230"/>
      <c r="T171" s="231"/>
      <c r="AT171" s="232" t="s">
        <v>210</v>
      </c>
      <c r="AU171" s="232" t="s">
        <v>83</v>
      </c>
      <c r="AV171" s="12" t="s">
        <v>83</v>
      </c>
      <c r="AW171" s="12" t="s">
        <v>38</v>
      </c>
      <c r="AX171" s="12" t="s">
        <v>74</v>
      </c>
      <c r="AY171" s="232" t="s">
        <v>148</v>
      </c>
    </row>
    <row r="172" spans="2:51" s="12" customFormat="1" ht="13.5">
      <c r="B172" s="222"/>
      <c r="C172" s="223"/>
      <c r="D172" s="208" t="s">
        <v>210</v>
      </c>
      <c r="E172" s="224" t="s">
        <v>22</v>
      </c>
      <c r="F172" s="225" t="s">
        <v>297</v>
      </c>
      <c r="G172" s="223"/>
      <c r="H172" s="226">
        <v>20.8</v>
      </c>
      <c r="I172" s="227"/>
      <c r="J172" s="223"/>
      <c r="K172" s="223"/>
      <c r="L172" s="228"/>
      <c r="M172" s="229"/>
      <c r="N172" s="230"/>
      <c r="O172" s="230"/>
      <c r="P172" s="230"/>
      <c r="Q172" s="230"/>
      <c r="R172" s="230"/>
      <c r="S172" s="230"/>
      <c r="T172" s="231"/>
      <c r="AT172" s="232" t="s">
        <v>210</v>
      </c>
      <c r="AU172" s="232" t="s">
        <v>83</v>
      </c>
      <c r="AV172" s="12" t="s">
        <v>83</v>
      </c>
      <c r="AW172" s="12" t="s">
        <v>38</v>
      </c>
      <c r="AX172" s="12" t="s">
        <v>74</v>
      </c>
      <c r="AY172" s="232" t="s">
        <v>148</v>
      </c>
    </row>
    <row r="173" spans="2:51" s="12" customFormat="1" ht="13.5">
      <c r="B173" s="222"/>
      <c r="C173" s="223"/>
      <c r="D173" s="208" t="s">
        <v>210</v>
      </c>
      <c r="E173" s="224" t="s">
        <v>22</v>
      </c>
      <c r="F173" s="225" t="s">
        <v>298</v>
      </c>
      <c r="G173" s="223"/>
      <c r="H173" s="226">
        <v>18.4</v>
      </c>
      <c r="I173" s="227"/>
      <c r="J173" s="223"/>
      <c r="K173" s="223"/>
      <c r="L173" s="228"/>
      <c r="M173" s="229"/>
      <c r="N173" s="230"/>
      <c r="O173" s="230"/>
      <c r="P173" s="230"/>
      <c r="Q173" s="230"/>
      <c r="R173" s="230"/>
      <c r="S173" s="230"/>
      <c r="T173" s="231"/>
      <c r="AT173" s="232" t="s">
        <v>210</v>
      </c>
      <c r="AU173" s="232" t="s">
        <v>83</v>
      </c>
      <c r="AV173" s="12" t="s">
        <v>83</v>
      </c>
      <c r="AW173" s="12" t="s">
        <v>38</v>
      </c>
      <c r="AX173" s="12" t="s">
        <v>74</v>
      </c>
      <c r="AY173" s="232" t="s">
        <v>148</v>
      </c>
    </row>
    <row r="174" spans="2:51" s="12" customFormat="1" ht="13.5">
      <c r="B174" s="222"/>
      <c r="C174" s="223"/>
      <c r="D174" s="208" t="s">
        <v>210</v>
      </c>
      <c r="E174" s="224" t="s">
        <v>22</v>
      </c>
      <c r="F174" s="225" t="s">
        <v>299</v>
      </c>
      <c r="G174" s="223"/>
      <c r="H174" s="226">
        <v>31.45</v>
      </c>
      <c r="I174" s="227"/>
      <c r="J174" s="223"/>
      <c r="K174" s="223"/>
      <c r="L174" s="228"/>
      <c r="M174" s="229"/>
      <c r="N174" s="230"/>
      <c r="O174" s="230"/>
      <c r="P174" s="230"/>
      <c r="Q174" s="230"/>
      <c r="R174" s="230"/>
      <c r="S174" s="230"/>
      <c r="T174" s="231"/>
      <c r="AT174" s="232" t="s">
        <v>210</v>
      </c>
      <c r="AU174" s="232" t="s">
        <v>83</v>
      </c>
      <c r="AV174" s="12" t="s">
        <v>83</v>
      </c>
      <c r="AW174" s="12" t="s">
        <v>38</v>
      </c>
      <c r="AX174" s="12" t="s">
        <v>74</v>
      </c>
      <c r="AY174" s="232" t="s">
        <v>148</v>
      </c>
    </row>
    <row r="175" spans="2:51" s="12" customFormat="1" ht="13.5">
      <c r="B175" s="222"/>
      <c r="C175" s="223"/>
      <c r="D175" s="208" t="s">
        <v>210</v>
      </c>
      <c r="E175" s="224" t="s">
        <v>22</v>
      </c>
      <c r="F175" s="225" t="s">
        <v>300</v>
      </c>
      <c r="G175" s="223"/>
      <c r="H175" s="226">
        <v>11.95</v>
      </c>
      <c r="I175" s="227"/>
      <c r="J175" s="223"/>
      <c r="K175" s="223"/>
      <c r="L175" s="228"/>
      <c r="M175" s="229"/>
      <c r="N175" s="230"/>
      <c r="O175" s="230"/>
      <c r="P175" s="230"/>
      <c r="Q175" s="230"/>
      <c r="R175" s="230"/>
      <c r="S175" s="230"/>
      <c r="T175" s="231"/>
      <c r="AT175" s="232" t="s">
        <v>210</v>
      </c>
      <c r="AU175" s="232" t="s">
        <v>83</v>
      </c>
      <c r="AV175" s="12" t="s">
        <v>83</v>
      </c>
      <c r="AW175" s="12" t="s">
        <v>38</v>
      </c>
      <c r="AX175" s="12" t="s">
        <v>74</v>
      </c>
      <c r="AY175" s="232" t="s">
        <v>148</v>
      </c>
    </row>
    <row r="176" spans="2:51" s="12" customFormat="1" ht="13.5">
      <c r="B176" s="222"/>
      <c r="C176" s="223"/>
      <c r="D176" s="208" t="s">
        <v>210</v>
      </c>
      <c r="E176" s="224" t="s">
        <v>22</v>
      </c>
      <c r="F176" s="225" t="s">
        <v>301</v>
      </c>
      <c r="G176" s="223"/>
      <c r="H176" s="226">
        <v>14.9</v>
      </c>
      <c r="I176" s="227"/>
      <c r="J176" s="223"/>
      <c r="K176" s="223"/>
      <c r="L176" s="228"/>
      <c r="M176" s="229"/>
      <c r="N176" s="230"/>
      <c r="O176" s="230"/>
      <c r="P176" s="230"/>
      <c r="Q176" s="230"/>
      <c r="R176" s="230"/>
      <c r="S176" s="230"/>
      <c r="T176" s="231"/>
      <c r="AT176" s="232" t="s">
        <v>210</v>
      </c>
      <c r="AU176" s="232" t="s">
        <v>83</v>
      </c>
      <c r="AV176" s="12" t="s">
        <v>83</v>
      </c>
      <c r="AW176" s="12" t="s">
        <v>38</v>
      </c>
      <c r="AX176" s="12" t="s">
        <v>74</v>
      </c>
      <c r="AY176" s="232" t="s">
        <v>148</v>
      </c>
    </row>
    <row r="177" spans="2:51" s="12" customFormat="1" ht="13.5">
      <c r="B177" s="222"/>
      <c r="C177" s="223"/>
      <c r="D177" s="208" t="s">
        <v>210</v>
      </c>
      <c r="E177" s="224" t="s">
        <v>22</v>
      </c>
      <c r="F177" s="225" t="s">
        <v>302</v>
      </c>
      <c r="G177" s="223"/>
      <c r="H177" s="226">
        <v>27.35</v>
      </c>
      <c r="I177" s="227"/>
      <c r="J177" s="223"/>
      <c r="K177" s="223"/>
      <c r="L177" s="228"/>
      <c r="M177" s="229"/>
      <c r="N177" s="230"/>
      <c r="O177" s="230"/>
      <c r="P177" s="230"/>
      <c r="Q177" s="230"/>
      <c r="R177" s="230"/>
      <c r="S177" s="230"/>
      <c r="T177" s="231"/>
      <c r="AT177" s="232" t="s">
        <v>210</v>
      </c>
      <c r="AU177" s="232" t="s">
        <v>83</v>
      </c>
      <c r="AV177" s="12" t="s">
        <v>83</v>
      </c>
      <c r="AW177" s="12" t="s">
        <v>38</v>
      </c>
      <c r="AX177" s="12" t="s">
        <v>74</v>
      </c>
      <c r="AY177" s="232" t="s">
        <v>148</v>
      </c>
    </row>
    <row r="178" spans="2:51" s="13" customFormat="1" ht="13.5">
      <c r="B178" s="233"/>
      <c r="C178" s="234"/>
      <c r="D178" s="244" t="s">
        <v>210</v>
      </c>
      <c r="E178" s="245" t="s">
        <v>22</v>
      </c>
      <c r="F178" s="246" t="s">
        <v>213</v>
      </c>
      <c r="G178" s="234"/>
      <c r="H178" s="247">
        <v>907.25</v>
      </c>
      <c r="I178" s="238"/>
      <c r="J178" s="234"/>
      <c r="K178" s="234"/>
      <c r="L178" s="239"/>
      <c r="M178" s="240"/>
      <c r="N178" s="241"/>
      <c r="O178" s="241"/>
      <c r="P178" s="241"/>
      <c r="Q178" s="241"/>
      <c r="R178" s="241"/>
      <c r="S178" s="241"/>
      <c r="T178" s="242"/>
      <c r="AT178" s="243" t="s">
        <v>210</v>
      </c>
      <c r="AU178" s="243" t="s">
        <v>83</v>
      </c>
      <c r="AV178" s="13" t="s">
        <v>167</v>
      </c>
      <c r="AW178" s="13" t="s">
        <v>38</v>
      </c>
      <c r="AX178" s="13" t="s">
        <v>24</v>
      </c>
      <c r="AY178" s="243" t="s">
        <v>148</v>
      </c>
    </row>
    <row r="179" spans="2:65" s="1" customFormat="1" ht="31.5" customHeight="1">
      <c r="B179" s="40"/>
      <c r="C179" s="192" t="s">
        <v>303</v>
      </c>
      <c r="D179" s="192" t="s">
        <v>151</v>
      </c>
      <c r="E179" s="193" t="s">
        <v>304</v>
      </c>
      <c r="F179" s="194" t="s">
        <v>305</v>
      </c>
      <c r="G179" s="195" t="s">
        <v>306</v>
      </c>
      <c r="H179" s="196">
        <v>5</v>
      </c>
      <c r="I179" s="197"/>
      <c r="J179" s="198">
        <f>ROUND(I179*H179,2)</f>
        <v>0</v>
      </c>
      <c r="K179" s="194" t="s">
        <v>155</v>
      </c>
      <c r="L179" s="60"/>
      <c r="M179" s="199" t="s">
        <v>22</v>
      </c>
      <c r="N179" s="200" t="s">
        <v>45</v>
      </c>
      <c r="O179" s="41"/>
      <c r="P179" s="201">
        <f>O179*H179</f>
        <v>0</v>
      </c>
      <c r="Q179" s="201">
        <v>0</v>
      </c>
      <c r="R179" s="201">
        <f>Q179*H179</f>
        <v>0</v>
      </c>
      <c r="S179" s="201">
        <v>0</v>
      </c>
      <c r="T179" s="202">
        <f>S179*H179</f>
        <v>0</v>
      </c>
      <c r="AR179" s="23" t="s">
        <v>167</v>
      </c>
      <c r="AT179" s="23" t="s">
        <v>151</v>
      </c>
      <c r="AU179" s="23" t="s">
        <v>83</v>
      </c>
      <c r="AY179" s="23" t="s">
        <v>148</v>
      </c>
      <c r="BE179" s="203">
        <f>IF(N179="základní",J179,0)</f>
        <v>0</v>
      </c>
      <c r="BF179" s="203">
        <f>IF(N179="snížená",J179,0)</f>
        <v>0</v>
      </c>
      <c r="BG179" s="203">
        <f>IF(N179="zákl. přenesená",J179,0)</f>
        <v>0</v>
      </c>
      <c r="BH179" s="203">
        <f>IF(N179="sníž. přenesená",J179,0)</f>
        <v>0</v>
      </c>
      <c r="BI179" s="203">
        <f>IF(N179="nulová",J179,0)</f>
        <v>0</v>
      </c>
      <c r="BJ179" s="23" t="s">
        <v>24</v>
      </c>
      <c r="BK179" s="203">
        <f>ROUND(I179*H179,2)</f>
        <v>0</v>
      </c>
      <c r="BL179" s="23" t="s">
        <v>167</v>
      </c>
      <c r="BM179" s="23" t="s">
        <v>307</v>
      </c>
    </row>
    <row r="180" spans="2:51" s="11" customFormat="1" ht="13.5">
      <c r="B180" s="211"/>
      <c r="C180" s="212"/>
      <c r="D180" s="208" t="s">
        <v>210</v>
      </c>
      <c r="E180" s="213" t="s">
        <v>22</v>
      </c>
      <c r="F180" s="214" t="s">
        <v>308</v>
      </c>
      <c r="G180" s="212"/>
      <c r="H180" s="215" t="s">
        <v>22</v>
      </c>
      <c r="I180" s="216"/>
      <c r="J180" s="212"/>
      <c r="K180" s="212"/>
      <c r="L180" s="217"/>
      <c r="M180" s="218"/>
      <c r="N180" s="219"/>
      <c r="O180" s="219"/>
      <c r="P180" s="219"/>
      <c r="Q180" s="219"/>
      <c r="R180" s="219"/>
      <c r="S180" s="219"/>
      <c r="T180" s="220"/>
      <c r="AT180" s="221" t="s">
        <v>210</v>
      </c>
      <c r="AU180" s="221" t="s">
        <v>83</v>
      </c>
      <c r="AV180" s="11" t="s">
        <v>24</v>
      </c>
      <c r="AW180" s="11" t="s">
        <v>38</v>
      </c>
      <c r="AX180" s="11" t="s">
        <v>74</v>
      </c>
      <c r="AY180" s="221" t="s">
        <v>148</v>
      </c>
    </row>
    <row r="181" spans="2:51" s="12" customFormat="1" ht="13.5">
      <c r="B181" s="222"/>
      <c r="C181" s="223"/>
      <c r="D181" s="244" t="s">
        <v>210</v>
      </c>
      <c r="E181" s="249" t="s">
        <v>22</v>
      </c>
      <c r="F181" s="250" t="s">
        <v>147</v>
      </c>
      <c r="G181" s="223"/>
      <c r="H181" s="251">
        <v>5</v>
      </c>
      <c r="I181" s="227"/>
      <c r="J181" s="223"/>
      <c r="K181" s="223"/>
      <c r="L181" s="228"/>
      <c r="M181" s="229"/>
      <c r="N181" s="230"/>
      <c r="O181" s="230"/>
      <c r="P181" s="230"/>
      <c r="Q181" s="230"/>
      <c r="R181" s="230"/>
      <c r="S181" s="230"/>
      <c r="T181" s="231"/>
      <c r="AT181" s="232" t="s">
        <v>210</v>
      </c>
      <c r="AU181" s="232" t="s">
        <v>83</v>
      </c>
      <c r="AV181" s="12" t="s">
        <v>83</v>
      </c>
      <c r="AW181" s="12" t="s">
        <v>38</v>
      </c>
      <c r="AX181" s="12" t="s">
        <v>24</v>
      </c>
      <c r="AY181" s="232" t="s">
        <v>148</v>
      </c>
    </row>
    <row r="182" spans="2:65" s="1" customFormat="1" ht="31.5" customHeight="1">
      <c r="B182" s="40"/>
      <c r="C182" s="192" t="s">
        <v>29</v>
      </c>
      <c r="D182" s="192" t="s">
        <v>151</v>
      </c>
      <c r="E182" s="193" t="s">
        <v>309</v>
      </c>
      <c r="F182" s="194" t="s">
        <v>310</v>
      </c>
      <c r="G182" s="195" t="s">
        <v>306</v>
      </c>
      <c r="H182" s="196">
        <v>1</v>
      </c>
      <c r="I182" s="197"/>
      <c r="J182" s="198">
        <f>ROUND(I182*H182,2)</f>
        <v>0</v>
      </c>
      <c r="K182" s="194" t="s">
        <v>155</v>
      </c>
      <c r="L182" s="60"/>
      <c r="M182" s="199" t="s">
        <v>22</v>
      </c>
      <c r="N182" s="200" t="s">
        <v>45</v>
      </c>
      <c r="O182" s="41"/>
      <c r="P182" s="201">
        <f>O182*H182</f>
        <v>0</v>
      </c>
      <c r="Q182" s="201">
        <v>0</v>
      </c>
      <c r="R182" s="201">
        <f>Q182*H182</f>
        <v>0</v>
      </c>
      <c r="S182" s="201">
        <v>0</v>
      </c>
      <c r="T182" s="202">
        <f>S182*H182</f>
        <v>0</v>
      </c>
      <c r="AR182" s="23" t="s">
        <v>277</v>
      </c>
      <c r="AT182" s="23" t="s">
        <v>151</v>
      </c>
      <c r="AU182" s="23" t="s">
        <v>83</v>
      </c>
      <c r="AY182" s="23" t="s">
        <v>148</v>
      </c>
      <c r="BE182" s="203">
        <f>IF(N182="základní",J182,0)</f>
        <v>0</v>
      </c>
      <c r="BF182" s="203">
        <f>IF(N182="snížená",J182,0)</f>
        <v>0</v>
      </c>
      <c r="BG182" s="203">
        <f>IF(N182="zákl. přenesená",J182,0)</f>
        <v>0</v>
      </c>
      <c r="BH182" s="203">
        <f>IF(N182="sníž. přenesená",J182,0)</f>
        <v>0</v>
      </c>
      <c r="BI182" s="203">
        <f>IF(N182="nulová",J182,0)</f>
        <v>0</v>
      </c>
      <c r="BJ182" s="23" t="s">
        <v>24</v>
      </c>
      <c r="BK182" s="203">
        <f>ROUND(I182*H182,2)</f>
        <v>0</v>
      </c>
      <c r="BL182" s="23" t="s">
        <v>277</v>
      </c>
      <c r="BM182" s="23" t="s">
        <v>311</v>
      </c>
    </row>
    <row r="183" spans="2:51" s="11" customFormat="1" ht="13.5">
      <c r="B183" s="211"/>
      <c r="C183" s="212"/>
      <c r="D183" s="208" t="s">
        <v>210</v>
      </c>
      <c r="E183" s="213" t="s">
        <v>22</v>
      </c>
      <c r="F183" s="214" t="s">
        <v>308</v>
      </c>
      <c r="G183" s="212"/>
      <c r="H183" s="215" t="s">
        <v>22</v>
      </c>
      <c r="I183" s="216"/>
      <c r="J183" s="212"/>
      <c r="K183" s="212"/>
      <c r="L183" s="217"/>
      <c r="M183" s="218"/>
      <c r="N183" s="219"/>
      <c r="O183" s="219"/>
      <c r="P183" s="219"/>
      <c r="Q183" s="219"/>
      <c r="R183" s="219"/>
      <c r="S183" s="219"/>
      <c r="T183" s="220"/>
      <c r="AT183" s="221" t="s">
        <v>210</v>
      </c>
      <c r="AU183" s="221" t="s">
        <v>83</v>
      </c>
      <c r="AV183" s="11" t="s">
        <v>24</v>
      </c>
      <c r="AW183" s="11" t="s">
        <v>38</v>
      </c>
      <c r="AX183" s="11" t="s">
        <v>74</v>
      </c>
      <c r="AY183" s="221" t="s">
        <v>148</v>
      </c>
    </row>
    <row r="184" spans="2:51" s="12" customFormat="1" ht="13.5">
      <c r="B184" s="222"/>
      <c r="C184" s="223"/>
      <c r="D184" s="244" t="s">
        <v>210</v>
      </c>
      <c r="E184" s="249" t="s">
        <v>22</v>
      </c>
      <c r="F184" s="250" t="s">
        <v>24</v>
      </c>
      <c r="G184" s="223"/>
      <c r="H184" s="251">
        <v>1</v>
      </c>
      <c r="I184" s="227"/>
      <c r="J184" s="223"/>
      <c r="K184" s="223"/>
      <c r="L184" s="228"/>
      <c r="M184" s="229"/>
      <c r="N184" s="230"/>
      <c r="O184" s="230"/>
      <c r="P184" s="230"/>
      <c r="Q184" s="230"/>
      <c r="R184" s="230"/>
      <c r="S184" s="230"/>
      <c r="T184" s="231"/>
      <c r="AT184" s="232" t="s">
        <v>210</v>
      </c>
      <c r="AU184" s="232" t="s">
        <v>83</v>
      </c>
      <c r="AV184" s="12" t="s">
        <v>83</v>
      </c>
      <c r="AW184" s="12" t="s">
        <v>38</v>
      </c>
      <c r="AX184" s="12" t="s">
        <v>24</v>
      </c>
      <c r="AY184" s="232" t="s">
        <v>148</v>
      </c>
    </row>
    <row r="185" spans="2:65" s="1" customFormat="1" ht="22.5" customHeight="1">
      <c r="B185" s="40"/>
      <c r="C185" s="192" t="s">
        <v>312</v>
      </c>
      <c r="D185" s="192" t="s">
        <v>151</v>
      </c>
      <c r="E185" s="193" t="s">
        <v>313</v>
      </c>
      <c r="F185" s="194" t="s">
        <v>314</v>
      </c>
      <c r="G185" s="195" t="s">
        <v>206</v>
      </c>
      <c r="H185" s="196">
        <v>21.45</v>
      </c>
      <c r="I185" s="197"/>
      <c r="J185" s="198">
        <f>ROUND(I185*H185,2)</f>
        <v>0</v>
      </c>
      <c r="K185" s="194" t="s">
        <v>155</v>
      </c>
      <c r="L185" s="60"/>
      <c r="M185" s="199" t="s">
        <v>22</v>
      </c>
      <c r="N185" s="200" t="s">
        <v>45</v>
      </c>
      <c r="O185" s="41"/>
      <c r="P185" s="201">
        <f>O185*H185</f>
        <v>0</v>
      </c>
      <c r="Q185" s="201">
        <v>0</v>
      </c>
      <c r="R185" s="201">
        <f>Q185*H185</f>
        <v>0</v>
      </c>
      <c r="S185" s="201">
        <v>0.033</v>
      </c>
      <c r="T185" s="202">
        <f>S185*H185</f>
        <v>0.70785</v>
      </c>
      <c r="AR185" s="23" t="s">
        <v>277</v>
      </c>
      <c r="AT185" s="23" t="s">
        <v>151</v>
      </c>
      <c r="AU185" s="23" t="s">
        <v>83</v>
      </c>
      <c r="AY185" s="23" t="s">
        <v>148</v>
      </c>
      <c r="BE185" s="203">
        <f>IF(N185="základní",J185,0)</f>
        <v>0</v>
      </c>
      <c r="BF185" s="203">
        <f>IF(N185="snížená",J185,0)</f>
        <v>0</v>
      </c>
      <c r="BG185" s="203">
        <f>IF(N185="zákl. přenesená",J185,0)</f>
        <v>0</v>
      </c>
      <c r="BH185" s="203">
        <f>IF(N185="sníž. přenesená",J185,0)</f>
        <v>0</v>
      </c>
      <c r="BI185" s="203">
        <f>IF(N185="nulová",J185,0)</f>
        <v>0</v>
      </c>
      <c r="BJ185" s="23" t="s">
        <v>24</v>
      </c>
      <c r="BK185" s="203">
        <f>ROUND(I185*H185,2)</f>
        <v>0</v>
      </c>
      <c r="BL185" s="23" t="s">
        <v>277</v>
      </c>
      <c r="BM185" s="23" t="s">
        <v>315</v>
      </c>
    </row>
    <row r="186" spans="2:51" s="11" customFormat="1" ht="13.5">
      <c r="B186" s="211"/>
      <c r="C186" s="212"/>
      <c r="D186" s="208" t="s">
        <v>210</v>
      </c>
      <c r="E186" s="213" t="s">
        <v>22</v>
      </c>
      <c r="F186" s="214" t="s">
        <v>316</v>
      </c>
      <c r="G186" s="212"/>
      <c r="H186" s="215" t="s">
        <v>22</v>
      </c>
      <c r="I186" s="216"/>
      <c r="J186" s="212"/>
      <c r="K186" s="212"/>
      <c r="L186" s="217"/>
      <c r="M186" s="218"/>
      <c r="N186" s="219"/>
      <c r="O186" s="219"/>
      <c r="P186" s="219"/>
      <c r="Q186" s="219"/>
      <c r="R186" s="219"/>
      <c r="S186" s="219"/>
      <c r="T186" s="220"/>
      <c r="AT186" s="221" t="s">
        <v>210</v>
      </c>
      <c r="AU186" s="221" t="s">
        <v>83</v>
      </c>
      <c r="AV186" s="11" t="s">
        <v>24</v>
      </c>
      <c r="AW186" s="11" t="s">
        <v>38</v>
      </c>
      <c r="AX186" s="11" t="s">
        <v>74</v>
      </c>
      <c r="AY186" s="221" t="s">
        <v>148</v>
      </c>
    </row>
    <row r="187" spans="2:51" s="12" customFormat="1" ht="13.5">
      <c r="B187" s="222"/>
      <c r="C187" s="223"/>
      <c r="D187" s="244" t="s">
        <v>210</v>
      </c>
      <c r="E187" s="249" t="s">
        <v>22</v>
      </c>
      <c r="F187" s="250" t="s">
        <v>317</v>
      </c>
      <c r="G187" s="223"/>
      <c r="H187" s="251">
        <v>21.45</v>
      </c>
      <c r="I187" s="227"/>
      <c r="J187" s="223"/>
      <c r="K187" s="223"/>
      <c r="L187" s="228"/>
      <c r="M187" s="229"/>
      <c r="N187" s="230"/>
      <c r="O187" s="230"/>
      <c r="P187" s="230"/>
      <c r="Q187" s="230"/>
      <c r="R187" s="230"/>
      <c r="S187" s="230"/>
      <c r="T187" s="231"/>
      <c r="AT187" s="232" t="s">
        <v>210</v>
      </c>
      <c r="AU187" s="232" t="s">
        <v>83</v>
      </c>
      <c r="AV187" s="12" t="s">
        <v>83</v>
      </c>
      <c r="AW187" s="12" t="s">
        <v>38</v>
      </c>
      <c r="AX187" s="12" t="s">
        <v>24</v>
      </c>
      <c r="AY187" s="232" t="s">
        <v>148</v>
      </c>
    </row>
    <row r="188" spans="2:65" s="1" customFormat="1" ht="31.5" customHeight="1">
      <c r="B188" s="40"/>
      <c r="C188" s="192" t="s">
        <v>318</v>
      </c>
      <c r="D188" s="192" t="s">
        <v>151</v>
      </c>
      <c r="E188" s="193" t="s">
        <v>319</v>
      </c>
      <c r="F188" s="194" t="s">
        <v>320</v>
      </c>
      <c r="G188" s="195" t="s">
        <v>206</v>
      </c>
      <c r="H188" s="196">
        <v>72.05</v>
      </c>
      <c r="I188" s="197"/>
      <c r="J188" s="198">
        <f>ROUND(I188*H188,2)</f>
        <v>0</v>
      </c>
      <c r="K188" s="194" t="s">
        <v>155</v>
      </c>
      <c r="L188" s="60"/>
      <c r="M188" s="199" t="s">
        <v>22</v>
      </c>
      <c r="N188" s="200" t="s">
        <v>45</v>
      </c>
      <c r="O188" s="41"/>
      <c r="P188" s="201">
        <f>O188*H188</f>
        <v>0</v>
      </c>
      <c r="Q188" s="201">
        <v>0</v>
      </c>
      <c r="R188" s="201">
        <f>Q188*H188</f>
        <v>0</v>
      </c>
      <c r="S188" s="201">
        <v>0.03175</v>
      </c>
      <c r="T188" s="202">
        <f>S188*H188</f>
        <v>2.2875875</v>
      </c>
      <c r="AR188" s="23" t="s">
        <v>277</v>
      </c>
      <c r="AT188" s="23" t="s">
        <v>151</v>
      </c>
      <c r="AU188" s="23" t="s">
        <v>83</v>
      </c>
      <c r="AY188" s="23" t="s">
        <v>148</v>
      </c>
      <c r="BE188" s="203">
        <f>IF(N188="základní",J188,0)</f>
        <v>0</v>
      </c>
      <c r="BF188" s="203">
        <f>IF(N188="snížená",J188,0)</f>
        <v>0</v>
      </c>
      <c r="BG188" s="203">
        <f>IF(N188="zákl. přenesená",J188,0)</f>
        <v>0</v>
      </c>
      <c r="BH188" s="203">
        <f>IF(N188="sníž. přenesená",J188,0)</f>
        <v>0</v>
      </c>
      <c r="BI188" s="203">
        <f>IF(N188="nulová",J188,0)</f>
        <v>0</v>
      </c>
      <c r="BJ188" s="23" t="s">
        <v>24</v>
      </c>
      <c r="BK188" s="203">
        <f>ROUND(I188*H188,2)</f>
        <v>0</v>
      </c>
      <c r="BL188" s="23" t="s">
        <v>277</v>
      </c>
      <c r="BM188" s="23" t="s">
        <v>321</v>
      </c>
    </row>
    <row r="189" spans="2:51" s="11" customFormat="1" ht="13.5">
      <c r="B189" s="211"/>
      <c r="C189" s="212"/>
      <c r="D189" s="208" t="s">
        <v>210</v>
      </c>
      <c r="E189" s="213" t="s">
        <v>22</v>
      </c>
      <c r="F189" s="214" t="s">
        <v>322</v>
      </c>
      <c r="G189" s="212"/>
      <c r="H189" s="215" t="s">
        <v>22</v>
      </c>
      <c r="I189" s="216"/>
      <c r="J189" s="212"/>
      <c r="K189" s="212"/>
      <c r="L189" s="217"/>
      <c r="M189" s="218"/>
      <c r="N189" s="219"/>
      <c r="O189" s="219"/>
      <c r="P189" s="219"/>
      <c r="Q189" s="219"/>
      <c r="R189" s="219"/>
      <c r="S189" s="219"/>
      <c r="T189" s="220"/>
      <c r="AT189" s="221" t="s">
        <v>210</v>
      </c>
      <c r="AU189" s="221" t="s">
        <v>83</v>
      </c>
      <c r="AV189" s="11" t="s">
        <v>24</v>
      </c>
      <c r="AW189" s="11" t="s">
        <v>38</v>
      </c>
      <c r="AX189" s="11" t="s">
        <v>74</v>
      </c>
      <c r="AY189" s="221" t="s">
        <v>148</v>
      </c>
    </row>
    <row r="190" spans="2:51" s="12" customFormat="1" ht="13.5">
      <c r="B190" s="222"/>
      <c r="C190" s="223"/>
      <c r="D190" s="244" t="s">
        <v>210</v>
      </c>
      <c r="E190" s="249" t="s">
        <v>22</v>
      </c>
      <c r="F190" s="250" t="s">
        <v>323</v>
      </c>
      <c r="G190" s="223"/>
      <c r="H190" s="251">
        <v>72.05</v>
      </c>
      <c r="I190" s="227"/>
      <c r="J190" s="223"/>
      <c r="K190" s="223"/>
      <c r="L190" s="228"/>
      <c r="M190" s="229"/>
      <c r="N190" s="230"/>
      <c r="O190" s="230"/>
      <c r="P190" s="230"/>
      <c r="Q190" s="230"/>
      <c r="R190" s="230"/>
      <c r="S190" s="230"/>
      <c r="T190" s="231"/>
      <c r="AT190" s="232" t="s">
        <v>210</v>
      </c>
      <c r="AU190" s="232" t="s">
        <v>83</v>
      </c>
      <c r="AV190" s="12" t="s">
        <v>83</v>
      </c>
      <c r="AW190" s="12" t="s">
        <v>38</v>
      </c>
      <c r="AX190" s="12" t="s">
        <v>24</v>
      </c>
      <c r="AY190" s="232" t="s">
        <v>148</v>
      </c>
    </row>
    <row r="191" spans="2:65" s="1" customFormat="1" ht="31.5" customHeight="1">
      <c r="B191" s="40"/>
      <c r="C191" s="192" t="s">
        <v>324</v>
      </c>
      <c r="D191" s="192" t="s">
        <v>151</v>
      </c>
      <c r="E191" s="193" t="s">
        <v>325</v>
      </c>
      <c r="F191" s="194" t="s">
        <v>326</v>
      </c>
      <c r="G191" s="195" t="s">
        <v>306</v>
      </c>
      <c r="H191" s="196">
        <v>1</v>
      </c>
      <c r="I191" s="197"/>
      <c r="J191" s="198">
        <f>ROUND(I191*H191,2)</f>
        <v>0</v>
      </c>
      <c r="K191" s="194" t="s">
        <v>155</v>
      </c>
      <c r="L191" s="60"/>
      <c r="M191" s="199" t="s">
        <v>22</v>
      </c>
      <c r="N191" s="200" t="s">
        <v>45</v>
      </c>
      <c r="O191" s="41"/>
      <c r="P191" s="201">
        <f>O191*H191</f>
        <v>0</v>
      </c>
      <c r="Q191" s="201">
        <v>0</v>
      </c>
      <c r="R191" s="201">
        <f>Q191*H191</f>
        <v>0</v>
      </c>
      <c r="S191" s="201">
        <v>0.174</v>
      </c>
      <c r="T191" s="202">
        <f>S191*H191</f>
        <v>0.174</v>
      </c>
      <c r="AR191" s="23" t="s">
        <v>277</v>
      </c>
      <c r="AT191" s="23" t="s">
        <v>151</v>
      </c>
      <c r="AU191" s="23" t="s">
        <v>83</v>
      </c>
      <c r="AY191" s="23" t="s">
        <v>148</v>
      </c>
      <c r="BE191" s="203">
        <f>IF(N191="základní",J191,0)</f>
        <v>0</v>
      </c>
      <c r="BF191" s="203">
        <f>IF(N191="snížená",J191,0)</f>
        <v>0</v>
      </c>
      <c r="BG191" s="203">
        <f>IF(N191="zákl. přenesená",J191,0)</f>
        <v>0</v>
      </c>
      <c r="BH191" s="203">
        <f>IF(N191="sníž. přenesená",J191,0)</f>
        <v>0</v>
      </c>
      <c r="BI191" s="203">
        <f>IF(N191="nulová",J191,0)</f>
        <v>0</v>
      </c>
      <c r="BJ191" s="23" t="s">
        <v>24</v>
      </c>
      <c r="BK191" s="203">
        <f>ROUND(I191*H191,2)</f>
        <v>0</v>
      </c>
      <c r="BL191" s="23" t="s">
        <v>277</v>
      </c>
      <c r="BM191" s="23" t="s">
        <v>327</v>
      </c>
    </row>
    <row r="192" spans="2:51" s="11" customFormat="1" ht="13.5">
      <c r="B192" s="211"/>
      <c r="C192" s="212"/>
      <c r="D192" s="208" t="s">
        <v>210</v>
      </c>
      <c r="E192" s="213" t="s">
        <v>22</v>
      </c>
      <c r="F192" s="214" t="s">
        <v>328</v>
      </c>
      <c r="G192" s="212"/>
      <c r="H192" s="215" t="s">
        <v>22</v>
      </c>
      <c r="I192" s="216"/>
      <c r="J192" s="212"/>
      <c r="K192" s="212"/>
      <c r="L192" s="217"/>
      <c r="M192" s="218"/>
      <c r="N192" s="219"/>
      <c r="O192" s="219"/>
      <c r="P192" s="219"/>
      <c r="Q192" s="219"/>
      <c r="R192" s="219"/>
      <c r="S192" s="219"/>
      <c r="T192" s="220"/>
      <c r="AT192" s="221" t="s">
        <v>210</v>
      </c>
      <c r="AU192" s="221" t="s">
        <v>83</v>
      </c>
      <c r="AV192" s="11" t="s">
        <v>24</v>
      </c>
      <c r="AW192" s="11" t="s">
        <v>38</v>
      </c>
      <c r="AX192" s="11" t="s">
        <v>74</v>
      </c>
      <c r="AY192" s="221" t="s">
        <v>148</v>
      </c>
    </row>
    <row r="193" spans="2:51" s="12" customFormat="1" ht="13.5">
      <c r="B193" s="222"/>
      <c r="C193" s="223"/>
      <c r="D193" s="244" t="s">
        <v>210</v>
      </c>
      <c r="E193" s="249" t="s">
        <v>22</v>
      </c>
      <c r="F193" s="250" t="s">
        <v>24</v>
      </c>
      <c r="G193" s="223"/>
      <c r="H193" s="251">
        <v>1</v>
      </c>
      <c r="I193" s="227"/>
      <c r="J193" s="223"/>
      <c r="K193" s="223"/>
      <c r="L193" s="228"/>
      <c r="M193" s="229"/>
      <c r="N193" s="230"/>
      <c r="O193" s="230"/>
      <c r="P193" s="230"/>
      <c r="Q193" s="230"/>
      <c r="R193" s="230"/>
      <c r="S193" s="230"/>
      <c r="T193" s="231"/>
      <c r="AT193" s="232" t="s">
        <v>210</v>
      </c>
      <c r="AU193" s="232" t="s">
        <v>83</v>
      </c>
      <c r="AV193" s="12" t="s">
        <v>83</v>
      </c>
      <c r="AW193" s="12" t="s">
        <v>38</v>
      </c>
      <c r="AX193" s="12" t="s">
        <v>24</v>
      </c>
      <c r="AY193" s="232" t="s">
        <v>148</v>
      </c>
    </row>
    <row r="194" spans="2:65" s="1" customFormat="1" ht="22.5" customHeight="1">
      <c r="B194" s="40"/>
      <c r="C194" s="192" t="s">
        <v>329</v>
      </c>
      <c r="D194" s="192" t="s">
        <v>151</v>
      </c>
      <c r="E194" s="193" t="s">
        <v>330</v>
      </c>
      <c r="F194" s="194" t="s">
        <v>331</v>
      </c>
      <c r="G194" s="195" t="s">
        <v>332</v>
      </c>
      <c r="H194" s="196">
        <v>1.4</v>
      </c>
      <c r="I194" s="197"/>
      <c r="J194" s="198">
        <f>ROUND(I194*H194,2)</f>
        <v>0</v>
      </c>
      <c r="K194" s="194" t="s">
        <v>155</v>
      </c>
      <c r="L194" s="60"/>
      <c r="M194" s="199" t="s">
        <v>22</v>
      </c>
      <c r="N194" s="200" t="s">
        <v>45</v>
      </c>
      <c r="O194" s="41"/>
      <c r="P194" s="201">
        <f>O194*H194</f>
        <v>0</v>
      </c>
      <c r="Q194" s="201">
        <v>0</v>
      </c>
      <c r="R194" s="201">
        <f>Q194*H194</f>
        <v>0</v>
      </c>
      <c r="S194" s="201">
        <v>0.016</v>
      </c>
      <c r="T194" s="202">
        <f>S194*H194</f>
        <v>0.0224</v>
      </c>
      <c r="AR194" s="23" t="s">
        <v>277</v>
      </c>
      <c r="AT194" s="23" t="s">
        <v>151</v>
      </c>
      <c r="AU194" s="23" t="s">
        <v>83</v>
      </c>
      <c r="AY194" s="23" t="s">
        <v>148</v>
      </c>
      <c r="BE194" s="203">
        <f>IF(N194="základní",J194,0)</f>
        <v>0</v>
      </c>
      <c r="BF194" s="203">
        <f>IF(N194="snížená",J194,0)</f>
        <v>0</v>
      </c>
      <c r="BG194" s="203">
        <f>IF(N194="zákl. přenesená",J194,0)</f>
        <v>0</v>
      </c>
      <c r="BH194" s="203">
        <f>IF(N194="sníž. přenesená",J194,0)</f>
        <v>0</v>
      </c>
      <c r="BI194" s="203">
        <f>IF(N194="nulová",J194,0)</f>
        <v>0</v>
      </c>
      <c r="BJ194" s="23" t="s">
        <v>24</v>
      </c>
      <c r="BK194" s="203">
        <f>ROUND(I194*H194,2)</f>
        <v>0</v>
      </c>
      <c r="BL194" s="23" t="s">
        <v>277</v>
      </c>
      <c r="BM194" s="23" t="s">
        <v>333</v>
      </c>
    </row>
    <row r="195" spans="2:51" s="11" customFormat="1" ht="13.5">
      <c r="B195" s="211"/>
      <c r="C195" s="212"/>
      <c r="D195" s="208" t="s">
        <v>210</v>
      </c>
      <c r="E195" s="213" t="s">
        <v>22</v>
      </c>
      <c r="F195" s="214" t="s">
        <v>334</v>
      </c>
      <c r="G195" s="212"/>
      <c r="H195" s="215" t="s">
        <v>22</v>
      </c>
      <c r="I195" s="216"/>
      <c r="J195" s="212"/>
      <c r="K195" s="212"/>
      <c r="L195" s="217"/>
      <c r="M195" s="218"/>
      <c r="N195" s="219"/>
      <c r="O195" s="219"/>
      <c r="P195" s="219"/>
      <c r="Q195" s="219"/>
      <c r="R195" s="219"/>
      <c r="S195" s="219"/>
      <c r="T195" s="220"/>
      <c r="AT195" s="221" t="s">
        <v>210</v>
      </c>
      <c r="AU195" s="221" t="s">
        <v>83</v>
      </c>
      <c r="AV195" s="11" t="s">
        <v>24</v>
      </c>
      <c r="AW195" s="11" t="s">
        <v>38</v>
      </c>
      <c r="AX195" s="11" t="s">
        <v>74</v>
      </c>
      <c r="AY195" s="221" t="s">
        <v>148</v>
      </c>
    </row>
    <row r="196" spans="2:51" s="12" customFormat="1" ht="13.5">
      <c r="B196" s="222"/>
      <c r="C196" s="223"/>
      <c r="D196" s="244" t="s">
        <v>210</v>
      </c>
      <c r="E196" s="249" t="s">
        <v>22</v>
      </c>
      <c r="F196" s="250" t="s">
        <v>335</v>
      </c>
      <c r="G196" s="223"/>
      <c r="H196" s="251">
        <v>1.4</v>
      </c>
      <c r="I196" s="227"/>
      <c r="J196" s="223"/>
      <c r="K196" s="223"/>
      <c r="L196" s="228"/>
      <c r="M196" s="229"/>
      <c r="N196" s="230"/>
      <c r="O196" s="230"/>
      <c r="P196" s="230"/>
      <c r="Q196" s="230"/>
      <c r="R196" s="230"/>
      <c r="S196" s="230"/>
      <c r="T196" s="231"/>
      <c r="AT196" s="232" t="s">
        <v>210</v>
      </c>
      <c r="AU196" s="232" t="s">
        <v>83</v>
      </c>
      <c r="AV196" s="12" t="s">
        <v>83</v>
      </c>
      <c r="AW196" s="12" t="s">
        <v>38</v>
      </c>
      <c r="AX196" s="12" t="s">
        <v>24</v>
      </c>
      <c r="AY196" s="232" t="s">
        <v>148</v>
      </c>
    </row>
    <row r="197" spans="2:65" s="1" customFormat="1" ht="22.5" customHeight="1">
      <c r="B197" s="40"/>
      <c r="C197" s="192" t="s">
        <v>10</v>
      </c>
      <c r="D197" s="192" t="s">
        <v>151</v>
      </c>
      <c r="E197" s="193" t="s">
        <v>336</v>
      </c>
      <c r="F197" s="194" t="s">
        <v>337</v>
      </c>
      <c r="G197" s="195" t="s">
        <v>206</v>
      </c>
      <c r="H197" s="196">
        <v>260.238</v>
      </c>
      <c r="I197" s="197"/>
      <c r="J197" s="198">
        <f>ROUND(I197*H197,2)</f>
        <v>0</v>
      </c>
      <c r="K197" s="194" t="s">
        <v>155</v>
      </c>
      <c r="L197" s="60"/>
      <c r="M197" s="199" t="s">
        <v>22</v>
      </c>
      <c r="N197" s="200" t="s">
        <v>45</v>
      </c>
      <c r="O197" s="41"/>
      <c r="P197" s="201">
        <f>O197*H197</f>
        <v>0</v>
      </c>
      <c r="Q197" s="201">
        <v>0</v>
      </c>
      <c r="R197" s="201">
        <f>Q197*H197</f>
        <v>0</v>
      </c>
      <c r="S197" s="201">
        <v>0.0025</v>
      </c>
      <c r="T197" s="202">
        <f>S197*H197</f>
        <v>0.650595</v>
      </c>
      <c r="AR197" s="23" t="s">
        <v>277</v>
      </c>
      <c r="AT197" s="23" t="s">
        <v>151</v>
      </c>
      <c r="AU197" s="23" t="s">
        <v>83</v>
      </c>
      <c r="AY197" s="23" t="s">
        <v>148</v>
      </c>
      <c r="BE197" s="203">
        <f>IF(N197="základní",J197,0)</f>
        <v>0</v>
      </c>
      <c r="BF197" s="203">
        <f>IF(N197="snížená",J197,0)</f>
        <v>0</v>
      </c>
      <c r="BG197" s="203">
        <f>IF(N197="zákl. přenesená",J197,0)</f>
        <v>0</v>
      </c>
      <c r="BH197" s="203">
        <f>IF(N197="sníž. přenesená",J197,0)</f>
        <v>0</v>
      </c>
      <c r="BI197" s="203">
        <f>IF(N197="nulová",J197,0)</f>
        <v>0</v>
      </c>
      <c r="BJ197" s="23" t="s">
        <v>24</v>
      </c>
      <c r="BK197" s="203">
        <f>ROUND(I197*H197,2)</f>
        <v>0</v>
      </c>
      <c r="BL197" s="23" t="s">
        <v>277</v>
      </c>
      <c r="BM197" s="23" t="s">
        <v>338</v>
      </c>
    </row>
    <row r="198" spans="2:51" s="11" customFormat="1" ht="13.5">
      <c r="B198" s="211"/>
      <c r="C198" s="212"/>
      <c r="D198" s="208" t="s">
        <v>210</v>
      </c>
      <c r="E198" s="213" t="s">
        <v>22</v>
      </c>
      <c r="F198" s="214" t="s">
        <v>339</v>
      </c>
      <c r="G198" s="212"/>
      <c r="H198" s="215" t="s">
        <v>22</v>
      </c>
      <c r="I198" s="216"/>
      <c r="J198" s="212"/>
      <c r="K198" s="212"/>
      <c r="L198" s="217"/>
      <c r="M198" s="218"/>
      <c r="N198" s="219"/>
      <c r="O198" s="219"/>
      <c r="P198" s="219"/>
      <c r="Q198" s="219"/>
      <c r="R198" s="219"/>
      <c r="S198" s="219"/>
      <c r="T198" s="220"/>
      <c r="AT198" s="221" t="s">
        <v>210</v>
      </c>
      <c r="AU198" s="221" t="s">
        <v>83</v>
      </c>
      <c r="AV198" s="11" t="s">
        <v>24</v>
      </c>
      <c r="AW198" s="11" t="s">
        <v>38</v>
      </c>
      <c r="AX198" s="11" t="s">
        <v>74</v>
      </c>
      <c r="AY198" s="221" t="s">
        <v>148</v>
      </c>
    </row>
    <row r="199" spans="2:51" s="11" customFormat="1" ht="13.5">
      <c r="B199" s="211"/>
      <c r="C199" s="212"/>
      <c r="D199" s="208" t="s">
        <v>210</v>
      </c>
      <c r="E199" s="213" t="s">
        <v>22</v>
      </c>
      <c r="F199" s="214" t="s">
        <v>340</v>
      </c>
      <c r="G199" s="212"/>
      <c r="H199" s="215" t="s">
        <v>22</v>
      </c>
      <c r="I199" s="216"/>
      <c r="J199" s="212"/>
      <c r="K199" s="212"/>
      <c r="L199" s="217"/>
      <c r="M199" s="218"/>
      <c r="N199" s="219"/>
      <c r="O199" s="219"/>
      <c r="P199" s="219"/>
      <c r="Q199" s="219"/>
      <c r="R199" s="219"/>
      <c r="S199" s="219"/>
      <c r="T199" s="220"/>
      <c r="AT199" s="221" t="s">
        <v>210</v>
      </c>
      <c r="AU199" s="221" t="s">
        <v>83</v>
      </c>
      <c r="AV199" s="11" t="s">
        <v>24</v>
      </c>
      <c r="AW199" s="11" t="s">
        <v>38</v>
      </c>
      <c r="AX199" s="11" t="s">
        <v>74</v>
      </c>
      <c r="AY199" s="221" t="s">
        <v>148</v>
      </c>
    </row>
    <row r="200" spans="2:51" s="12" customFormat="1" ht="13.5">
      <c r="B200" s="222"/>
      <c r="C200" s="223"/>
      <c r="D200" s="208" t="s">
        <v>210</v>
      </c>
      <c r="E200" s="224" t="s">
        <v>22</v>
      </c>
      <c r="F200" s="225" t="s">
        <v>341</v>
      </c>
      <c r="G200" s="223"/>
      <c r="H200" s="226">
        <v>260.238</v>
      </c>
      <c r="I200" s="227"/>
      <c r="J200" s="223"/>
      <c r="K200" s="223"/>
      <c r="L200" s="228"/>
      <c r="M200" s="229"/>
      <c r="N200" s="230"/>
      <c r="O200" s="230"/>
      <c r="P200" s="230"/>
      <c r="Q200" s="230"/>
      <c r="R200" s="230"/>
      <c r="S200" s="230"/>
      <c r="T200" s="231"/>
      <c r="AT200" s="232" t="s">
        <v>210</v>
      </c>
      <c r="AU200" s="232" t="s">
        <v>83</v>
      </c>
      <c r="AV200" s="12" t="s">
        <v>83</v>
      </c>
      <c r="AW200" s="12" t="s">
        <v>38</v>
      </c>
      <c r="AX200" s="12" t="s">
        <v>74</v>
      </c>
      <c r="AY200" s="232" t="s">
        <v>148</v>
      </c>
    </row>
    <row r="201" spans="2:51" s="13" customFormat="1" ht="13.5">
      <c r="B201" s="233"/>
      <c r="C201" s="234"/>
      <c r="D201" s="244" t="s">
        <v>210</v>
      </c>
      <c r="E201" s="245" t="s">
        <v>22</v>
      </c>
      <c r="F201" s="246" t="s">
        <v>213</v>
      </c>
      <c r="G201" s="234"/>
      <c r="H201" s="247">
        <v>260.238</v>
      </c>
      <c r="I201" s="238"/>
      <c r="J201" s="234"/>
      <c r="K201" s="234"/>
      <c r="L201" s="239"/>
      <c r="M201" s="240"/>
      <c r="N201" s="241"/>
      <c r="O201" s="241"/>
      <c r="P201" s="241"/>
      <c r="Q201" s="241"/>
      <c r="R201" s="241"/>
      <c r="S201" s="241"/>
      <c r="T201" s="242"/>
      <c r="AT201" s="243" t="s">
        <v>210</v>
      </c>
      <c r="AU201" s="243" t="s">
        <v>83</v>
      </c>
      <c r="AV201" s="13" t="s">
        <v>167</v>
      </c>
      <c r="AW201" s="13" t="s">
        <v>38</v>
      </c>
      <c r="AX201" s="13" t="s">
        <v>24</v>
      </c>
      <c r="AY201" s="243" t="s">
        <v>148</v>
      </c>
    </row>
    <row r="202" spans="2:65" s="1" customFormat="1" ht="31.5" customHeight="1">
      <c r="B202" s="40"/>
      <c r="C202" s="192" t="s">
        <v>277</v>
      </c>
      <c r="D202" s="192" t="s">
        <v>151</v>
      </c>
      <c r="E202" s="193" t="s">
        <v>342</v>
      </c>
      <c r="F202" s="194" t="s">
        <v>343</v>
      </c>
      <c r="G202" s="195" t="s">
        <v>206</v>
      </c>
      <c r="H202" s="196">
        <v>34.25</v>
      </c>
      <c r="I202" s="197"/>
      <c r="J202" s="198">
        <f>ROUND(I202*H202,2)</f>
        <v>0</v>
      </c>
      <c r="K202" s="194" t="s">
        <v>155</v>
      </c>
      <c r="L202" s="60"/>
      <c r="M202" s="199" t="s">
        <v>22</v>
      </c>
      <c r="N202" s="200" t="s">
        <v>45</v>
      </c>
      <c r="O202" s="41"/>
      <c r="P202" s="201">
        <f>O202*H202</f>
        <v>0</v>
      </c>
      <c r="Q202" s="201">
        <v>0</v>
      </c>
      <c r="R202" s="201">
        <f>Q202*H202</f>
        <v>0</v>
      </c>
      <c r="S202" s="201">
        <v>0.035</v>
      </c>
      <c r="T202" s="202">
        <f>S202*H202</f>
        <v>1.1987500000000002</v>
      </c>
      <c r="AR202" s="23" t="s">
        <v>167</v>
      </c>
      <c r="AT202" s="23" t="s">
        <v>151</v>
      </c>
      <c r="AU202" s="23" t="s">
        <v>83</v>
      </c>
      <c r="AY202" s="23" t="s">
        <v>148</v>
      </c>
      <c r="BE202" s="203">
        <f>IF(N202="základní",J202,0)</f>
        <v>0</v>
      </c>
      <c r="BF202" s="203">
        <f>IF(N202="snížená",J202,0)</f>
        <v>0</v>
      </c>
      <c r="BG202" s="203">
        <f>IF(N202="zákl. přenesená",J202,0)</f>
        <v>0</v>
      </c>
      <c r="BH202" s="203">
        <f>IF(N202="sníž. přenesená",J202,0)</f>
        <v>0</v>
      </c>
      <c r="BI202" s="203">
        <f>IF(N202="nulová",J202,0)</f>
        <v>0</v>
      </c>
      <c r="BJ202" s="23" t="s">
        <v>24</v>
      </c>
      <c r="BK202" s="203">
        <f>ROUND(I202*H202,2)</f>
        <v>0</v>
      </c>
      <c r="BL202" s="23" t="s">
        <v>167</v>
      </c>
      <c r="BM202" s="23" t="s">
        <v>344</v>
      </c>
    </row>
    <row r="203" spans="2:51" s="11" customFormat="1" ht="13.5">
      <c r="B203" s="211"/>
      <c r="C203" s="212"/>
      <c r="D203" s="208" t="s">
        <v>210</v>
      </c>
      <c r="E203" s="213" t="s">
        <v>22</v>
      </c>
      <c r="F203" s="214" t="s">
        <v>345</v>
      </c>
      <c r="G203" s="212"/>
      <c r="H203" s="215" t="s">
        <v>22</v>
      </c>
      <c r="I203" s="216"/>
      <c r="J203" s="212"/>
      <c r="K203" s="212"/>
      <c r="L203" s="217"/>
      <c r="M203" s="218"/>
      <c r="N203" s="219"/>
      <c r="O203" s="219"/>
      <c r="P203" s="219"/>
      <c r="Q203" s="219"/>
      <c r="R203" s="219"/>
      <c r="S203" s="219"/>
      <c r="T203" s="220"/>
      <c r="AT203" s="221" t="s">
        <v>210</v>
      </c>
      <c r="AU203" s="221" t="s">
        <v>83</v>
      </c>
      <c r="AV203" s="11" t="s">
        <v>24</v>
      </c>
      <c r="AW203" s="11" t="s">
        <v>38</v>
      </c>
      <c r="AX203" s="11" t="s">
        <v>74</v>
      </c>
      <c r="AY203" s="221" t="s">
        <v>148</v>
      </c>
    </row>
    <row r="204" spans="2:51" s="12" customFormat="1" ht="13.5">
      <c r="B204" s="222"/>
      <c r="C204" s="223"/>
      <c r="D204" s="244" t="s">
        <v>210</v>
      </c>
      <c r="E204" s="249" t="s">
        <v>22</v>
      </c>
      <c r="F204" s="250" t="s">
        <v>252</v>
      </c>
      <c r="G204" s="223"/>
      <c r="H204" s="251">
        <v>34.25</v>
      </c>
      <c r="I204" s="227"/>
      <c r="J204" s="223"/>
      <c r="K204" s="223"/>
      <c r="L204" s="228"/>
      <c r="M204" s="229"/>
      <c r="N204" s="230"/>
      <c r="O204" s="230"/>
      <c r="P204" s="230"/>
      <c r="Q204" s="230"/>
      <c r="R204" s="230"/>
      <c r="S204" s="230"/>
      <c r="T204" s="231"/>
      <c r="AT204" s="232" t="s">
        <v>210</v>
      </c>
      <c r="AU204" s="232" t="s">
        <v>83</v>
      </c>
      <c r="AV204" s="12" t="s">
        <v>83</v>
      </c>
      <c r="AW204" s="12" t="s">
        <v>38</v>
      </c>
      <c r="AX204" s="12" t="s">
        <v>24</v>
      </c>
      <c r="AY204" s="232" t="s">
        <v>148</v>
      </c>
    </row>
    <row r="205" spans="2:65" s="1" customFormat="1" ht="31.5" customHeight="1">
      <c r="B205" s="40"/>
      <c r="C205" s="192" t="s">
        <v>346</v>
      </c>
      <c r="D205" s="192" t="s">
        <v>151</v>
      </c>
      <c r="E205" s="193" t="s">
        <v>347</v>
      </c>
      <c r="F205" s="194" t="s">
        <v>348</v>
      </c>
      <c r="G205" s="195" t="s">
        <v>206</v>
      </c>
      <c r="H205" s="196">
        <v>9</v>
      </c>
      <c r="I205" s="197"/>
      <c r="J205" s="198">
        <f>ROUND(I205*H205,2)</f>
        <v>0</v>
      </c>
      <c r="K205" s="194" t="s">
        <v>155</v>
      </c>
      <c r="L205" s="60"/>
      <c r="M205" s="199" t="s">
        <v>22</v>
      </c>
      <c r="N205" s="200" t="s">
        <v>45</v>
      </c>
      <c r="O205" s="41"/>
      <c r="P205" s="201">
        <f>O205*H205</f>
        <v>0</v>
      </c>
      <c r="Q205" s="201">
        <v>0</v>
      </c>
      <c r="R205" s="201">
        <f>Q205*H205</f>
        <v>0</v>
      </c>
      <c r="S205" s="201">
        <v>0.076</v>
      </c>
      <c r="T205" s="202">
        <f>S205*H205</f>
        <v>0.6839999999999999</v>
      </c>
      <c r="AR205" s="23" t="s">
        <v>167</v>
      </c>
      <c r="AT205" s="23" t="s">
        <v>151</v>
      </c>
      <c r="AU205" s="23" t="s">
        <v>83</v>
      </c>
      <c r="AY205" s="23" t="s">
        <v>148</v>
      </c>
      <c r="BE205" s="203">
        <f>IF(N205="základní",J205,0)</f>
        <v>0</v>
      </c>
      <c r="BF205" s="203">
        <f>IF(N205="snížená",J205,0)</f>
        <v>0</v>
      </c>
      <c r="BG205" s="203">
        <f>IF(N205="zákl. přenesená",J205,0)</f>
        <v>0</v>
      </c>
      <c r="BH205" s="203">
        <f>IF(N205="sníž. přenesená",J205,0)</f>
        <v>0</v>
      </c>
      <c r="BI205" s="203">
        <f>IF(N205="nulová",J205,0)</f>
        <v>0</v>
      </c>
      <c r="BJ205" s="23" t="s">
        <v>24</v>
      </c>
      <c r="BK205" s="203">
        <f>ROUND(I205*H205,2)</f>
        <v>0</v>
      </c>
      <c r="BL205" s="23" t="s">
        <v>167</v>
      </c>
      <c r="BM205" s="23" t="s">
        <v>349</v>
      </c>
    </row>
    <row r="206" spans="2:51" s="11" customFormat="1" ht="13.5">
      <c r="B206" s="211"/>
      <c r="C206" s="212"/>
      <c r="D206" s="208" t="s">
        <v>210</v>
      </c>
      <c r="E206" s="213" t="s">
        <v>22</v>
      </c>
      <c r="F206" s="214" t="s">
        <v>308</v>
      </c>
      <c r="G206" s="212"/>
      <c r="H206" s="215" t="s">
        <v>22</v>
      </c>
      <c r="I206" s="216"/>
      <c r="J206" s="212"/>
      <c r="K206" s="212"/>
      <c r="L206" s="217"/>
      <c r="M206" s="218"/>
      <c r="N206" s="219"/>
      <c r="O206" s="219"/>
      <c r="P206" s="219"/>
      <c r="Q206" s="219"/>
      <c r="R206" s="219"/>
      <c r="S206" s="219"/>
      <c r="T206" s="220"/>
      <c r="AT206" s="221" t="s">
        <v>210</v>
      </c>
      <c r="AU206" s="221" t="s">
        <v>83</v>
      </c>
      <c r="AV206" s="11" t="s">
        <v>24</v>
      </c>
      <c r="AW206" s="11" t="s">
        <v>38</v>
      </c>
      <c r="AX206" s="11" t="s">
        <v>74</v>
      </c>
      <c r="AY206" s="221" t="s">
        <v>148</v>
      </c>
    </row>
    <row r="207" spans="2:51" s="12" customFormat="1" ht="13.5">
      <c r="B207" s="222"/>
      <c r="C207" s="223"/>
      <c r="D207" s="244" t="s">
        <v>210</v>
      </c>
      <c r="E207" s="249" t="s">
        <v>22</v>
      </c>
      <c r="F207" s="250" t="s">
        <v>350</v>
      </c>
      <c r="G207" s="223"/>
      <c r="H207" s="251">
        <v>9</v>
      </c>
      <c r="I207" s="227"/>
      <c r="J207" s="223"/>
      <c r="K207" s="223"/>
      <c r="L207" s="228"/>
      <c r="M207" s="229"/>
      <c r="N207" s="230"/>
      <c r="O207" s="230"/>
      <c r="P207" s="230"/>
      <c r="Q207" s="230"/>
      <c r="R207" s="230"/>
      <c r="S207" s="230"/>
      <c r="T207" s="231"/>
      <c r="AT207" s="232" t="s">
        <v>210</v>
      </c>
      <c r="AU207" s="232" t="s">
        <v>83</v>
      </c>
      <c r="AV207" s="12" t="s">
        <v>83</v>
      </c>
      <c r="AW207" s="12" t="s">
        <v>38</v>
      </c>
      <c r="AX207" s="12" t="s">
        <v>24</v>
      </c>
      <c r="AY207" s="232" t="s">
        <v>148</v>
      </c>
    </row>
    <row r="208" spans="2:65" s="1" customFormat="1" ht="31.5" customHeight="1">
      <c r="B208" s="40"/>
      <c r="C208" s="192" t="s">
        <v>351</v>
      </c>
      <c r="D208" s="192" t="s">
        <v>151</v>
      </c>
      <c r="E208" s="193" t="s">
        <v>352</v>
      </c>
      <c r="F208" s="194" t="s">
        <v>353</v>
      </c>
      <c r="G208" s="195" t="s">
        <v>206</v>
      </c>
      <c r="H208" s="196">
        <v>3.36</v>
      </c>
      <c r="I208" s="197"/>
      <c r="J208" s="198">
        <f>ROUND(I208*H208,2)</f>
        <v>0</v>
      </c>
      <c r="K208" s="194" t="s">
        <v>155</v>
      </c>
      <c r="L208" s="60"/>
      <c r="M208" s="199" t="s">
        <v>22</v>
      </c>
      <c r="N208" s="200" t="s">
        <v>45</v>
      </c>
      <c r="O208" s="41"/>
      <c r="P208" s="201">
        <f>O208*H208</f>
        <v>0</v>
      </c>
      <c r="Q208" s="201">
        <v>0</v>
      </c>
      <c r="R208" s="201">
        <f>Q208*H208</f>
        <v>0</v>
      </c>
      <c r="S208" s="201">
        <v>0.063</v>
      </c>
      <c r="T208" s="202">
        <f>S208*H208</f>
        <v>0.21168</v>
      </c>
      <c r="AR208" s="23" t="s">
        <v>167</v>
      </c>
      <c r="AT208" s="23" t="s">
        <v>151</v>
      </c>
      <c r="AU208" s="23" t="s">
        <v>83</v>
      </c>
      <c r="AY208" s="23" t="s">
        <v>148</v>
      </c>
      <c r="BE208" s="203">
        <f>IF(N208="základní",J208,0)</f>
        <v>0</v>
      </c>
      <c r="BF208" s="203">
        <f>IF(N208="snížená",J208,0)</f>
        <v>0</v>
      </c>
      <c r="BG208" s="203">
        <f>IF(N208="zákl. přenesená",J208,0)</f>
        <v>0</v>
      </c>
      <c r="BH208" s="203">
        <f>IF(N208="sníž. přenesená",J208,0)</f>
        <v>0</v>
      </c>
      <c r="BI208" s="203">
        <f>IF(N208="nulová",J208,0)</f>
        <v>0</v>
      </c>
      <c r="BJ208" s="23" t="s">
        <v>24</v>
      </c>
      <c r="BK208" s="203">
        <f>ROUND(I208*H208,2)</f>
        <v>0</v>
      </c>
      <c r="BL208" s="23" t="s">
        <v>167</v>
      </c>
      <c r="BM208" s="23" t="s">
        <v>354</v>
      </c>
    </row>
    <row r="209" spans="2:51" s="11" customFormat="1" ht="13.5">
      <c r="B209" s="211"/>
      <c r="C209" s="212"/>
      <c r="D209" s="208" t="s">
        <v>210</v>
      </c>
      <c r="E209" s="213" t="s">
        <v>22</v>
      </c>
      <c r="F209" s="214" t="s">
        <v>308</v>
      </c>
      <c r="G209" s="212"/>
      <c r="H209" s="215" t="s">
        <v>22</v>
      </c>
      <c r="I209" s="216"/>
      <c r="J209" s="212"/>
      <c r="K209" s="212"/>
      <c r="L209" s="217"/>
      <c r="M209" s="218"/>
      <c r="N209" s="219"/>
      <c r="O209" s="219"/>
      <c r="P209" s="219"/>
      <c r="Q209" s="219"/>
      <c r="R209" s="219"/>
      <c r="S209" s="219"/>
      <c r="T209" s="220"/>
      <c r="AT209" s="221" t="s">
        <v>210</v>
      </c>
      <c r="AU209" s="221" t="s">
        <v>83</v>
      </c>
      <c r="AV209" s="11" t="s">
        <v>24</v>
      </c>
      <c r="AW209" s="11" t="s">
        <v>38</v>
      </c>
      <c r="AX209" s="11" t="s">
        <v>74</v>
      </c>
      <c r="AY209" s="221" t="s">
        <v>148</v>
      </c>
    </row>
    <row r="210" spans="2:51" s="12" customFormat="1" ht="13.5">
      <c r="B210" s="222"/>
      <c r="C210" s="223"/>
      <c r="D210" s="244" t="s">
        <v>210</v>
      </c>
      <c r="E210" s="249" t="s">
        <v>22</v>
      </c>
      <c r="F210" s="250" t="s">
        <v>355</v>
      </c>
      <c r="G210" s="223"/>
      <c r="H210" s="251">
        <v>3.36</v>
      </c>
      <c r="I210" s="227"/>
      <c r="J210" s="223"/>
      <c r="K210" s="223"/>
      <c r="L210" s="228"/>
      <c r="M210" s="229"/>
      <c r="N210" s="230"/>
      <c r="O210" s="230"/>
      <c r="P210" s="230"/>
      <c r="Q210" s="230"/>
      <c r="R210" s="230"/>
      <c r="S210" s="230"/>
      <c r="T210" s="231"/>
      <c r="AT210" s="232" t="s">
        <v>210</v>
      </c>
      <c r="AU210" s="232" t="s">
        <v>83</v>
      </c>
      <c r="AV210" s="12" t="s">
        <v>83</v>
      </c>
      <c r="AW210" s="12" t="s">
        <v>38</v>
      </c>
      <c r="AX210" s="12" t="s">
        <v>24</v>
      </c>
      <c r="AY210" s="232" t="s">
        <v>148</v>
      </c>
    </row>
    <row r="211" spans="2:65" s="1" customFormat="1" ht="31.5" customHeight="1">
      <c r="B211" s="40"/>
      <c r="C211" s="192" t="s">
        <v>356</v>
      </c>
      <c r="D211" s="192" t="s">
        <v>151</v>
      </c>
      <c r="E211" s="193" t="s">
        <v>357</v>
      </c>
      <c r="F211" s="194" t="s">
        <v>358</v>
      </c>
      <c r="G211" s="195" t="s">
        <v>206</v>
      </c>
      <c r="H211" s="196">
        <v>100.6</v>
      </c>
      <c r="I211" s="197"/>
      <c r="J211" s="198">
        <f>ROUND(I211*H211,2)</f>
        <v>0</v>
      </c>
      <c r="K211" s="194" t="s">
        <v>155</v>
      </c>
      <c r="L211" s="60"/>
      <c r="M211" s="199" t="s">
        <v>22</v>
      </c>
      <c r="N211" s="200" t="s">
        <v>45</v>
      </c>
      <c r="O211" s="41"/>
      <c r="P211" s="201">
        <f>O211*H211</f>
        <v>0</v>
      </c>
      <c r="Q211" s="201">
        <v>0</v>
      </c>
      <c r="R211" s="201">
        <f>Q211*H211</f>
        <v>0</v>
      </c>
      <c r="S211" s="201">
        <v>0.068</v>
      </c>
      <c r="T211" s="202">
        <f>S211*H211</f>
        <v>6.8408</v>
      </c>
      <c r="AR211" s="23" t="s">
        <v>167</v>
      </c>
      <c r="AT211" s="23" t="s">
        <v>151</v>
      </c>
      <c r="AU211" s="23" t="s">
        <v>83</v>
      </c>
      <c r="AY211" s="23" t="s">
        <v>148</v>
      </c>
      <c r="BE211" s="203">
        <f>IF(N211="základní",J211,0)</f>
        <v>0</v>
      </c>
      <c r="BF211" s="203">
        <f>IF(N211="snížená",J211,0)</f>
        <v>0</v>
      </c>
      <c r="BG211" s="203">
        <f>IF(N211="zákl. přenesená",J211,0)</f>
        <v>0</v>
      </c>
      <c r="BH211" s="203">
        <f>IF(N211="sníž. přenesená",J211,0)</f>
        <v>0</v>
      </c>
      <c r="BI211" s="203">
        <f>IF(N211="nulová",J211,0)</f>
        <v>0</v>
      </c>
      <c r="BJ211" s="23" t="s">
        <v>24</v>
      </c>
      <c r="BK211" s="203">
        <f>ROUND(I211*H211,2)</f>
        <v>0</v>
      </c>
      <c r="BL211" s="23" t="s">
        <v>167</v>
      </c>
      <c r="BM211" s="23" t="s">
        <v>359</v>
      </c>
    </row>
    <row r="212" spans="2:51" s="11" customFormat="1" ht="13.5">
      <c r="B212" s="211"/>
      <c r="C212" s="212"/>
      <c r="D212" s="208" t="s">
        <v>210</v>
      </c>
      <c r="E212" s="213" t="s">
        <v>22</v>
      </c>
      <c r="F212" s="214" t="s">
        <v>360</v>
      </c>
      <c r="G212" s="212"/>
      <c r="H212" s="215" t="s">
        <v>22</v>
      </c>
      <c r="I212" s="216"/>
      <c r="J212" s="212"/>
      <c r="K212" s="212"/>
      <c r="L212" s="217"/>
      <c r="M212" s="218"/>
      <c r="N212" s="219"/>
      <c r="O212" s="219"/>
      <c r="P212" s="219"/>
      <c r="Q212" s="219"/>
      <c r="R212" s="219"/>
      <c r="S212" s="219"/>
      <c r="T212" s="220"/>
      <c r="AT212" s="221" t="s">
        <v>210</v>
      </c>
      <c r="AU212" s="221" t="s">
        <v>83</v>
      </c>
      <c r="AV212" s="11" t="s">
        <v>24</v>
      </c>
      <c r="AW212" s="11" t="s">
        <v>38</v>
      </c>
      <c r="AX212" s="11" t="s">
        <v>74</v>
      </c>
      <c r="AY212" s="221" t="s">
        <v>148</v>
      </c>
    </row>
    <row r="213" spans="2:51" s="11" customFormat="1" ht="13.5">
      <c r="B213" s="211"/>
      <c r="C213" s="212"/>
      <c r="D213" s="208" t="s">
        <v>210</v>
      </c>
      <c r="E213" s="213" t="s">
        <v>22</v>
      </c>
      <c r="F213" s="214" t="s">
        <v>361</v>
      </c>
      <c r="G213" s="212"/>
      <c r="H213" s="215" t="s">
        <v>22</v>
      </c>
      <c r="I213" s="216"/>
      <c r="J213" s="212"/>
      <c r="K213" s="212"/>
      <c r="L213" s="217"/>
      <c r="M213" s="218"/>
      <c r="N213" s="219"/>
      <c r="O213" s="219"/>
      <c r="P213" s="219"/>
      <c r="Q213" s="219"/>
      <c r="R213" s="219"/>
      <c r="S213" s="219"/>
      <c r="T213" s="220"/>
      <c r="AT213" s="221" t="s">
        <v>210</v>
      </c>
      <c r="AU213" s="221" t="s">
        <v>83</v>
      </c>
      <c r="AV213" s="11" t="s">
        <v>24</v>
      </c>
      <c r="AW213" s="11" t="s">
        <v>38</v>
      </c>
      <c r="AX213" s="11" t="s">
        <v>74</v>
      </c>
      <c r="AY213" s="221" t="s">
        <v>148</v>
      </c>
    </row>
    <row r="214" spans="2:51" s="12" customFormat="1" ht="13.5">
      <c r="B214" s="222"/>
      <c r="C214" s="223"/>
      <c r="D214" s="208" t="s">
        <v>210</v>
      </c>
      <c r="E214" s="224" t="s">
        <v>22</v>
      </c>
      <c r="F214" s="225" t="s">
        <v>362</v>
      </c>
      <c r="G214" s="223"/>
      <c r="H214" s="226">
        <v>46.6</v>
      </c>
      <c r="I214" s="227"/>
      <c r="J214" s="223"/>
      <c r="K214" s="223"/>
      <c r="L214" s="228"/>
      <c r="M214" s="229"/>
      <c r="N214" s="230"/>
      <c r="O214" s="230"/>
      <c r="P214" s="230"/>
      <c r="Q214" s="230"/>
      <c r="R214" s="230"/>
      <c r="S214" s="230"/>
      <c r="T214" s="231"/>
      <c r="AT214" s="232" t="s">
        <v>210</v>
      </c>
      <c r="AU214" s="232" t="s">
        <v>83</v>
      </c>
      <c r="AV214" s="12" t="s">
        <v>83</v>
      </c>
      <c r="AW214" s="12" t="s">
        <v>38</v>
      </c>
      <c r="AX214" s="12" t="s">
        <v>74</v>
      </c>
      <c r="AY214" s="232" t="s">
        <v>148</v>
      </c>
    </row>
    <row r="215" spans="2:51" s="12" customFormat="1" ht="13.5">
      <c r="B215" s="222"/>
      <c r="C215" s="223"/>
      <c r="D215" s="208" t="s">
        <v>210</v>
      </c>
      <c r="E215" s="224" t="s">
        <v>22</v>
      </c>
      <c r="F215" s="225" t="s">
        <v>363</v>
      </c>
      <c r="G215" s="223"/>
      <c r="H215" s="226">
        <v>54</v>
      </c>
      <c r="I215" s="227"/>
      <c r="J215" s="223"/>
      <c r="K215" s="223"/>
      <c r="L215" s="228"/>
      <c r="M215" s="229"/>
      <c r="N215" s="230"/>
      <c r="O215" s="230"/>
      <c r="P215" s="230"/>
      <c r="Q215" s="230"/>
      <c r="R215" s="230"/>
      <c r="S215" s="230"/>
      <c r="T215" s="231"/>
      <c r="AT215" s="232" t="s">
        <v>210</v>
      </c>
      <c r="AU215" s="232" t="s">
        <v>83</v>
      </c>
      <c r="AV215" s="12" t="s">
        <v>83</v>
      </c>
      <c r="AW215" s="12" t="s">
        <v>38</v>
      </c>
      <c r="AX215" s="12" t="s">
        <v>74</v>
      </c>
      <c r="AY215" s="232" t="s">
        <v>148</v>
      </c>
    </row>
    <row r="216" spans="2:51" s="13" customFormat="1" ht="13.5">
      <c r="B216" s="233"/>
      <c r="C216" s="234"/>
      <c r="D216" s="244" t="s">
        <v>210</v>
      </c>
      <c r="E216" s="245" t="s">
        <v>22</v>
      </c>
      <c r="F216" s="246" t="s">
        <v>213</v>
      </c>
      <c r="G216" s="234"/>
      <c r="H216" s="247">
        <v>100.6</v>
      </c>
      <c r="I216" s="238"/>
      <c r="J216" s="234"/>
      <c r="K216" s="234"/>
      <c r="L216" s="239"/>
      <c r="M216" s="240"/>
      <c r="N216" s="241"/>
      <c r="O216" s="241"/>
      <c r="P216" s="241"/>
      <c r="Q216" s="241"/>
      <c r="R216" s="241"/>
      <c r="S216" s="241"/>
      <c r="T216" s="242"/>
      <c r="AT216" s="243" t="s">
        <v>210</v>
      </c>
      <c r="AU216" s="243" t="s">
        <v>83</v>
      </c>
      <c r="AV216" s="13" t="s">
        <v>167</v>
      </c>
      <c r="AW216" s="13" t="s">
        <v>6</v>
      </c>
      <c r="AX216" s="13" t="s">
        <v>24</v>
      </c>
      <c r="AY216" s="243" t="s">
        <v>148</v>
      </c>
    </row>
    <row r="217" spans="2:65" s="1" customFormat="1" ht="22.5" customHeight="1">
      <c r="B217" s="40"/>
      <c r="C217" s="192" t="s">
        <v>364</v>
      </c>
      <c r="D217" s="192" t="s">
        <v>151</v>
      </c>
      <c r="E217" s="193" t="s">
        <v>365</v>
      </c>
      <c r="F217" s="194" t="s">
        <v>366</v>
      </c>
      <c r="G217" s="195" t="s">
        <v>232</v>
      </c>
      <c r="H217" s="196">
        <v>28.428</v>
      </c>
      <c r="I217" s="197"/>
      <c r="J217" s="198">
        <f>ROUND(I217*H217,2)</f>
        <v>0</v>
      </c>
      <c r="K217" s="194" t="s">
        <v>22</v>
      </c>
      <c r="L217" s="60"/>
      <c r="M217" s="199" t="s">
        <v>22</v>
      </c>
      <c r="N217" s="200" t="s">
        <v>45</v>
      </c>
      <c r="O217" s="41"/>
      <c r="P217" s="201">
        <f>O217*H217</f>
        <v>0</v>
      </c>
      <c r="Q217" s="201">
        <v>0</v>
      </c>
      <c r="R217" s="201">
        <f>Q217*H217</f>
        <v>0</v>
      </c>
      <c r="S217" s="201">
        <v>0</v>
      </c>
      <c r="T217" s="202">
        <f>S217*H217</f>
        <v>0</v>
      </c>
      <c r="AR217" s="23" t="s">
        <v>167</v>
      </c>
      <c r="AT217" s="23" t="s">
        <v>151</v>
      </c>
      <c r="AU217" s="23" t="s">
        <v>83</v>
      </c>
      <c r="AY217" s="23" t="s">
        <v>148</v>
      </c>
      <c r="BE217" s="203">
        <f>IF(N217="základní",J217,0)</f>
        <v>0</v>
      </c>
      <c r="BF217" s="203">
        <f>IF(N217="snížená",J217,0)</f>
        <v>0</v>
      </c>
      <c r="BG217" s="203">
        <f>IF(N217="zákl. přenesená",J217,0)</f>
        <v>0</v>
      </c>
      <c r="BH217" s="203">
        <f>IF(N217="sníž. přenesená",J217,0)</f>
        <v>0</v>
      </c>
      <c r="BI217" s="203">
        <f>IF(N217="nulová",J217,0)</f>
        <v>0</v>
      </c>
      <c r="BJ217" s="23" t="s">
        <v>24</v>
      </c>
      <c r="BK217" s="203">
        <f>ROUND(I217*H217,2)</f>
        <v>0</v>
      </c>
      <c r="BL217" s="23" t="s">
        <v>167</v>
      </c>
      <c r="BM217" s="23" t="s">
        <v>367</v>
      </c>
    </row>
    <row r="218" spans="2:65" s="1" customFormat="1" ht="22.5" customHeight="1">
      <c r="B218" s="40"/>
      <c r="C218" s="192" t="s">
        <v>9</v>
      </c>
      <c r="D218" s="192" t="s">
        <v>151</v>
      </c>
      <c r="E218" s="193" t="s">
        <v>368</v>
      </c>
      <c r="F218" s="194" t="s">
        <v>369</v>
      </c>
      <c r="G218" s="195" t="s">
        <v>232</v>
      </c>
      <c r="H218" s="196">
        <v>255.852</v>
      </c>
      <c r="I218" s="197"/>
      <c r="J218" s="198">
        <f>ROUND(I218*H218,2)</f>
        <v>0</v>
      </c>
      <c r="K218" s="194" t="s">
        <v>22</v>
      </c>
      <c r="L218" s="60"/>
      <c r="M218" s="199" t="s">
        <v>22</v>
      </c>
      <c r="N218" s="200" t="s">
        <v>45</v>
      </c>
      <c r="O218" s="41"/>
      <c r="P218" s="201">
        <f>O218*H218</f>
        <v>0</v>
      </c>
      <c r="Q218" s="201">
        <v>0</v>
      </c>
      <c r="R218" s="201">
        <f>Q218*H218</f>
        <v>0</v>
      </c>
      <c r="S218" s="201">
        <v>0</v>
      </c>
      <c r="T218" s="202">
        <f>S218*H218</f>
        <v>0</v>
      </c>
      <c r="AR218" s="23" t="s">
        <v>167</v>
      </c>
      <c r="AT218" s="23" t="s">
        <v>151</v>
      </c>
      <c r="AU218" s="23" t="s">
        <v>83</v>
      </c>
      <c r="AY218" s="23" t="s">
        <v>148</v>
      </c>
      <c r="BE218" s="203">
        <f>IF(N218="základní",J218,0)</f>
        <v>0</v>
      </c>
      <c r="BF218" s="203">
        <f>IF(N218="snížená",J218,0)</f>
        <v>0</v>
      </c>
      <c r="BG218" s="203">
        <f>IF(N218="zákl. přenesená",J218,0)</f>
        <v>0</v>
      </c>
      <c r="BH218" s="203">
        <f>IF(N218="sníž. přenesená",J218,0)</f>
        <v>0</v>
      </c>
      <c r="BI218" s="203">
        <f>IF(N218="nulová",J218,0)</f>
        <v>0</v>
      </c>
      <c r="BJ218" s="23" t="s">
        <v>24</v>
      </c>
      <c r="BK218" s="203">
        <f>ROUND(I218*H218,2)</f>
        <v>0</v>
      </c>
      <c r="BL218" s="23" t="s">
        <v>167</v>
      </c>
      <c r="BM218" s="23" t="s">
        <v>370</v>
      </c>
    </row>
    <row r="219" spans="2:47" s="1" customFormat="1" ht="27">
      <c r="B219" s="40"/>
      <c r="C219" s="62"/>
      <c r="D219" s="208" t="s">
        <v>371</v>
      </c>
      <c r="E219" s="62"/>
      <c r="F219" s="209" t="s">
        <v>372</v>
      </c>
      <c r="G219" s="62"/>
      <c r="H219" s="62"/>
      <c r="I219" s="162"/>
      <c r="J219" s="62"/>
      <c r="K219" s="62"/>
      <c r="L219" s="60"/>
      <c r="M219" s="210"/>
      <c r="N219" s="41"/>
      <c r="O219" s="41"/>
      <c r="P219" s="41"/>
      <c r="Q219" s="41"/>
      <c r="R219" s="41"/>
      <c r="S219" s="41"/>
      <c r="T219" s="77"/>
      <c r="AT219" s="23" t="s">
        <v>371</v>
      </c>
      <c r="AU219" s="23" t="s">
        <v>83</v>
      </c>
    </row>
    <row r="220" spans="2:51" s="12" customFormat="1" ht="13.5">
      <c r="B220" s="222"/>
      <c r="C220" s="223"/>
      <c r="D220" s="244" t="s">
        <v>210</v>
      </c>
      <c r="E220" s="223"/>
      <c r="F220" s="250" t="s">
        <v>373</v>
      </c>
      <c r="G220" s="223"/>
      <c r="H220" s="251">
        <v>255.852</v>
      </c>
      <c r="I220" s="227"/>
      <c r="J220" s="223"/>
      <c r="K220" s="223"/>
      <c r="L220" s="228"/>
      <c r="M220" s="229"/>
      <c r="N220" s="230"/>
      <c r="O220" s="230"/>
      <c r="P220" s="230"/>
      <c r="Q220" s="230"/>
      <c r="R220" s="230"/>
      <c r="S220" s="230"/>
      <c r="T220" s="231"/>
      <c r="AT220" s="232" t="s">
        <v>210</v>
      </c>
      <c r="AU220" s="232" t="s">
        <v>83</v>
      </c>
      <c r="AV220" s="12" t="s">
        <v>83</v>
      </c>
      <c r="AW220" s="12" t="s">
        <v>6</v>
      </c>
      <c r="AX220" s="12" t="s">
        <v>24</v>
      </c>
      <c r="AY220" s="232" t="s">
        <v>148</v>
      </c>
    </row>
    <row r="221" spans="2:65" s="1" customFormat="1" ht="22.5" customHeight="1">
      <c r="B221" s="40"/>
      <c r="C221" s="192" t="s">
        <v>374</v>
      </c>
      <c r="D221" s="192" t="s">
        <v>151</v>
      </c>
      <c r="E221" s="193" t="s">
        <v>375</v>
      </c>
      <c r="F221" s="194" t="s">
        <v>376</v>
      </c>
      <c r="G221" s="195" t="s">
        <v>232</v>
      </c>
      <c r="H221" s="196">
        <v>28.428</v>
      </c>
      <c r="I221" s="197"/>
      <c r="J221" s="198">
        <f>ROUND(I221*H221,2)</f>
        <v>0</v>
      </c>
      <c r="K221" s="194" t="s">
        <v>22</v>
      </c>
      <c r="L221" s="60"/>
      <c r="M221" s="199" t="s">
        <v>22</v>
      </c>
      <c r="N221" s="200" t="s">
        <v>45</v>
      </c>
      <c r="O221" s="41"/>
      <c r="P221" s="201">
        <f>O221*H221</f>
        <v>0</v>
      </c>
      <c r="Q221" s="201">
        <v>0</v>
      </c>
      <c r="R221" s="201">
        <f>Q221*H221</f>
        <v>0</v>
      </c>
      <c r="S221" s="201">
        <v>0</v>
      </c>
      <c r="T221" s="202">
        <f>S221*H221</f>
        <v>0</v>
      </c>
      <c r="AR221" s="23" t="s">
        <v>167</v>
      </c>
      <c r="AT221" s="23" t="s">
        <v>151</v>
      </c>
      <c r="AU221" s="23" t="s">
        <v>83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167</v>
      </c>
      <c r="BM221" s="23" t="s">
        <v>377</v>
      </c>
    </row>
    <row r="222" spans="2:65" s="1" customFormat="1" ht="22.5" customHeight="1">
      <c r="B222" s="40"/>
      <c r="C222" s="192" t="s">
        <v>378</v>
      </c>
      <c r="D222" s="192" t="s">
        <v>151</v>
      </c>
      <c r="E222" s="193" t="s">
        <v>379</v>
      </c>
      <c r="F222" s="194" t="s">
        <v>380</v>
      </c>
      <c r="G222" s="195" t="s">
        <v>232</v>
      </c>
      <c r="H222" s="196">
        <v>28.428</v>
      </c>
      <c r="I222" s="197"/>
      <c r="J222" s="198">
        <f>ROUND(I222*H222,2)</f>
        <v>0</v>
      </c>
      <c r="K222" s="194" t="s">
        <v>22</v>
      </c>
      <c r="L222" s="60"/>
      <c r="M222" s="199" t="s">
        <v>22</v>
      </c>
      <c r="N222" s="200" t="s">
        <v>45</v>
      </c>
      <c r="O222" s="41"/>
      <c r="P222" s="201">
        <f>O222*H222</f>
        <v>0</v>
      </c>
      <c r="Q222" s="201">
        <v>0</v>
      </c>
      <c r="R222" s="201">
        <f>Q222*H222</f>
        <v>0</v>
      </c>
      <c r="S222" s="201">
        <v>0</v>
      </c>
      <c r="T222" s="202">
        <f>S222*H222</f>
        <v>0</v>
      </c>
      <c r="AR222" s="23" t="s">
        <v>167</v>
      </c>
      <c r="AT222" s="23" t="s">
        <v>151</v>
      </c>
      <c r="AU222" s="23" t="s">
        <v>83</v>
      </c>
      <c r="AY222" s="23" t="s">
        <v>148</v>
      </c>
      <c r="BE222" s="203">
        <f>IF(N222="základní",J222,0)</f>
        <v>0</v>
      </c>
      <c r="BF222" s="203">
        <f>IF(N222="snížená",J222,0)</f>
        <v>0</v>
      </c>
      <c r="BG222" s="203">
        <f>IF(N222="zákl. přenesená",J222,0)</f>
        <v>0</v>
      </c>
      <c r="BH222" s="203">
        <f>IF(N222="sníž. přenesená",J222,0)</f>
        <v>0</v>
      </c>
      <c r="BI222" s="203">
        <f>IF(N222="nulová",J222,0)</f>
        <v>0</v>
      </c>
      <c r="BJ222" s="23" t="s">
        <v>24</v>
      </c>
      <c r="BK222" s="203">
        <f>ROUND(I222*H222,2)</f>
        <v>0</v>
      </c>
      <c r="BL222" s="23" t="s">
        <v>167</v>
      </c>
      <c r="BM222" s="23" t="s">
        <v>381</v>
      </c>
    </row>
    <row r="223" spans="2:63" s="10" customFormat="1" ht="29.85" customHeight="1">
      <c r="B223" s="175"/>
      <c r="C223" s="176"/>
      <c r="D223" s="189" t="s">
        <v>73</v>
      </c>
      <c r="E223" s="190" t="s">
        <v>382</v>
      </c>
      <c r="F223" s="190" t="s">
        <v>383</v>
      </c>
      <c r="G223" s="176"/>
      <c r="H223" s="176"/>
      <c r="I223" s="179"/>
      <c r="J223" s="191">
        <f>BK223</f>
        <v>0</v>
      </c>
      <c r="K223" s="176"/>
      <c r="L223" s="181"/>
      <c r="M223" s="182"/>
      <c r="N223" s="183"/>
      <c r="O223" s="183"/>
      <c r="P223" s="184">
        <f>SUM(P224:P225)</f>
        <v>0</v>
      </c>
      <c r="Q223" s="183"/>
      <c r="R223" s="184">
        <f>SUM(R224:R225)</f>
        <v>0</v>
      </c>
      <c r="S223" s="183"/>
      <c r="T223" s="185">
        <f>SUM(T224:T225)</f>
        <v>0</v>
      </c>
      <c r="AR223" s="186" t="s">
        <v>24</v>
      </c>
      <c r="AT223" s="187" t="s">
        <v>73</v>
      </c>
      <c r="AU223" s="187" t="s">
        <v>24</v>
      </c>
      <c r="AY223" s="186" t="s">
        <v>148</v>
      </c>
      <c r="BK223" s="188">
        <f>SUM(BK224:BK225)</f>
        <v>0</v>
      </c>
    </row>
    <row r="224" spans="2:65" s="1" customFormat="1" ht="44.25" customHeight="1">
      <c r="B224" s="40"/>
      <c r="C224" s="192" t="s">
        <v>384</v>
      </c>
      <c r="D224" s="192" t="s">
        <v>151</v>
      </c>
      <c r="E224" s="193" t="s">
        <v>385</v>
      </c>
      <c r="F224" s="194" t="s">
        <v>386</v>
      </c>
      <c r="G224" s="195" t="s">
        <v>232</v>
      </c>
      <c r="H224" s="196">
        <v>27.482</v>
      </c>
      <c r="I224" s="197"/>
      <c r="J224" s="198">
        <f>ROUND(I224*H224,2)</f>
        <v>0</v>
      </c>
      <c r="K224" s="194" t="s">
        <v>155</v>
      </c>
      <c r="L224" s="60"/>
      <c r="M224" s="199" t="s">
        <v>22</v>
      </c>
      <c r="N224" s="200" t="s">
        <v>45</v>
      </c>
      <c r="O224" s="41"/>
      <c r="P224" s="201">
        <f>O224*H224</f>
        <v>0</v>
      </c>
      <c r="Q224" s="201">
        <v>0</v>
      </c>
      <c r="R224" s="201">
        <f>Q224*H224</f>
        <v>0</v>
      </c>
      <c r="S224" s="201">
        <v>0</v>
      </c>
      <c r="T224" s="202">
        <f>S224*H224</f>
        <v>0</v>
      </c>
      <c r="AR224" s="23" t="s">
        <v>167</v>
      </c>
      <c r="AT224" s="23" t="s">
        <v>151</v>
      </c>
      <c r="AU224" s="23" t="s">
        <v>83</v>
      </c>
      <c r="AY224" s="23" t="s">
        <v>148</v>
      </c>
      <c r="BE224" s="203">
        <f>IF(N224="základní",J224,0)</f>
        <v>0</v>
      </c>
      <c r="BF224" s="203">
        <f>IF(N224="snížená",J224,0)</f>
        <v>0</v>
      </c>
      <c r="BG224" s="203">
        <f>IF(N224="zákl. přenesená",J224,0)</f>
        <v>0</v>
      </c>
      <c r="BH224" s="203">
        <f>IF(N224="sníž. přenesená",J224,0)</f>
        <v>0</v>
      </c>
      <c r="BI224" s="203">
        <f>IF(N224="nulová",J224,0)</f>
        <v>0</v>
      </c>
      <c r="BJ224" s="23" t="s">
        <v>24</v>
      </c>
      <c r="BK224" s="203">
        <f>ROUND(I224*H224,2)</f>
        <v>0</v>
      </c>
      <c r="BL224" s="23" t="s">
        <v>167</v>
      </c>
      <c r="BM224" s="23" t="s">
        <v>387</v>
      </c>
    </row>
    <row r="225" spans="2:47" s="1" customFormat="1" ht="81">
      <c r="B225" s="40"/>
      <c r="C225" s="62"/>
      <c r="D225" s="208" t="s">
        <v>208</v>
      </c>
      <c r="E225" s="62"/>
      <c r="F225" s="209" t="s">
        <v>388</v>
      </c>
      <c r="G225" s="62"/>
      <c r="H225" s="62"/>
      <c r="I225" s="162"/>
      <c r="J225" s="62"/>
      <c r="K225" s="62"/>
      <c r="L225" s="60"/>
      <c r="M225" s="210"/>
      <c r="N225" s="41"/>
      <c r="O225" s="41"/>
      <c r="P225" s="41"/>
      <c r="Q225" s="41"/>
      <c r="R225" s="41"/>
      <c r="S225" s="41"/>
      <c r="T225" s="77"/>
      <c r="AT225" s="23" t="s">
        <v>208</v>
      </c>
      <c r="AU225" s="23" t="s">
        <v>83</v>
      </c>
    </row>
    <row r="226" spans="2:63" s="10" customFormat="1" ht="37.35" customHeight="1">
      <c r="B226" s="175"/>
      <c r="C226" s="176"/>
      <c r="D226" s="177" t="s">
        <v>73</v>
      </c>
      <c r="E226" s="178" t="s">
        <v>389</v>
      </c>
      <c r="F226" s="178" t="s">
        <v>390</v>
      </c>
      <c r="G226" s="176"/>
      <c r="H226" s="176"/>
      <c r="I226" s="179"/>
      <c r="J226" s="180">
        <f>BK226</f>
        <v>0</v>
      </c>
      <c r="K226" s="176"/>
      <c r="L226" s="181"/>
      <c r="M226" s="182"/>
      <c r="N226" s="183"/>
      <c r="O226" s="183"/>
      <c r="P226" s="184">
        <f>P227+P241+P251+P261+P310+P315+P326+P342+P367+P381+P397</f>
        <v>0</v>
      </c>
      <c r="Q226" s="183"/>
      <c r="R226" s="184">
        <f>R227+R241+R251+R261+R310+R315+R326+R342+R367+R381+R397</f>
        <v>27.267485900000004</v>
      </c>
      <c r="S226" s="183"/>
      <c r="T226" s="185">
        <f>T227+T241+T251+T261+T310+T315+T326+T342+T367+T381+T397</f>
        <v>0</v>
      </c>
      <c r="AR226" s="186" t="s">
        <v>83</v>
      </c>
      <c r="AT226" s="187" t="s">
        <v>73</v>
      </c>
      <c r="AU226" s="187" t="s">
        <v>74</v>
      </c>
      <c r="AY226" s="186" t="s">
        <v>148</v>
      </c>
      <c r="BK226" s="188">
        <f>BK227+BK241+BK251+BK261+BK310+BK315+BK326+BK342+BK367+BK381+BK397</f>
        <v>0</v>
      </c>
    </row>
    <row r="227" spans="2:63" s="10" customFormat="1" ht="19.9" customHeight="1">
      <c r="B227" s="175"/>
      <c r="C227" s="176"/>
      <c r="D227" s="189" t="s">
        <v>73</v>
      </c>
      <c r="E227" s="190" t="s">
        <v>391</v>
      </c>
      <c r="F227" s="190" t="s">
        <v>392</v>
      </c>
      <c r="G227" s="176"/>
      <c r="H227" s="176"/>
      <c r="I227" s="179"/>
      <c r="J227" s="191">
        <f>BK227</f>
        <v>0</v>
      </c>
      <c r="K227" s="176"/>
      <c r="L227" s="181"/>
      <c r="M227" s="182"/>
      <c r="N227" s="183"/>
      <c r="O227" s="183"/>
      <c r="P227" s="184">
        <f>SUM(P228:P240)</f>
        <v>0</v>
      </c>
      <c r="Q227" s="183"/>
      <c r="R227" s="184">
        <f>SUM(R228:R240)</f>
        <v>0.33068880000000006</v>
      </c>
      <c r="S227" s="183"/>
      <c r="T227" s="185">
        <f>SUM(T228:T240)</f>
        <v>0</v>
      </c>
      <c r="AR227" s="186" t="s">
        <v>83</v>
      </c>
      <c r="AT227" s="187" t="s">
        <v>73</v>
      </c>
      <c r="AU227" s="187" t="s">
        <v>24</v>
      </c>
      <c r="AY227" s="186" t="s">
        <v>148</v>
      </c>
      <c r="BK227" s="188">
        <f>SUM(BK228:BK240)</f>
        <v>0</v>
      </c>
    </row>
    <row r="228" spans="2:65" s="1" customFormat="1" ht="31.5" customHeight="1">
      <c r="B228" s="40"/>
      <c r="C228" s="192" t="s">
        <v>393</v>
      </c>
      <c r="D228" s="192" t="s">
        <v>151</v>
      </c>
      <c r="E228" s="193" t="s">
        <v>394</v>
      </c>
      <c r="F228" s="194" t="s">
        <v>395</v>
      </c>
      <c r="G228" s="195" t="s">
        <v>206</v>
      </c>
      <c r="H228" s="196">
        <v>61.9</v>
      </c>
      <c r="I228" s="197"/>
      <c r="J228" s="198">
        <f>ROUND(I228*H228,2)</f>
        <v>0</v>
      </c>
      <c r="K228" s="194" t="s">
        <v>155</v>
      </c>
      <c r="L228" s="60"/>
      <c r="M228" s="199" t="s">
        <v>22</v>
      </c>
      <c r="N228" s="200" t="s">
        <v>45</v>
      </c>
      <c r="O228" s="41"/>
      <c r="P228" s="201">
        <f>O228*H228</f>
        <v>0</v>
      </c>
      <c r="Q228" s="201">
        <v>0</v>
      </c>
      <c r="R228" s="201">
        <f>Q228*H228</f>
        <v>0</v>
      </c>
      <c r="S228" s="201">
        <v>0</v>
      </c>
      <c r="T228" s="202">
        <f>S228*H228</f>
        <v>0</v>
      </c>
      <c r="AR228" s="23" t="s">
        <v>277</v>
      </c>
      <c r="AT228" s="23" t="s">
        <v>151</v>
      </c>
      <c r="AU228" s="23" t="s">
        <v>83</v>
      </c>
      <c r="AY228" s="23" t="s">
        <v>148</v>
      </c>
      <c r="BE228" s="203">
        <f>IF(N228="základní",J228,0)</f>
        <v>0</v>
      </c>
      <c r="BF228" s="203">
        <f>IF(N228="snížená",J228,0)</f>
        <v>0</v>
      </c>
      <c r="BG228" s="203">
        <f>IF(N228="zákl. přenesená",J228,0)</f>
        <v>0</v>
      </c>
      <c r="BH228" s="203">
        <f>IF(N228="sníž. přenesená",J228,0)</f>
        <v>0</v>
      </c>
      <c r="BI228" s="203">
        <f>IF(N228="nulová",J228,0)</f>
        <v>0</v>
      </c>
      <c r="BJ228" s="23" t="s">
        <v>24</v>
      </c>
      <c r="BK228" s="203">
        <f>ROUND(I228*H228,2)</f>
        <v>0</v>
      </c>
      <c r="BL228" s="23" t="s">
        <v>277</v>
      </c>
      <c r="BM228" s="23" t="s">
        <v>396</v>
      </c>
    </row>
    <row r="229" spans="2:47" s="1" customFormat="1" ht="40.5">
      <c r="B229" s="40"/>
      <c r="C229" s="62"/>
      <c r="D229" s="208" t="s">
        <v>208</v>
      </c>
      <c r="E229" s="62"/>
      <c r="F229" s="209" t="s">
        <v>397</v>
      </c>
      <c r="G229" s="62"/>
      <c r="H229" s="62"/>
      <c r="I229" s="162"/>
      <c r="J229" s="62"/>
      <c r="K229" s="62"/>
      <c r="L229" s="60"/>
      <c r="M229" s="210"/>
      <c r="N229" s="41"/>
      <c r="O229" s="41"/>
      <c r="P229" s="41"/>
      <c r="Q229" s="41"/>
      <c r="R229" s="41"/>
      <c r="S229" s="41"/>
      <c r="T229" s="77"/>
      <c r="AT229" s="23" t="s">
        <v>208</v>
      </c>
      <c r="AU229" s="23" t="s">
        <v>83</v>
      </c>
    </row>
    <row r="230" spans="2:51" s="11" customFormat="1" ht="13.5">
      <c r="B230" s="211"/>
      <c r="C230" s="212"/>
      <c r="D230" s="208" t="s">
        <v>210</v>
      </c>
      <c r="E230" s="213" t="s">
        <v>22</v>
      </c>
      <c r="F230" s="214" t="s">
        <v>221</v>
      </c>
      <c r="G230" s="212"/>
      <c r="H230" s="215" t="s">
        <v>22</v>
      </c>
      <c r="I230" s="216"/>
      <c r="J230" s="212"/>
      <c r="K230" s="212"/>
      <c r="L230" s="217"/>
      <c r="M230" s="218"/>
      <c r="N230" s="219"/>
      <c r="O230" s="219"/>
      <c r="P230" s="219"/>
      <c r="Q230" s="219"/>
      <c r="R230" s="219"/>
      <c r="S230" s="219"/>
      <c r="T230" s="220"/>
      <c r="AT230" s="221" t="s">
        <v>210</v>
      </c>
      <c r="AU230" s="221" t="s">
        <v>83</v>
      </c>
      <c r="AV230" s="11" t="s">
        <v>24</v>
      </c>
      <c r="AW230" s="11" t="s">
        <v>38</v>
      </c>
      <c r="AX230" s="11" t="s">
        <v>74</v>
      </c>
      <c r="AY230" s="221" t="s">
        <v>148</v>
      </c>
    </row>
    <row r="231" spans="2:51" s="12" customFormat="1" ht="13.5">
      <c r="B231" s="222"/>
      <c r="C231" s="223"/>
      <c r="D231" s="208" t="s">
        <v>210</v>
      </c>
      <c r="E231" s="224" t="s">
        <v>22</v>
      </c>
      <c r="F231" s="225" t="s">
        <v>398</v>
      </c>
      <c r="G231" s="223"/>
      <c r="H231" s="226">
        <v>61.9</v>
      </c>
      <c r="I231" s="227"/>
      <c r="J231" s="223"/>
      <c r="K231" s="223"/>
      <c r="L231" s="228"/>
      <c r="M231" s="229"/>
      <c r="N231" s="230"/>
      <c r="O231" s="230"/>
      <c r="P231" s="230"/>
      <c r="Q231" s="230"/>
      <c r="R231" s="230"/>
      <c r="S231" s="230"/>
      <c r="T231" s="231"/>
      <c r="AT231" s="232" t="s">
        <v>210</v>
      </c>
      <c r="AU231" s="232" t="s">
        <v>83</v>
      </c>
      <c r="AV231" s="12" t="s">
        <v>83</v>
      </c>
      <c r="AW231" s="12" t="s">
        <v>38</v>
      </c>
      <c r="AX231" s="12" t="s">
        <v>74</v>
      </c>
      <c r="AY231" s="232" t="s">
        <v>148</v>
      </c>
    </row>
    <row r="232" spans="2:51" s="13" customFormat="1" ht="13.5">
      <c r="B232" s="233"/>
      <c r="C232" s="234"/>
      <c r="D232" s="244" t="s">
        <v>210</v>
      </c>
      <c r="E232" s="245" t="s">
        <v>22</v>
      </c>
      <c r="F232" s="246" t="s">
        <v>213</v>
      </c>
      <c r="G232" s="234"/>
      <c r="H232" s="247">
        <v>61.9</v>
      </c>
      <c r="I232" s="238"/>
      <c r="J232" s="234"/>
      <c r="K232" s="234"/>
      <c r="L232" s="239"/>
      <c r="M232" s="240"/>
      <c r="N232" s="241"/>
      <c r="O232" s="241"/>
      <c r="P232" s="241"/>
      <c r="Q232" s="241"/>
      <c r="R232" s="241"/>
      <c r="S232" s="241"/>
      <c r="T232" s="242"/>
      <c r="AT232" s="243" t="s">
        <v>210</v>
      </c>
      <c r="AU232" s="243" t="s">
        <v>83</v>
      </c>
      <c r="AV232" s="13" t="s">
        <v>167</v>
      </c>
      <c r="AW232" s="13" t="s">
        <v>38</v>
      </c>
      <c r="AX232" s="13" t="s">
        <v>24</v>
      </c>
      <c r="AY232" s="243" t="s">
        <v>148</v>
      </c>
    </row>
    <row r="233" spans="2:65" s="1" customFormat="1" ht="22.5" customHeight="1">
      <c r="B233" s="40"/>
      <c r="C233" s="252" t="s">
        <v>399</v>
      </c>
      <c r="D233" s="252" t="s">
        <v>400</v>
      </c>
      <c r="E233" s="253" t="s">
        <v>401</v>
      </c>
      <c r="F233" s="254" t="s">
        <v>402</v>
      </c>
      <c r="G233" s="255" t="s">
        <v>403</v>
      </c>
      <c r="H233" s="256">
        <v>0.019</v>
      </c>
      <c r="I233" s="257"/>
      <c r="J233" s="258">
        <f>ROUND(I233*H233,2)</f>
        <v>0</v>
      </c>
      <c r="K233" s="254" t="s">
        <v>155</v>
      </c>
      <c r="L233" s="259"/>
      <c r="M233" s="260" t="s">
        <v>22</v>
      </c>
      <c r="N233" s="261" t="s">
        <v>45</v>
      </c>
      <c r="O233" s="41"/>
      <c r="P233" s="201">
        <f>O233*H233</f>
        <v>0</v>
      </c>
      <c r="Q233" s="201">
        <v>0.001</v>
      </c>
      <c r="R233" s="201">
        <f>Q233*H233</f>
        <v>1.9E-05</v>
      </c>
      <c r="S233" s="201">
        <v>0</v>
      </c>
      <c r="T233" s="202">
        <f>S233*H233</f>
        <v>0</v>
      </c>
      <c r="AR233" s="23" t="s">
        <v>404</v>
      </c>
      <c r="AT233" s="23" t="s">
        <v>400</v>
      </c>
      <c r="AU233" s="23" t="s">
        <v>83</v>
      </c>
      <c r="AY233" s="23" t="s">
        <v>148</v>
      </c>
      <c r="BE233" s="203">
        <f>IF(N233="základní",J233,0)</f>
        <v>0</v>
      </c>
      <c r="BF233" s="203">
        <f>IF(N233="snížená",J233,0)</f>
        <v>0</v>
      </c>
      <c r="BG233" s="203">
        <f>IF(N233="zákl. přenesená",J233,0)</f>
        <v>0</v>
      </c>
      <c r="BH233" s="203">
        <f>IF(N233="sníž. přenesená",J233,0)</f>
        <v>0</v>
      </c>
      <c r="BI233" s="203">
        <f>IF(N233="nulová",J233,0)</f>
        <v>0</v>
      </c>
      <c r="BJ233" s="23" t="s">
        <v>24</v>
      </c>
      <c r="BK233" s="203">
        <f>ROUND(I233*H233,2)</f>
        <v>0</v>
      </c>
      <c r="BL233" s="23" t="s">
        <v>277</v>
      </c>
      <c r="BM233" s="23" t="s">
        <v>405</v>
      </c>
    </row>
    <row r="234" spans="2:51" s="12" customFormat="1" ht="13.5">
      <c r="B234" s="222"/>
      <c r="C234" s="223"/>
      <c r="D234" s="244" t="s">
        <v>210</v>
      </c>
      <c r="E234" s="223"/>
      <c r="F234" s="250" t="s">
        <v>406</v>
      </c>
      <c r="G234" s="223"/>
      <c r="H234" s="251">
        <v>0.019</v>
      </c>
      <c r="I234" s="227"/>
      <c r="J234" s="223"/>
      <c r="K234" s="223"/>
      <c r="L234" s="228"/>
      <c r="M234" s="229"/>
      <c r="N234" s="230"/>
      <c r="O234" s="230"/>
      <c r="P234" s="230"/>
      <c r="Q234" s="230"/>
      <c r="R234" s="230"/>
      <c r="S234" s="230"/>
      <c r="T234" s="231"/>
      <c r="AT234" s="232" t="s">
        <v>210</v>
      </c>
      <c r="AU234" s="232" t="s">
        <v>83</v>
      </c>
      <c r="AV234" s="12" t="s">
        <v>83</v>
      </c>
      <c r="AW234" s="12" t="s">
        <v>6</v>
      </c>
      <c r="AX234" s="12" t="s">
        <v>24</v>
      </c>
      <c r="AY234" s="232" t="s">
        <v>148</v>
      </c>
    </row>
    <row r="235" spans="2:65" s="1" customFormat="1" ht="22.5" customHeight="1">
      <c r="B235" s="40"/>
      <c r="C235" s="192" t="s">
        <v>407</v>
      </c>
      <c r="D235" s="192" t="s">
        <v>151</v>
      </c>
      <c r="E235" s="193" t="s">
        <v>408</v>
      </c>
      <c r="F235" s="194" t="s">
        <v>409</v>
      </c>
      <c r="G235" s="195" t="s">
        <v>206</v>
      </c>
      <c r="H235" s="196">
        <v>61.9</v>
      </c>
      <c r="I235" s="197"/>
      <c r="J235" s="198">
        <f>ROUND(I235*H235,2)</f>
        <v>0</v>
      </c>
      <c r="K235" s="194" t="s">
        <v>155</v>
      </c>
      <c r="L235" s="60"/>
      <c r="M235" s="199" t="s">
        <v>22</v>
      </c>
      <c r="N235" s="200" t="s">
        <v>45</v>
      </c>
      <c r="O235" s="41"/>
      <c r="P235" s="201">
        <f>O235*H235</f>
        <v>0</v>
      </c>
      <c r="Q235" s="201">
        <v>0.00088</v>
      </c>
      <c r="R235" s="201">
        <f>Q235*H235</f>
        <v>0.054472</v>
      </c>
      <c r="S235" s="201">
        <v>0</v>
      </c>
      <c r="T235" s="202">
        <f>S235*H235</f>
        <v>0</v>
      </c>
      <c r="AR235" s="23" t="s">
        <v>277</v>
      </c>
      <c r="AT235" s="23" t="s">
        <v>151</v>
      </c>
      <c r="AU235" s="23" t="s">
        <v>83</v>
      </c>
      <c r="AY235" s="23" t="s">
        <v>148</v>
      </c>
      <c r="BE235" s="203">
        <f>IF(N235="základní",J235,0)</f>
        <v>0</v>
      </c>
      <c r="BF235" s="203">
        <f>IF(N235="snížená",J235,0)</f>
        <v>0</v>
      </c>
      <c r="BG235" s="203">
        <f>IF(N235="zákl. přenesená",J235,0)</f>
        <v>0</v>
      </c>
      <c r="BH235" s="203">
        <f>IF(N235="sníž. přenesená",J235,0)</f>
        <v>0</v>
      </c>
      <c r="BI235" s="203">
        <f>IF(N235="nulová",J235,0)</f>
        <v>0</v>
      </c>
      <c r="BJ235" s="23" t="s">
        <v>24</v>
      </c>
      <c r="BK235" s="203">
        <f>ROUND(I235*H235,2)</f>
        <v>0</v>
      </c>
      <c r="BL235" s="23" t="s">
        <v>277</v>
      </c>
      <c r="BM235" s="23" t="s">
        <v>410</v>
      </c>
    </row>
    <row r="236" spans="2:47" s="1" customFormat="1" ht="40.5">
      <c r="B236" s="40"/>
      <c r="C236" s="62"/>
      <c r="D236" s="244" t="s">
        <v>208</v>
      </c>
      <c r="E236" s="62"/>
      <c r="F236" s="248" t="s">
        <v>411</v>
      </c>
      <c r="G236" s="62"/>
      <c r="H236" s="62"/>
      <c r="I236" s="162"/>
      <c r="J236" s="62"/>
      <c r="K236" s="62"/>
      <c r="L236" s="60"/>
      <c r="M236" s="210"/>
      <c r="N236" s="41"/>
      <c r="O236" s="41"/>
      <c r="P236" s="41"/>
      <c r="Q236" s="41"/>
      <c r="R236" s="41"/>
      <c r="S236" s="41"/>
      <c r="T236" s="77"/>
      <c r="AT236" s="23" t="s">
        <v>208</v>
      </c>
      <c r="AU236" s="23" t="s">
        <v>83</v>
      </c>
    </row>
    <row r="237" spans="2:65" s="1" customFormat="1" ht="22.5" customHeight="1">
      <c r="B237" s="40"/>
      <c r="C237" s="252" t="s">
        <v>412</v>
      </c>
      <c r="D237" s="252" t="s">
        <v>400</v>
      </c>
      <c r="E237" s="253" t="s">
        <v>413</v>
      </c>
      <c r="F237" s="254" t="s">
        <v>414</v>
      </c>
      <c r="G237" s="255" t="s">
        <v>206</v>
      </c>
      <c r="H237" s="256">
        <v>71.185</v>
      </c>
      <c r="I237" s="257"/>
      <c r="J237" s="258">
        <f>ROUND(I237*H237,2)</f>
        <v>0</v>
      </c>
      <c r="K237" s="254" t="s">
        <v>155</v>
      </c>
      <c r="L237" s="259"/>
      <c r="M237" s="260" t="s">
        <v>22</v>
      </c>
      <c r="N237" s="261" t="s">
        <v>45</v>
      </c>
      <c r="O237" s="41"/>
      <c r="P237" s="201">
        <f>O237*H237</f>
        <v>0</v>
      </c>
      <c r="Q237" s="201">
        <v>0.00388</v>
      </c>
      <c r="R237" s="201">
        <f>Q237*H237</f>
        <v>0.27619780000000005</v>
      </c>
      <c r="S237" s="201">
        <v>0</v>
      </c>
      <c r="T237" s="202">
        <f>S237*H237</f>
        <v>0</v>
      </c>
      <c r="AR237" s="23" t="s">
        <v>404</v>
      </c>
      <c r="AT237" s="23" t="s">
        <v>400</v>
      </c>
      <c r="AU237" s="23" t="s">
        <v>83</v>
      </c>
      <c r="AY237" s="23" t="s">
        <v>148</v>
      </c>
      <c r="BE237" s="203">
        <f>IF(N237="základní",J237,0)</f>
        <v>0</v>
      </c>
      <c r="BF237" s="203">
        <f>IF(N237="snížená",J237,0)</f>
        <v>0</v>
      </c>
      <c r="BG237" s="203">
        <f>IF(N237="zákl. přenesená",J237,0)</f>
        <v>0</v>
      </c>
      <c r="BH237" s="203">
        <f>IF(N237="sníž. přenesená",J237,0)</f>
        <v>0</v>
      </c>
      <c r="BI237" s="203">
        <f>IF(N237="nulová",J237,0)</f>
        <v>0</v>
      </c>
      <c r="BJ237" s="23" t="s">
        <v>24</v>
      </c>
      <c r="BK237" s="203">
        <f>ROUND(I237*H237,2)</f>
        <v>0</v>
      </c>
      <c r="BL237" s="23" t="s">
        <v>277</v>
      </c>
      <c r="BM237" s="23" t="s">
        <v>415</v>
      </c>
    </row>
    <row r="238" spans="2:51" s="12" customFormat="1" ht="13.5">
      <c r="B238" s="222"/>
      <c r="C238" s="223"/>
      <c r="D238" s="244" t="s">
        <v>210</v>
      </c>
      <c r="E238" s="223"/>
      <c r="F238" s="250" t="s">
        <v>416</v>
      </c>
      <c r="G238" s="223"/>
      <c r="H238" s="251">
        <v>71.185</v>
      </c>
      <c r="I238" s="227"/>
      <c r="J238" s="223"/>
      <c r="K238" s="223"/>
      <c r="L238" s="228"/>
      <c r="M238" s="229"/>
      <c r="N238" s="230"/>
      <c r="O238" s="230"/>
      <c r="P238" s="230"/>
      <c r="Q238" s="230"/>
      <c r="R238" s="230"/>
      <c r="S238" s="230"/>
      <c r="T238" s="231"/>
      <c r="AT238" s="232" t="s">
        <v>210</v>
      </c>
      <c r="AU238" s="232" t="s">
        <v>83</v>
      </c>
      <c r="AV238" s="12" t="s">
        <v>83</v>
      </c>
      <c r="AW238" s="12" t="s">
        <v>6</v>
      </c>
      <c r="AX238" s="12" t="s">
        <v>24</v>
      </c>
      <c r="AY238" s="232" t="s">
        <v>148</v>
      </c>
    </row>
    <row r="239" spans="2:65" s="1" customFormat="1" ht="31.5" customHeight="1">
      <c r="B239" s="40"/>
      <c r="C239" s="192" t="s">
        <v>417</v>
      </c>
      <c r="D239" s="192" t="s">
        <v>151</v>
      </c>
      <c r="E239" s="193" t="s">
        <v>418</v>
      </c>
      <c r="F239" s="194" t="s">
        <v>419</v>
      </c>
      <c r="G239" s="195" t="s">
        <v>420</v>
      </c>
      <c r="H239" s="262"/>
      <c r="I239" s="197"/>
      <c r="J239" s="198">
        <f>ROUND(I239*H239,2)</f>
        <v>0</v>
      </c>
      <c r="K239" s="194" t="s">
        <v>155</v>
      </c>
      <c r="L239" s="60"/>
      <c r="M239" s="199" t="s">
        <v>22</v>
      </c>
      <c r="N239" s="200" t="s">
        <v>45</v>
      </c>
      <c r="O239" s="41"/>
      <c r="P239" s="201">
        <f>O239*H239</f>
        <v>0</v>
      </c>
      <c r="Q239" s="201">
        <v>0</v>
      </c>
      <c r="R239" s="201">
        <f>Q239*H239</f>
        <v>0</v>
      </c>
      <c r="S239" s="201">
        <v>0</v>
      </c>
      <c r="T239" s="202">
        <f>S239*H239</f>
        <v>0</v>
      </c>
      <c r="AR239" s="23" t="s">
        <v>277</v>
      </c>
      <c r="AT239" s="23" t="s">
        <v>151</v>
      </c>
      <c r="AU239" s="23" t="s">
        <v>83</v>
      </c>
      <c r="AY239" s="23" t="s">
        <v>148</v>
      </c>
      <c r="BE239" s="203">
        <f>IF(N239="základní",J239,0)</f>
        <v>0</v>
      </c>
      <c r="BF239" s="203">
        <f>IF(N239="snížená",J239,0)</f>
        <v>0</v>
      </c>
      <c r="BG239" s="203">
        <f>IF(N239="zákl. přenesená",J239,0)</f>
        <v>0</v>
      </c>
      <c r="BH239" s="203">
        <f>IF(N239="sníž. přenesená",J239,0)</f>
        <v>0</v>
      </c>
      <c r="BI239" s="203">
        <f>IF(N239="nulová",J239,0)</f>
        <v>0</v>
      </c>
      <c r="BJ239" s="23" t="s">
        <v>24</v>
      </c>
      <c r="BK239" s="203">
        <f>ROUND(I239*H239,2)</f>
        <v>0</v>
      </c>
      <c r="BL239" s="23" t="s">
        <v>277</v>
      </c>
      <c r="BM239" s="23" t="s">
        <v>421</v>
      </c>
    </row>
    <row r="240" spans="2:47" s="1" customFormat="1" ht="121.5">
      <c r="B240" s="40"/>
      <c r="C240" s="62"/>
      <c r="D240" s="208" t="s">
        <v>208</v>
      </c>
      <c r="E240" s="62"/>
      <c r="F240" s="209" t="s">
        <v>422</v>
      </c>
      <c r="G240" s="62"/>
      <c r="H240" s="62"/>
      <c r="I240" s="162"/>
      <c r="J240" s="62"/>
      <c r="K240" s="62"/>
      <c r="L240" s="60"/>
      <c r="M240" s="210"/>
      <c r="N240" s="41"/>
      <c r="O240" s="41"/>
      <c r="P240" s="41"/>
      <c r="Q240" s="41"/>
      <c r="R240" s="41"/>
      <c r="S240" s="41"/>
      <c r="T240" s="77"/>
      <c r="AT240" s="23" t="s">
        <v>208</v>
      </c>
      <c r="AU240" s="23" t="s">
        <v>83</v>
      </c>
    </row>
    <row r="241" spans="2:63" s="10" customFormat="1" ht="29.85" customHeight="1">
      <c r="B241" s="175"/>
      <c r="C241" s="176"/>
      <c r="D241" s="189" t="s">
        <v>73</v>
      </c>
      <c r="E241" s="190" t="s">
        <v>423</v>
      </c>
      <c r="F241" s="190" t="s">
        <v>424</v>
      </c>
      <c r="G241" s="176"/>
      <c r="H241" s="176"/>
      <c r="I241" s="179"/>
      <c r="J241" s="191">
        <f>BK241</f>
        <v>0</v>
      </c>
      <c r="K241" s="176"/>
      <c r="L241" s="181"/>
      <c r="M241" s="182"/>
      <c r="N241" s="183"/>
      <c r="O241" s="183"/>
      <c r="P241" s="184">
        <f>SUM(P242:P250)</f>
        <v>0</v>
      </c>
      <c r="Q241" s="183"/>
      <c r="R241" s="184">
        <f>SUM(R242:R250)</f>
        <v>0.007489900000000001</v>
      </c>
      <c r="S241" s="183"/>
      <c r="T241" s="185">
        <f>SUM(T242:T250)</f>
        <v>0</v>
      </c>
      <c r="AR241" s="186" t="s">
        <v>83</v>
      </c>
      <c r="AT241" s="187" t="s">
        <v>73</v>
      </c>
      <c r="AU241" s="187" t="s">
        <v>24</v>
      </c>
      <c r="AY241" s="186" t="s">
        <v>148</v>
      </c>
      <c r="BK241" s="188">
        <f>SUM(BK242:BK250)</f>
        <v>0</v>
      </c>
    </row>
    <row r="242" spans="2:65" s="1" customFormat="1" ht="31.5" customHeight="1">
      <c r="B242" s="40"/>
      <c r="C242" s="192" t="s">
        <v>425</v>
      </c>
      <c r="D242" s="192" t="s">
        <v>151</v>
      </c>
      <c r="E242" s="193" t="s">
        <v>426</v>
      </c>
      <c r="F242" s="194" t="s">
        <v>427</v>
      </c>
      <c r="G242" s="195" t="s">
        <v>206</v>
      </c>
      <c r="H242" s="196">
        <v>61.9</v>
      </c>
      <c r="I242" s="197"/>
      <c r="J242" s="198">
        <f>ROUND(I242*H242,2)</f>
        <v>0</v>
      </c>
      <c r="K242" s="194" t="s">
        <v>155</v>
      </c>
      <c r="L242" s="60"/>
      <c r="M242" s="199" t="s">
        <v>22</v>
      </c>
      <c r="N242" s="200" t="s">
        <v>45</v>
      </c>
      <c r="O242" s="41"/>
      <c r="P242" s="201">
        <f>O242*H242</f>
        <v>0</v>
      </c>
      <c r="Q242" s="201">
        <v>0</v>
      </c>
      <c r="R242" s="201">
        <f>Q242*H242</f>
        <v>0</v>
      </c>
      <c r="S242" s="201">
        <v>0</v>
      </c>
      <c r="T242" s="202">
        <f>S242*H242</f>
        <v>0</v>
      </c>
      <c r="AR242" s="23" t="s">
        <v>277</v>
      </c>
      <c r="AT242" s="23" t="s">
        <v>151</v>
      </c>
      <c r="AU242" s="23" t="s">
        <v>83</v>
      </c>
      <c r="AY242" s="23" t="s">
        <v>148</v>
      </c>
      <c r="BE242" s="203">
        <f>IF(N242="základní",J242,0)</f>
        <v>0</v>
      </c>
      <c r="BF242" s="203">
        <f>IF(N242="snížená",J242,0)</f>
        <v>0</v>
      </c>
      <c r="BG242" s="203">
        <f>IF(N242="zákl. přenesená",J242,0)</f>
        <v>0</v>
      </c>
      <c r="BH242" s="203">
        <f>IF(N242="sníž. přenesená",J242,0)</f>
        <v>0</v>
      </c>
      <c r="BI242" s="203">
        <f>IF(N242="nulová",J242,0)</f>
        <v>0</v>
      </c>
      <c r="BJ242" s="23" t="s">
        <v>24</v>
      </c>
      <c r="BK242" s="203">
        <f>ROUND(I242*H242,2)</f>
        <v>0</v>
      </c>
      <c r="BL242" s="23" t="s">
        <v>277</v>
      </c>
      <c r="BM242" s="23" t="s">
        <v>428</v>
      </c>
    </row>
    <row r="243" spans="2:51" s="11" customFormat="1" ht="13.5">
      <c r="B243" s="211"/>
      <c r="C243" s="212"/>
      <c r="D243" s="208" t="s">
        <v>210</v>
      </c>
      <c r="E243" s="213" t="s">
        <v>22</v>
      </c>
      <c r="F243" s="214" t="s">
        <v>221</v>
      </c>
      <c r="G243" s="212"/>
      <c r="H243" s="215" t="s">
        <v>22</v>
      </c>
      <c r="I243" s="216"/>
      <c r="J243" s="212"/>
      <c r="K243" s="212"/>
      <c r="L243" s="217"/>
      <c r="M243" s="218"/>
      <c r="N243" s="219"/>
      <c r="O243" s="219"/>
      <c r="P243" s="219"/>
      <c r="Q243" s="219"/>
      <c r="R243" s="219"/>
      <c r="S243" s="219"/>
      <c r="T243" s="220"/>
      <c r="AT243" s="221" t="s">
        <v>210</v>
      </c>
      <c r="AU243" s="221" t="s">
        <v>83</v>
      </c>
      <c r="AV243" s="11" t="s">
        <v>24</v>
      </c>
      <c r="AW243" s="11" t="s">
        <v>38</v>
      </c>
      <c r="AX243" s="11" t="s">
        <v>74</v>
      </c>
      <c r="AY243" s="221" t="s">
        <v>148</v>
      </c>
    </row>
    <row r="244" spans="2:51" s="12" customFormat="1" ht="13.5">
      <c r="B244" s="222"/>
      <c r="C244" s="223"/>
      <c r="D244" s="208" t="s">
        <v>210</v>
      </c>
      <c r="E244" s="224" t="s">
        <v>22</v>
      </c>
      <c r="F244" s="225" t="s">
        <v>398</v>
      </c>
      <c r="G244" s="223"/>
      <c r="H244" s="226">
        <v>61.9</v>
      </c>
      <c r="I244" s="227"/>
      <c r="J244" s="223"/>
      <c r="K244" s="223"/>
      <c r="L244" s="228"/>
      <c r="M244" s="229"/>
      <c r="N244" s="230"/>
      <c r="O244" s="230"/>
      <c r="P244" s="230"/>
      <c r="Q244" s="230"/>
      <c r="R244" s="230"/>
      <c r="S244" s="230"/>
      <c r="T244" s="231"/>
      <c r="AT244" s="232" t="s">
        <v>210</v>
      </c>
      <c r="AU244" s="232" t="s">
        <v>83</v>
      </c>
      <c r="AV244" s="12" t="s">
        <v>83</v>
      </c>
      <c r="AW244" s="12" t="s">
        <v>38</v>
      </c>
      <c r="AX244" s="12" t="s">
        <v>74</v>
      </c>
      <c r="AY244" s="232" t="s">
        <v>148</v>
      </c>
    </row>
    <row r="245" spans="2:51" s="13" customFormat="1" ht="13.5">
      <c r="B245" s="233"/>
      <c r="C245" s="234"/>
      <c r="D245" s="244" t="s">
        <v>210</v>
      </c>
      <c r="E245" s="245" t="s">
        <v>22</v>
      </c>
      <c r="F245" s="246" t="s">
        <v>213</v>
      </c>
      <c r="G245" s="234"/>
      <c r="H245" s="247">
        <v>61.9</v>
      </c>
      <c r="I245" s="238"/>
      <c r="J245" s="234"/>
      <c r="K245" s="234"/>
      <c r="L245" s="239"/>
      <c r="M245" s="240"/>
      <c r="N245" s="241"/>
      <c r="O245" s="241"/>
      <c r="P245" s="241"/>
      <c r="Q245" s="241"/>
      <c r="R245" s="241"/>
      <c r="S245" s="241"/>
      <c r="T245" s="242"/>
      <c r="AT245" s="243" t="s">
        <v>210</v>
      </c>
      <c r="AU245" s="243" t="s">
        <v>83</v>
      </c>
      <c r="AV245" s="13" t="s">
        <v>167</v>
      </c>
      <c r="AW245" s="13" t="s">
        <v>38</v>
      </c>
      <c r="AX245" s="13" t="s">
        <v>24</v>
      </c>
      <c r="AY245" s="243" t="s">
        <v>148</v>
      </c>
    </row>
    <row r="246" spans="2:65" s="1" customFormat="1" ht="22.5" customHeight="1">
      <c r="B246" s="40"/>
      <c r="C246" s="252" t="s">
        <v>429</v>
      </c>
      <c r="D246" s="252" t="s">
        <v>400</v>
      </c>
      <c r="E246" s="253" t="s">
        <v>430</v>
      </c>
      <c r="F246" s="254" t="s">
        <v>431</v>
      </c>
      <c r="G246" s="255" t="s">
        <v>206</v>
      </c>
      <c r="H246" s="256">
        <v>68.09</v>
      </c>
      <c r="I246" s="257"/>
      <c r="J246" s="258">
        <f>ROUND(I246*H246,2)</f>
        <v>0</v>
      </c>
      <c r="K246" s="254" t="s">
        <v>155</v>
      </c>
      <c r="L246" s="259"/>
      <c r="M246" s="260" t="s">
        <v>22</v>
      </c>
      <c r="N246" s="261" t="s">
        <v>45</v>
      </c>
      <c r="O246" s="41"/>
      <c r="P246" s="201">
        <f>O246*H246</f>
        <v>0</v>
      </c>
      <c r="Q246" s="201">
        <v>0.00011</v>
      </c>
      <c r="R246" s="201">
        <f>Q246*H246</f>
        <v>0.007489900000000001</v>
      </c>
      <c r="S246" s="201">
        <v>0</v>
      </c>
      <c r="T246" s="202">
        <f>S246*H246</f>
        <v>0</v>
      </c>
      <c r="AR246" s="23" t="s">
        <v>404</v>
      </c>
      <c r="AT246" s="23" t="s">
        <v>400</v>
      </c>
      <c r="AU246" s="23" t="s">
        <v>83</v>
      </c>
      <c r="AY246" s="23" t="s">
        <v>148</v>
      </c>
      <c r="BE246" s="203">
        <f>IF(N246="základní",J246,0)</f>
        <v>0</v>
      </c>
      <c r="BF246" s="203">
        <f>IF(N246="snížená",J246,0)</f>
        <v>0</v>
      </c>
      <c r="BG246" s="203">
        <f>IF(N246="zákl. přenesená",J246,0)</f>
        <v>0</v>
      </c>
      <c r="BH246" s="203">
        <f>IF(N246="sníž. přenesená",J246,0)</f>
        <v>0</v>
      </c>
      <c r="BI246" s="203">
        <f>IF(N246="nulová",J246,0)</f>
        <v>0</v>
      </c>
      <c r="BJ246" s="23" t="s">
        <v>24</v>
      </c>
      <c r="BK246" s="203">
        <f>ROUND(I246*H246,2)</f>
        <v>0</v>
      </c>
      <c r="BL246" s="23" t="s">
        <v>277</v>
      </c>
      <c r="BM246" s="23" t="s">
        <v>432</v>
      </c>
    </row>
    <row r="247" spans="2:47" s="1" customFormat="1" ht="27">
      <c r="B247" s="40"/>
      <c r="C247" s="62"/>
      <c r="D247" s="208" t="s">
        <v>371</v>
      </c>
      <c r="E247" s="62"/>
      <c r="F247" s="209" t="s">
        <v>433</v>
      </c>
      <c r="G247" s="62"/>
      <c r="H247" s="62"/>
      <c r="I247" s="162"/>
      <c r="J247" s="62"/>
      <c r="K247" s="62"/>
      <c r="L247" s="60"/>
      <c r="M247" s="210"/>
      <c r="N247" s="41"/>
      <c r="O247" s="41"/>
      <c r="P247" s="41"/>
      <c r="Q247" s="41"/>
      <c r="R247" s="41"/>
      <c r="S247" s="41"/>
      <c r="T247" s="77"/>
      <c r="AT247" s="23" t="s">
        <v>371</v>
      </c>
      <c r="AU247" s="23" t="s">
        <v>83</v>
      </c>
    </row>
    <row r="248" spans="2:51" s="12" customFormat="1" ht="13.5">
      <c r="B248" s="222"/>
      <c r="C248" s="223"/>
      <c r="D248" s="244" t="s">
        <v>210</v>
      </c>
      <c r="E248" s="223"/>
      <c r="F248" s="250" t="s">
        <v>434</v>
      </c>
      <c r="G248" s="223"/>
      <c r="H248" s="251">
        <v>68.09</v>
      </c>
      <c r="I248" s="227"/>
      <c r="J248" s="223"/>
      <c r="K248" s="223"/>
      <c r="L248" s="228"/>
      <c r="M248" s="229"/>
      <c r="N248" s="230"/>
      <c r="O248" s="230"/>
      <c r="P248" s="230"/>
      <c r="Q248" s="230"/>
      <c r="R248" s="230"/>
      <c r="S248" s="230"/>
      <c r="T248" s="231"/>
      <c r="AT248" s="232" t="s">
        <v>210</v>
      </c>
      <c r="AU248" s="232" t="s">
        <v>83</v>
      </c>
      <c r="AV248" s="12" t="s">
        <v>83</v>
      </c>
      <c r="AW248" s="12" t="s">
        <v>6</v>
      </c>
      <c r="AX248" s="12" t="s">
        <v>24</v>
      </c>
      <c r="AY248" s="232" t="s">
        <v>148</v>
      </c>
    </row>
    <row r="249" spans="2:65" s="1" customFormat="1" ht="31.5" customHeight="1">
      <c r="B249" s="40"/>
      <c r="C249" s="192" t="s">
        <v>404</v>
      </c>
      <c r="D249" s="192" t="s">
        <v>151</v>
      </c>
      <c r="E249" s="193" t="s">
        <v>435</v>
      </c>
      <c r="F249" s="194" t="s">
        <v>436</v>
      </c>
      <c r="G249" s="195" t="s">
        <v>420</v>
      </c>
      <c r="H249" s="262"/>
      <c r="I249" s="197"/>
      <c r="J249" s="198">
        <f>ROUND(I249*H249,2)</f>
        <v>0</v>
      </c>
      <c r="K249" s="194" t="s">
        <v>155</v>
      </c>
      <c r="L249" s="60"/>
      <c r="M249" s="199" t="s">
        <v>22</v>
      </c>
      <c r="N249" s="200" t="s">
        <v>45</v>
      </c>
      <c r="O249" s="41"/>
      <c r="P249" s="201">
        <f>O249*H249</f>
        <v>0</v>
      </c>
      <c r="Q249" s="201">
        <v>0</v>
      </c>
      <c r="R249" s="201">
        <f>Q249*H249</f>
        <v>0</v>
      </c>
      <c r="S249" s="201">
        <v>0</v>
      </c>
      <c r="T249" s="202">
        <f>S249*H249</f>
        <v>0</v>
      </c>
      <c r="AR249" s="23" t="s">
        <v>277</v>
      </c>
      <c r="AT249" s="23" t="s">
        <v>151</v>
      </c>
      <c r="AU249" s="23" t="s">
        <v>83</v>
      </c>
      <c r="AY249" s="23" t="s">
        <v>148</v>
      </c>
      <c r="BE249" s="203">
        <f>IF(N249="základní",J249,0)</f>
        <v>0</v>
      </c>
      <c r="BF249" s="203">
        <f>IF(N249="snížená",J249,0)</f>
        <v>0</v>
      </c>
      <c r="BG249" s="203">
        <f>IF(N249="zákl. přenesená",J249,0)</f>
        <v>0</v>
      </c>
      <c r="BH249" s="203">
        <f>IF(N249="sníž. přenesená",J249,0)</f>
        <v>0</v>
      </c>
      <c r="BI249" s="203">
        <f>IF(N249="nulová",J249,0)</f>
        <v>0</v>
      </c>
      <c r="BJ249" s="23" t="s">
        <v>24</v>
      </c>
      <c r="BK249" s="203">
        <f>ROUND(I249*H249,2)</f>
        <v>0</v>
      </c>
      <c r="BL249" s="23" t="s">
        <v>277</v>
      </c>
      <c r="BM249" s="23" t="s">
        <v>437</v>
      </c>
    </row>
    <row r="250" spans="2:47" s="1" customFormat="1" ht="121.5">
      <c r="B250" s="40"/>
      <c r="C250" s="62"/>
      <c r="D250" s="208" t="s">
        <v>208</v>
      </c>
      <c r="E250" s="62"/>
      <c r="F250" s="209" t="s">
        <v>438</v>
      </c>
      <c r="G250" s="62"/>
      <c r="H250" s="62"/>
      <c r="I250" s="162"/>
      <c r="J250" s="62"/>
      <c r="K250" s="62"/>
      <c r="L250" s="60"/>
      <c r="M250" s="210"/>
      <c r="N250" s="41"/>
      <c r="O250" s="41"/>
      <c r="P250" s="41"/>
      <c r="Q250" s="41"/>
      <c r="R250" s="41"/>
      <c r="S250" s="41"/>
      <c r="T250" s="77"/>
      <c r="AT250" s="23" t="s">
        <v>208</v>
      </c>
      <c r="AU250" s="23" t="s">
        <v>83</v>
      </c>
    </row>
    <row r="251" spans="2:63" s="10" customFormat="1" ht="29.85" customHeight="1">
      <c r="B251" s="175"/>
      <c r="C251" s="176"/>
      <c r="D251" s="189" t="s">
        <v>73</v>
      </c>
      <c r="E251" s="190" t="s">
        <v>439</v>
      </c>
      <c r="F251" s="190" t="s">
        <v>440</v>
      </c>
      <c r="G251" s="176"/>
      <c r="H251" s="176"/>
      <c r="I251" s="179"/>
      <c r="J251" s="191">
        <f>BK251</f>
        <v>0</v>
      </c>
      <c r="K251" s="176"/>
      <c r="L251" s="181"/>
      <c r="M251" s="182"/>
      <c r="N251" s="183"/>
      <c r="O251" s="183"/>
      <c r="P251" s="184">
        <f>SUM(P252:P260)</f>
        <v>0</v>
      </c>
      <c r="Q251" s="183"/>
      <c r="R251" s="184">
        <f>SUM(R252:R260)</f>
        <v>4.444379</v>
      </c>
      <c r="S251" s="183"/>
      <c r="T251" s="185">
        <f>SUM(T252:T260)</f>
        <v>0</v>
      </c>
      <c r="AR251" s="186" t="s">
        <v>83</v>
      </c>
      <c r="AT251" s="187" t="s">
        <v>73</v>
      </c>
      <c r="AU251" s="187" t="s">
        <v>24</v>
      </c>
      <c r="AY251" s="186" t="s">
        <v>148</v>
      </c>
      <c r="BK251" s="188">
        <f>SUM(BK252:BK260)</f>
        <v>0</v>
      </c>
    </row>
    <row r="252" spans="2:65" s="1" customFormat="1" ht="31.5" customHeight="1">
      <c r="B252" s="40"/>
      <c r="C252" s="192" t="s">
        <v>441</v>
      </c>
      <c r="D252" s="192" t="s">
        <v>151</v>
      </c>
      <c r="E252" s="193" t="s">
        <v>442</v>
      </c>
      <c r="F252" s="194" t="s">
        <v>443</v>
      </c>
      <c r="G252" s="195" t="s">
        <v>206</v>
      </c>
      <c r="H252" s="196">
        <v>215.454</v>
      </c>
      <c r="I252" s="197"/>
      <c r="J252" s="198">
        <f>ROUND(I252*H252,2)</f>
        <v>0</v>
      </c>
      <c r="K252" s="194" t="s">
        <v>155</v>
      </c>
      <c r="L252" s="60"/>
      <c r="M252" s="199" t="s">
        <v>22</v>
      </c>
      <c r="N252" s="200" t="s">
        <v>45</v>
      </c>
      <c r="O252" s="41"/>
      <c r="P252" s="201">
        <f>O252*H252</f>
        <v>0</v>
      </c>
      <c r="Q252" s="201">
        <v>0</v>
      </c>
      <c r="R252" s="201">
        <f>Q252*H252</f>
        <v>0</v>
      </c>
      <c r="S252" s="201">
        <v>0</v>
      </c>
      <c r="T252" s="202">
        <f>S252*H252</f>
        <v>0</v>
      </c>
      <c r="AR252" s="23" t="s">
        <v>277</v>
      </c>
      <c r="AT252" s="23" t="s">
        <v>151</v>
      </c>
      <c r="AU252" s="23" t="s">
        <v>83</v>
      </c>
      <c r="AY252" s="23" t="s">
        <v>148</v>
      </c>
      <c r="BE252" s="203">
        <f>IF(N252="základní",J252,0)</f>
        <v>0</v>
      </c>
      <c r="BF252" s="203">
        <f>IF(N252="snížená",J252,0)</f>
        <v>0</v>
      </c>
      <c r="BG252" s="203">
        <f>IF(N252="zákl. přenesená",J252,0)</f>
        <v>0</v>
      </c>
      <c r="BH252" s="203">
        <f>IF(N252="sníž. přenesená",J252,0)</f>
        <v>0</v>
      </c>
      <c r="BI252" s="203">
        <f>IF(N252="nulová",J252,0)</f>
        <v>0</v>
      </c>
      <c r="BJ252" s="23" t="s">
        <v>24</v>
      </c>
      <c r="BK252" s="203">
        <f>ROUND(I252*H252,2)</f>
        <v>0</v>
      </c>
      <c r="BL252" s="23" t="s">
        <v>277</v>
      </c>
      <c r="BM252" s="23" t="s">
        <v>444</v>
      </c>
    </row>
    <row r="253" spans="2:47" s="1" customFormat="1" ht="54">
      <c r="B253" s="40"/>
      <c r="C253" s="62"/>
      <c r="D253" s="208" t="s">
        <v>208</v>
      </c>
      <c r="E253" s="62"/>
      <c r="F253" s="209" t="s">
        <v>445</v>
      </c>
      <c r="G253" s="62"/>
      <c r="H253" s="62"/>
      <c r="I253" s="162"/>
      <c r="J253" s="62"/>
      <c r="K253" s="62"/>
      <c r="L253" s="60"/>
      <c r="M253" s="210"/>
      <c r="N253" s="41"/>
      <c r="O253" s="41"/>
      <c r="P253" s="41"/>
      <c r="Q253" s="41"/>
      <c r="R253" s="41"/>
      <c r="S253" s="41"/>
      <c r="T253" s="77"/>
      <c r="AT253" s="23" t="s">
        <v>208</v>
      </c>
      <c r="AU253" s="23" t="s">
        <v>83</v>
      </c>
    </row>
    <row r="254" spans="2:51" s="11" customFormat="1" ht="13.5">
      <c r="B254" s="211"/>
      <c r="C254" s="212"/>
      <c r="D254" s="208" t="s">
        <v>210</v>
      </c>
      <c r="E254" s="213" t="s">
        <v>22</v>
      </c>
      <c r="F254" s="214" t="s">
        <v>446</v>
      </c>
      <c r="G254" s="212"/>
      <c r="H254" s="215" t="s">
        <v>22</v>
      </c>
      <c r="I254" s="216"/>
      <c r="J254" s="212"/>
      <c r="K254" s="212"/>
      <c r="L254" s="217"/>
      <c r="M254" s="218"/>
      <c r="N254" s="219"/>
      <c r="O254" s="219"/>
      <c r="P254" s="219"/>
      <c r="Q254" s="219"/>
      <c r="R254" s="219"/>
      <c r="S254" s="219"/>
      <c r="T254" s="220"/>
      <c r="AT254" s="221" t="s">
        <v>210</v>
      </c>
      <c r="AU254" s="221" t="s">
        <v>83</v>
      </c>
      <c r="AV254" s="11" t="s">
        <v>24</v>
      </c>
      <c r="AW254" s="11" t="s">
        <v>38</v>
      </c>
      <c r="AX254" s="11" t="s">
        <v>74</v>
      </c>
      <c r="AY254" s="221" t="s">
        <v>148</v>
      </c>
    </row>
    <row r="255" spans="2:51" s="12" customFormat="1" ht="13.5">
      <c r="B255" s="222"/>
      <c r="C255" s="223"/>
      <c r="D255" s="208" t="s">
        <v>210</v>
      </c>
      <c r="E255" s="224" t="s">
        <v>22</v>
      </c>
      <c r="F255" s="225" t="s">
        <v>447</v>
      </c>
      <c r="G255" s="223"/>
      <c r="H255" s="226">
        <v>215.454</v>
      </c>
      <c r="I255" s="227"/>
      <c r="J255" s="223"/>
      <c r="K255" s="223"/>
      <c r="L255" s="228"/>
      <c r="M255" s="229"/>
      <c r="N255" s="230"/>
      <c r="O255" s="230"/>
      <c r="P255" s="230"/>
      <c r="Q255" s="230"/>
      <c r="R255" s="230"/>
      <c r="S255" s="230"/>
      <c r="T255" s="231"/>
      <c r="AT255" s="232" t="s">
        <v>210</v>
      </c>
      <c r="AU255" s="232" t="s">
        <v>83</v>
      </c>
      <c r="AV255" s="12" t="s">
        <v>83</v>
      </c>
      <c r="AW255" s="12" t="s">
        <v>38</v>
      </c>
      <c r="AX255" s="12" t="s">
        <v>74</v>
      </c>
      <c r="AY255" s="232" t="s">
        <v>148</v>
      </c>
    </row>
    <row r="256" spans="2:51" s="13" customFormat="1" ht="13.5">
      <c r="B256" s="233"/>
      <c r="C256" s="234"/>
      <c r="D256" s="244" t="s">
        <v>210</v>
      </c>
      <c r="E256" s="245" t="s">
        <v>22</v>
      </c>
      <c r="F256" s="246" t="s">
        <v>213</v>
      </c>
      <c r="G256" s="234"/>
      <c r="H256" s="247">
        <v>215.454</v>
      </c>
      <c r="I256" s="238"/>
      <c r="J256" s="234"/>
      <c r="K256" s="234"/>
      <c r="L256" s="239"/>
      <c r="M256" s="240"/>
      <c r="N256" s="241"/>
      <c r="O256" s="241"/>
      <c r="P256" s="241"/>
      <c r="Q256" s="241"/>
      <c r="R256" s="241"/>
      <c r="S256" s="241"/>
      <c r="T256" s="242"/>
      <c r="AT256" s="243" t="s">
        <v>210</v>
      </c>
      <c r="AU256" s="243" t="s">
        <v>83</v>
      </c>
      <c r="AV256" s="13" t="s">
        <v>167</v>
      </c>
      <c r="AW256" s="13" t="s">
        <v>38</v>
      </c>
      <c r="AX256" s="13" t="s">
        <v>24</v>
      </c>
      <c r="AY256" s="243" t="s">
        <v>148</v>
      </c>
    </row>
    <row r="257" spans="2:65" s="1" customFormat="1" ht="22.5" customHeight="1">
      <c r="B257" s="40"/>
      <c r="C257" s="252" t="s">
        <v>448</v>
      </c>
      <c r="D257" s="252" t="s">
        <v>400</v>
      </c>
      <c r="E257" s="253" t="s">
        <v>449</v>
      </c>
      <c r="F257" s="254" t="s">
        <v>450</v>
      </c>
      <c r="G257" s="255" t="s">
        <v>206</v>
      </c>
      <c r="H257" s="256">
        <v>232.69</v>
      </c>
      <c r="I257" s="257"/>
      <c r="J257" s="258">
        <f>ROUND(I257*H257,2)</f>
        <v>0</v>
      </c>
      <c r="K257" s="254" t="s">
        <v>155</v>
      </c>
      <c r="L257" s="259"/>
      <c r="M257" s="260" t="s">
        <v>22</v>
      </c>
      <c r="N257" s="261" t="s">
        <v>45</v>
      </c>
      <c r="O257" s="41"/>
      <c r="P257" s="201">
        <f>O257*H257</f>
        <v>0</v>
      </c>
      <c r="Q257" s="201">
        <v>0.0191</v>
      </c>
      <c r="R257" s="201">
        <f>Q257*H257</f>
        <v>4.444379</v>
      </c>
      <c r="S257" s="201">
        <v>0</v>
      </c>
      <c r="T257" s="202">
        <f>S257*H257</f>
        <v>0</v>
      </c>
      <c r="AR257" s="23" t="s">
        <v>404</v>
      </c>
      <c r="AT257" s="23" t="s">
        <v>400</v>
      </c>
      <c r="AU257" s="23" t="s">
        <v>83</v>
      </c>
      <c r="AY257" s="23" t="s">
        <v>148</v>
      </c>
      <c r="BE257" s="203">
        <f>IF(N257="základní",J257,0)</f>
        <v>0</v>
      </c>
      <c r="BF257" s="203">
        <f>IF(N257="snížená",J257,0)</f>
        <v>0</v>
      </c>
      <c r="BG257" s="203">
        <f>IF(N257="zákl. přenesená",J257,0)</f>
        <v>0</v>
      </c>
      <c r="BH257" s="203">
        <f>IF(N257="sníž. přenesená",J257,0)</f>
        <v>0</v>
      </c>
      <c r="BI257" s="203">
        <f>IF(N257="nulová",J257,0)</f>
        <v>0</v>
      </c>
      <c r="BJ257" s="23" t="s">
        <v>24</v>
      </c>
      <c r="BK257" s="203">
        <f>ROUND(I257*H257,2)</f>
        <v>0</v>
      </c>
      <c r="BL257" s="23" t="s">
        <v>277</v>
      </c>
      <c r="BM257" s="23" t="s">
        <v>451</v>
      </c>
    </row>
    <row r="258" spans="2:51" s="12" customFormat="1" ht="13.5">
      <c r="B258" s="222"/>
      <c r="C258" s="223"/>
      <c r="D258" s="244" t="s">
        <v>210</v>
      </c>
      <c r="E258" s="223"/>
      <c r="F258" s="250" t="s">
        <v>452</v>
      </c>
      <c r="G258" s="223"/>
      <c r="H258" s="251">
        <v>232.69</v>
      </c>
      <c r="I258" s="227"/>
      <c r="J258" s="223"/>
      <c r="K258" s="223"/>
      <c r="L258" s="228"/>
      <c r="M258" s="229"/>
      <c r="N258" s="230"/>
      <c r="O258" s="230"/>
      <c r="P258" s="230"/>
      <c r="Q258" s="230"/>
      <c r="R258" s="230"/>
      <c r="S258" s="230"/>
      <c r="T258" s="231"/>
      <c r="AT258" s="232" t="s">
        <v>210</v>
      </c>
      <c r="AU258" s="232" t="s">
        <v>83</v>
      </c>
      <c r="AV258" s="12" t="s">
        <v>83</v>
      </c>
      <c r="AW258" s="12" t="s">
        <v>6</v>
      </c>
      <c r="AX258" s="12" t="s">
        <v>24</v>
      </c>
      <c r="AY258" s="232" t="s">
        <v>148</v>
      </c>
    </row>
    <row r="259" spans="2:65" s="1" customFormat="1" ht="31.5" customHeight="1">
      <c r="B259" s="40"/>
      <c r="C259" s="192" t="s">
        <v>453</v>
      </c>
      <c r="D259" s="192" t="s">
        <v>151</v>
      </c>
      <c r="E259" s="193" t="s">
        <v>454</v>
      </c>
      <c r="F259" s="194" t="s">
        <v>455</v>
      </c>
      <c r="G259" s="195" t="s">
        <v>420</v>
      </c>
      <c r="H259" s="262"/>
      <c r="I259" s="197"/>
      <c r="J259" s="198">
        <f>ROUND(I259*H259,2)</f>
        <v>0</v>
      </c>
      <c r="K259" s="194" t="s">
        <v>155</v>
      </c>
      <c r="L259" s="60"/>
      <c r="M259" s="199" t="s">
        <v>22</v>
      </c>
      <c r="N259" s="200" t="s">
        <v>45</v>
      </c>
      <c r="O259" s="41"/>
      <c r="P259" s="201">
        <f>O259*H259</f>
        <v>0</v>
      </c>
      <c r="Q259" s="201">
        <v>0</v>
      </c>
      <c r="R259" s="201">
        <f>Q259*H259</f>
        <v>0</v>
      </c>
      <c r="S259" s="201">
        <v>0</v>
      </c>
      <c r="T259" s="202">
        <f>S259*H259</f>
        <v>0</v>
      </c>
      <c r="AR259" s="23" t="s">
        <v>277</v>
      </c>
      <c r="AT259" s="23" t="s">
        <v>151</v>
      </c>
      <c r="AU259" s="23" t="s">
        <v>83</v>
      </c>
      <c r="AY259" s="23" t="s">
        <v>148</v>
      </c>
      <c r="BE259" s="203">
        <f>IF(N259="základní",J259,0)</f>
        <v>0</v>
      </c>
      <c r="BF259" s="203">
        <f>IF(N259="snížená",J259,0)</f>
        <v>0</v>
      </c>
      <c r="BG259" s="203">
        <f>IF(N259="zákl. přenesená",J259,0)</f>
        <v>0</v>
      </c>
      <c r="BH259" s="203">
        <f>IF(N259="sníž. přenesená",J259,0)</f>
        <v>0</v>
      </c>
      <c r="BI259" s="203">
        <f>IF(N259="nulová",J259,0)</f>
        <v>0</v>
      </c>
      <c r="BJ259" s="23" t="s">
        <v>24</v>
      </c>
      <c r="BK259" s="203">
        <f>ROUND(I259*H259,2)</f>
        <v>0</v>
      </c>
      <c r="BL259" s="23" t="s">
        <v>277</v>
      </c>
      <c r="BM259" s="23" t="s">
        <v>456</v>
      </c>
    </row>
    <row r="260" spans="2:47" s="1" customFormat="1" ht="121.5">
      <c r="B260" s="40"/>
      <c r="C260" s="62"/>
      <c r="D260" s="208" t="s">
        <v>208</v>
      </c>
      <c r="E260" s="62"/>
      <c r="F260" s="209" t="s">
        <v>422</v>
      </c>
      <c r="G260" s="62"/>
      <c r="H260" s="62"/>
      <c r="I260" s="162"/>
      <c r="J260" s="62"/>
      <c r="K260" s="62"/>
      <c r="L260" s="60"/>
      <c r="M260" s="210"/>
      <c r="N260" s="41"/>
      <c r="O260" s="41"/>
      <c r="P260" s="41"/>
      <c r="Q260" s="41"/>
      <c r="R260" s="41"/>
      <c r="S260" s="41"/>
      <c r="T260" s="77"/>
      <c r="AT260" s="23" t="s">
        <v>208</v>
      </c>
      <c r="AU260" s="23" t="s">
        <v>83</v>
      </c>
    </row>
    <row r="261" spans="2:63" s="10" customFormat="1" ht="29.85" customHeight="1">
      <c r="B261" s="175"/>
      <c r="C261" s="176"/>
      <c r="D261" s="189" t="s">
        <v>73</v>
      </c>
      <c r="E261" s="190" t="s">
        <v>457</v>
      </c>
      <c r="F261" s="190" t="s">
        <v>458</v>
      </c>
      <c r="G261" s="176"/>
      <c r="H261" s="176"/>
      <c r="I261" s="179"/>
      <c r="J261" s="191">
        <f>BK261</f>
        <v>0</v>
      </c>
      <c r="K261" s="176"/>
      <c r="L261" s="181"/>
      <c r="M261" s="182"/>
      <c r="N261" s="183"/>
      <c r="O261" s="183"/>
      <c r="P261" s="184">
        <f>SUM(P262:P309)</f>
        <v>0</v>
      </c>
      <c r="Q261" s="183"/>
      <c r="R261" s="184">
        <f>SUM(R262:R309)</f>
        <v>16.3471936</v>
      </c>
      <c r="S261" s="183"/>
      <c r="T261" s="185">
        <f>SUM(T262:T309)</f>
        <v>0</v>
      </c>
      <c r="AR261" s="186" t="s">
        <v>83</v>
      </c>
      <c r="AT261" s="187" t="s">
        <v>73</v>
      </c>
      <c r="AU261" s="187" t="s">
        <v>24</v>
      </c>
      <c r="AY261" s="186" t="s">
        <v>148</v>
      </c>
      <c r="BK261" s="188">
        <f>SUM(BK262:BK309)</f>
        <v>0</v>
      </c>
    </row>
    <row r="262" spans="2:65" s="1" customFormat="1" ht="44.25" customHeight="1">
      <c r="B262" s="40"/>
      <c r="C262" s="192" t="s">
        <v>459</v>
      </c>
      <c r="D262" s="192" t="s">
        <v>151</v>
      </c>
      <c r="E262" s="193" t="s">
        <v>460</v>
      </c>
      <c r="F262" s="194" t="s">
        <v>461</v>
      </c>
      <c r="G262" s="195" t="s">
        <v>206</v>
      </c>
      <c r="H262" s="196">
        <v>84.175</v>
      </c>
      <c r="I262" s="197"/>
      <c r="J262" s="198">
        <f>ROUND(I262*H262,2)</f>
        <v>0</v>
      </c>
      <c r="K262" s="194" t="s">
        <v>155</v>
      </c>
      <c r="L262" s="60"/>
      <c r="M262" s="199" t="s">
        <v>22</v>
      </c>
      <c r="N262" s="200" t="s">
        <v>45</v>
      </c>
      <c r="O262" s="41"/>
      <c r="P262" s="201">
        <f>O262*H262</f>
        <v>0</v>
      </c>
      <c r="Q262" s="201">
        <v>0.02504</v>
      </c>
      <c r="R262" s="201">
        <f>Q262*H262</f>
        <v>2.107742</v>
      </c>
      <c r="S262" s="201">
        <v>0</v>
      </c>
      <c r="T262" s="202">
        <f>S262*H262</f>
        <v>0</v>
      </c>
      <c r="AR262" s="23" t="s">
        <v>277</v>
      </c>
      <c r="AT262" s="23" t="s">
        <v>151</v>
      </c>
      <c r="AU262" s="23" t="s">
        <v>83</v>
      </c>
      <c r="AY262" s="23" t="s">
        <v>148</v>
      </c>
      <c r="BE262" s="203">
        <f>IF(N262="základní",J262,0)</f>
        <v>0</v>
      </c>
      <c r="BF262" s="203">
        <f>IF(N262="snížená",J262,0)</f>
        <v>0</v>
      </c>
      <c r="BG262" s="203">
        <f>IF(N262="zákl. přenesená",J262,0)</f>
        <v>0</v>
      </c>
      <c r="BH262" s="203">
        <f>IF(N262="sníž. přenesená",J262,0)</f>
        <v>0</v>
      </c>
      <c r="BI262" s="203">
        <f>IF(N262="nulová",J262,0)</f>
        <v>0</v>
      </c>
      <c r="BJ262" s="23" t="s">
        <v>24</v>
      </c>
      <c r="BK262" s="203">
        <f>ROUND(I262*H262,2)</f>
        <v>0</v>
      </c>
      <c r="BL262" s="23" t="s">
        <v>277</v>
      </c>
      <c r="BM262" s="23" t="s">
        <v>462</v>
      </c>
    </row>
    <row r="263" spans="2:47" s="1" customFormat="1" ht="135">
      <c r="B263" s="40"/>
      <c r="C263" s="62"/>
      <c r="D263" s="208" t="s">
        <v>208</v>
      </c>
      <c r="E263" s="62"/>
      <c r="F263" s="209" t="s">
        <v>463</v>
      </c>
      <c r="G263" s="62"/>
      <c r="H263" s="62"/>
      <c r="I263" s="162"/>
      <c r="J263" s="62"/>
      <c r="K263" s="62"/>
      <c r="L263" s="60"/>
      <c r="M263" s="210"/>
      <c r="N263" s="41"/>
      <c r="O263" s="41"/>
      <c r="P263" s="41"/>
      <c r="Q263" s="41"/>
      <c r="R263" s="41"/>
      <c r="S263" s="41"/>
      <c r="T263" s="77"/>
      <c r="AT263" s="23" t="s">
        <v>208</v>
      </c>
      <c r="AU263" s="23" t="s">
        <v>83</v>
      </c>
    </row>
    <row r="264" spans="2:51" s="11" customFormat="1" ht="13.5">
      <c r="B264" s="211"/>
      <c r="C264" s="212"/>
      <c r="D264" s="208" t="s">
        <v>210</v>
      </c>
      <c r="E264" s="213" t="s">
        <v>22</v>
      </c>
      <c r="F264" s="214" t="s">
        <v>211</v>
      </c>
      <c r="G264" s="212"/>
      <c r="H264" s="215" t="s">
        <v>22</v>
      </c>
      <c r="I264" s="216"/>
      <c r="J264" s="212"/>
      <c r="K264" s="212"/>
      <c r="L264" s="217"/>
      <c r="M264" s="218"/>
      <c r="N264" s="219"/>
      <c r="O264" s="219"/>
      <c r="P264" s="219"/>
      <c r="Q264" s="219"/>
      <c r="R264" s="219"/>
      <c r="S264" s="219"/>
      <c r="T264" s="220"/>
      <c r="AT264" s="221" t="s">
        <v>210</v>
      </c>
      <c r="AU264" s="221" t="s">
        <v>83</v>
      </c>
      <c r="AV264" s="11" t="s">
        <v>24</v>
      </c>
      <c r="AW264" s="11" t="s">
        <v>38</v>
      </c>
      <c r="AX264" s="11" t="s">
        <v>74</v>
      </c>
      <c r="AY264" s="221" t="s">
        <v>148</v>
      </c>
    </row>
    <row r="265" spans="2:51" s="12" customFormat="1" ht="13.5">
      <c r="B265" s="222"/>
      <c r="C265" s="223"/>
      <c r="D265" s="208" t="s">
        <v>210</v>
      </c>
      <c r="E265" s="224" t="s">
        <v>22</v>
      </c>
      <c r="F265" s="225" t="s">
        <v>464</v>
      </c>
      <c r="G265" s="223"/>
      <c r="H265" s="226">
        <v>84.175</v>
      </c>
      <c r="I265" s="227"/>
      <c r="J265" s="223"/>
      <c r="K265" s="223"/>
      <c r="L265" s="228"/>
      <c r="M265" s="229"/>
      <c r="N265" s="230"/>
      <c r="O265" s="230"/>
      <c r="P265" s="230"/>
      <c r="Q265" s="230"/>
      <c r="R265" s="230"/>
      <c r="S265" s="230"/>
      <c r="T265" s="231"/>
      <c r="AT265" s="232" t="s">
        <v>210</v>
      </c>
      <c r="AU265" s="232" t="s">
        <v>83</v>
      </c>
      <c r="AV265" s="12" t="s">
        <v>83</v>
      </c>
      <c r="AW265" s="12" t="s">
        <v>38</v>
      </c>
      <c r="AX265" s="12" t="s">
        <v>74</v>
      </c>
      <c r="AY265" s="232" t="s">
        <v>148</v>
      </c>
    </row>
    <row r="266" spans="2:51" s="13" customFormat="1" ht="13.5">
      <c r="B266" s="233"/>
      <c r="C266" s="234"/>
      <c r="D266" s="244" t="s">
        <v>210</v>
      </c>
      <c r="E266" s="245" t="s">
        <v>22</v>
      </c>
      <c r="F266" s="246" t="s">
        <v>213</v>
      </c>
      <c r="G266" s="234"/>
      <c r="H266" s="247">
        <v>84.175</v>
      </c>
      <c r="I266" s="238"/>
      <c r="J266" s="234"/>
      <c r="K266" s="234"/>
      <c r="L266" s="239"/>
      <c r="M266" s="240"/>
      <c r="N266" s="241"/>
      <c r="O266" s="241"/>
      <c r="P266" s="241"/>
      <c r="Q266" s="241"/>
      <c r="R266" s="241"/>
      <c r="S266" s="241"/>
      <c r="T266" s="242"/>
      <c r="AT266" s="243" t="s">
        <v>210</v>
      </c>
      <c r="AU266" s="243" t="s">
        <v>83</v>
      </c>
      <c r="AV266" s="13" t="s">
        <v>167</v>
      </c>
      <c r="AW266" s="13" t="s">
        <v>38</v>
      </c>
      <c r="AX266" s="13" t="s">
        <v>24</v>
      </c>
      <c r="AY266" s="243" t="s">
        <v>148</v>
      </c>
    </row>
    <row r="267" spans="2:65" s="1" customFormat="1" ht="44.25" customHeight="1">
      <c r="B267" s="40"/>
      <c r="C267" s="192" t="s">
        <v>465</v>
      </c>
      <c r="D267" s="192" t="s">
        <v>151</v>
      </c>
      <c r="E267" s="193" t="s">
        <v>466</v>
      </c>
      <c r="F267" s="194" t="s">
        <v>467</v>
      </c>
      <c r="G267" s="195" t="s">
        <v>206</v>
      </c>
      <c r="H267" s="196">
        <v>18.08</v>
      </c>
      <c r="I267" s="197"/>
      <c r="J267" s="198">
        <f>ROUND(I267*H267,2)</f>
        <v>0</v>
      </c>
      <c r="K267" s="194" t="s">
        <v>155</v>
      </c>
      <c r="L267" s="60"/>
      <c r="M267" s="199" t="s">
        <v>22</v>
      </c>
      <c r="N267" s="200" t="s">
        <v>45</v>
      </c>
      <c r="O267" s="41"/>
      <c r="P267" s="201">
        <f>O267*H267</f>
        <v>0</v>
      </c>
      <c r="Q267" s="201">
        <v>0.02687</v>
      </c>
      <c r="R267" s="201">
        <f>Q267*H267</f>
        <v>0.4858096</v>
      </c>
      <c r="S267" s="201">
        <v>0</v>
      </c>
      <c r="T267" s="202">
        <f>S267*H267</f>
        <v>0</v>
      </c>
      <c r="AR267" s="23" t="s">
        <v>277</v>
      </c>
      <c r="AT267" s="23" t="s">
        <v>151</v>
      </c>
      <c r="AU267" s="23" t="s">
        <v>83</v>
      </c>
      <c r="AY267" s="23" t="s">
        <v>148</v>
      </c>
      <c r="BE267" s="203">
        <f>IF(N267="základní",J267,0)</f>
        <v>0</v>
      </c>
      <c r="BF267" s="203">
        <f>IF(N267="snížená",J267,0)</f>
        <v>0</v>
      </c>
      <c r="BG267" s="203">
        <f>IF(N267="zákl. přenesená",J267,0)</f>
        <v>0</v>
      </c>
      <c r="BH267" s="203">
        <f>IF(N267="sníž. přenesená",J267,0)</f>
        <v>0</v>
      </c>
      <c r="BI267" s="203">
        <f>IF(N267="nulová",J267,0)</f>
        <v>0</v>
      </c>
      <c r="BJ267" s="23" t="s">
        <v>24</v>
      </c>
      <c r="BK267" s="203">
        <f>ROUND(I267*H267,2)</f>
        <v>0</v>
      </c>
      <c r="BL267" s="23" t="s">
        <v>277</v>
      </c>
      <c r="BM267" s="23" t="s">
        <v>468</v>
      </c>
    </row>
    <row r="268" spans="2:47" s="1" customFormat="1" ht="135">
      <c r="B268" s="40"/>
      <c r="C268" s="62"/>
      <c r="D268" s="208" t="s">
        <v>208</v>
      </c>
      <c r="E268" s="62"/>
      <c r="F268" s="209" t="s">
        <v>463</v>
      </c>
      <c r="G268" s="62"/>
      <c r="H268" s="62"/>
      <c r="I268" s="162"/>
      <c r="J268" s="62"/>
      <c r="K268" s="62"/>
      <c r="L268" s="60"/>
      <c r="M268" s="210"/>
      <c r="N268" s="41"/>
      <c r="O268" s="41"/>
      <c r="P268" s="41"/>
      <c r="Q268" s="41"/>
      <c r="R268" s="41"/>
      <c r="S268" s="41"/>
      <c r="T268" s="77"/>
      <c r="AT268" s="23" t="s">
        <v>208</v>
      </c>
      <c r="AU268" s="23" t="s">
        <v>83</v>
      </c>
    </row>
    <row r="269" spans="2:51" s="11" customFormat="1" ht="13.5">
      <c r="B269" s="211"/>
      <c r="C269" s="212"/>
      <c r="D269" s="208" t="s">
        <v>210</v>
      </c>
      <c r="E269" s="213" t="s">
        <v>22</v>
      </c>
      <c r="F269" s="214" t="s">
        <v>211</v>
      </c>
      <c r="G269" s="212"/>
      <c r="H269" s="215" t="s">
        <v>22</v>
      </c>
      <c r="I269" s="216"/>
      <c r="J269" s="212"/>
      <c r="K269" s="212"/>
      <c r="L269" s="217"/>
      <c r="M269" s="218"/>
      <c r="N269" s="219"/>
      <c r="O269" s="219"/>
      <c r="P269" s="219"/>
      <c r="Q269" s="219"/>
      <c r="R269" s="219"/>
      <c r="S269" s="219"/>
      <c r="T269" s="220"/>
      <c r="AT269" s="221" t="s">
        <v>210</v>
      </c>
      <c r="AU269" s="221" t="s">
        <v>83</v>
      </c>
      <c r="AV269" s="11" t="s">
        <v>24</v>
      </c>
      <c r="AW269" s="11" t="s">
        <v>38</v>
      </c>
      <c r="AX269" s="11" t="s">
        <v>74</v>
      </c>
      <c r="AY269" s="221" t="s">
        <v>148</v>
      </c>
    </row>
    <row r="270" spans="2:51" s="12" customFormat="1" ht="13.5">
      <c r="B270" s="222"/>
      <c r="C270" s="223"/>
      <c r="D270" s="244" t="s">
        <v>210</v>
      </c>
      <c r="E270" s="249" t="s">
        <v>22</v>
      </c>
      <c r="F270" s="250" t="s">
        <v>469</v>
      </c>
      <c r="G270" s="223"/>
      <c r="H270" s="251">
        <v>18.08</v>
      </c>
      <c r="I270" s="227"/>
      <c r="J270" s="223"/>
      <c r="K270" s="223"/>
      <c r="L270" s="228"/>
      <c r="M270" s="229"/>
      <c r="N270" s="230"/>
      <c r="O270" s="230"/>
      <c r="P270" s="230"/>
      <c r="Q270" s="230"/>
      <c r="R270" s="230"/>
      <c r="S270" s="230"/>
      <c r="T270" s="231"/>
      <c r="AT270" s="232" t="s">
        <v>210</v>
      </c>
      <c r="AU270" s="232" t="s">
        <v>83</v>
      </c>
      <c r="AV270" s="12" t="s">
        <v>83</v>
      </c>
      <c r="AW270" s="12" t="s">
        <v>38</v>
      </c>
      <c r="AX270" s="12" t="s">
        <v>24</v>
      </c>
      <c r="AY270" s="232" t="s">
        <v>148</v>
      </c>
    </row>
    <row r="271" spans="2:65" s="1" customFormat="1" ht="44.25" customHeight="1">
      <c r="B271" s="40"/>
      <c r="C271" s="192" t="s">
        <v>470</v>
      </c>
      <c r="D271" s="192" t="s">
        <v>151</v>
      </c>
      <c r="E271" s="193" t="s">
        <v>471</v>
      </c>
      <c r="F271" s="194" t="s">
        <v>467</v>
      </c>
      <c r="G271" s="195" t="s">
        <v>206</v>
      </c>
      <c r="H271" s="196">
        <v>3.42</v>
      </c>
      <c r="I271" s="197"/>
      <c r="J271" s="198">
        <f>ROUND(I271*H271,2)</f>
        <v>0</v>
      </c>
      <c r="K271" s="194" t="s">
        <v>22</v>
      </c>
      <c r="L271" s="60"/>
      <c r="M271" s="199" t="s">
        <v>22</v>
      </c>
      <c r="N271" s="200" t="s">
        <v>45</v>
      </c>
      <c r="O271" s="41"/>
      <c r="P271" s="201">
        <f>O271*H271</f>
        <v>0</v>
      </c>
      <c r="Q271" s="201">
        <v>0.02687</v>
      </c>
      <c r="R271" s="201">
        <f>Q271*H271</f>
        <v>0.0918954</v>
      </c>
      <c r="S271" s="201">
        <v>0</v>
      </c>
      <c r="T271" s="202">
        <f>S271*H271</f>
        <v>0</v>
      </c>
      <c r="AR271" s="23" t="s">
        <v>277</v>
      </c>
      <c r="AT271" s="23" t="s">
        <v>151</v>
      </c>
      <c r="AU271" s="23" t="s">
        <v>83</v>
      </c>
      <c r="AY271" s="23" t="s">
        <v>148</v>
      </c>
      <c r="BE271" s="203">
        <f>IF(N271="základní",J271,0)</f>
        <v>0</v>
      </c>
      <c r="BF271" s="203">
        <f>IF(N271="snížená",J271,0)</f>
        <v>0</v>
      </c>
      <c r="BG271" s="203">
        <f>IF(N271="zákl. přenesená",J271,0)</f>
        <v>0</v>
      </c>
      <c r="BH271" s="203">
        <f>IF(N271="sníž. přenesená",J271,0)</f>
        <v>0</v>
      </c>
      <c r="BI271" s="203">
        <f>IF(N271="nulová",J271,0)</f>
        <v>0</v>
      </c>
      <c r="BJ271" s="23" t="s">
        <v>24</v>
      </c>
      <c r="BK271" s="203">
        <f>ROUND(I271*H271,2)</f>
        <v>0</v>
      </c>
      <c r="BL271" s="23" t="s">
        <v>277</v>
      </c>
      <c r="BM271" s="23" t="s">
        <v>472</v>
      </c>
    </row>
    <row r="272" spans="2:51" s="11" customFormat="1" ht="13.5">
      <c r="B272" s="211"/>
      <c r="C272" s="212"/>
      <c r="D272" s="208" t="s">
        <v>210</v>
      </c>
      <c r="E272" s="213" t="s">
        <v>22</v>
      </c>
      <c r="F272" s="214" t="s">
        <v>211</v>
      </c>
      <c r="G272" s="212"/>
      <c r="H272" s="215" t="s">
        <v>22</v>
      </c>
      <c r="I272" s="216"/>
      <c r="J272" s="212"/>
      <c r="K272" s="212"/>
      <c r="L272" s="217"/>
      <c r="M272" s="218"/>
      <c r="N272" s="219"/>
      <c r="O272" s="219"/>
      <c r="P272" s="219"/>
      <c r="Q272" s="219"/>
      <c r="R272" s="219"/>
      <c r="S272" s="219"/>
      <c r="T272" s="220"/>
      <c r="AT272" s="221" t="s">
        <v>210</v>
      </c>
      <c r="AU272" s="221" t="s">
        <v>83</v>
      </c>
      <c r="AV272" s="11" t="s">
        <v>24</v>
      </c>
      <c r="AW272" s="11" t="s">
        <v>38</v>
      </c>
      <c r="AX272" s="11" t="s">
        <v>74</v>
      </c>
      <c r="AY272" s="221" t="s">
        <v>148</v>
      </c>
    </row>
    <row r="273" spans="2:51" s="12" customFormat="1" ht="13.5">
      <c r="B273" s="222"/>
      <c r="C273" s="223"/>
      <c r="D273" s="244" t="s">
        <v>210</v>
      </c>
      <c r="E273" s="249" t="s">
        <v>22</v>
      </c>
      <c r="F273" s="250" t="s">
        <v>473</v>
      </c>
      <c r="G273" s="223"/>
      <c r="H273" s="251">
        <v>3.42</v>
      </c>
      <c r="I273" s="227"/>
      <c r="J273" s="223"/>
      <c r="K273" s="223"/>
      <c r="L273" s="228"/>
      <c r="M273" s="229"/>
      <c r="N273" s="230"/>
      <c r="O273" s="230"/>
      <c r="P273" s="230"/>
      <c r="Q273" s="230"/>
      <c r="R273" s="230"/>
      <c r="S273" s="230"/>
      <c r="T273" s="231"/>
      <c r="AT273" s="232" t="s">
        <v>210</v>
      </c>
      <c r="AU273" s="232" t="s">
        <v>83</v>
      </c>
      <c r="AV273" s="12" t="s">
        <v>83</v>
      </c>
      <c r="AW273" s="12" t="s">
        <v>38</v>
      </c>
      <c r="AX273" s="12" t="s">
        <v>24</v>
      </c>
      <c r="AY273" s="232" t="s">
        <v>148</v>
      </c>
    </row>
    <row r="274" spans="2:65" s="1" customFormat="1" ht="44.25" customHeight="1">
      <c r="B274" s="40"/>
      <c r="C274" s="192" t="s">
        <v>474</v>
      </c>
      <c r="D274" s="192" t="s">
        <v>151</v>
      </c>
      <c r="E274" s="193" t="s">
        <v>475</v>
      </c>
      <c r="F274" s="194" t="s">
        <v>476</v>
      </c>
      <c r="G274" s="195" t="s">
        <v>206</v>
      </c>
      <c r="H274" s="196">
        <v>17.48</v>
      </c>
      <c r="I274" s="197"/>
      <c r="J274" s="198">
        <f>ROUND(I274*H274,2)</f>
        <v>0</v>
      </c>
      <c r="K274" s="194" t="s">
        <v>155</v>
      </c>
      <c r="L274" s="60"/>
      <c r="M274" s="199" t="s">
        <v>22</v>
      </c>
      <c r="N274" s="200" t="s">
        <v>45</v>
      </c>
      <c r="O274" s="41"/>
      <c r="P274" s="201">
        <f>O274*H274</f>
        <v>0</v>
      </c>
      <c r="Q274" s="201">
        <v>0.03002</v>
      </c>
      <c r="R274" s="201">
        <f>Q274*H274</f>
        <v>0.5247496</v>
      </c>
      <c r="S274" s="201">
        <v>0</v>
      </c>
      <c r="T274" s="202">
        <f>S274*H274</f>
        <v>0</v>
      </c>
      <c r="AR274" s="23" t="s">
        <v>277</v>
      </c>
      <c r="AT274" s="23" t="s">
        <v>151</v>
      </c>
      <c r="AU274" s="23" t="s">
        <v>83</v>
      </c>
      <c r="AY274" s="23" t="s">
        <v>148</v>
      </c>
      <c r="BE274" s="203">
        <f>IF(N274="základní",J274,0)</f>
        <v>0</v>
      </c>
      <c r="BF274" s="203">
        <f>IF(N274="snížená",J274,0)</f>
        <v>0</v>
      </c>
      <c r="BG274" s="203">
        <f>IF(N274="zákl. přenesená",J274,0)</f>
        <v>0</v>
      </c>
      <c r="BH274" s="203">
        <f>IF(N274="sníž. přenesená",J274,0)</f>
        <v>0</v>
      </c>
      <c r="BI274" s="203">
        <f>IF(N274="nulová",J274,0)</f>
        <v>0</v>
      </c>
      <c r="BJ274" s="23" t="s">
        <v>24</v>
      </c>
      <c r="BK274" s="203">
        <f>ROUND(I274*H274,2)</f>
        <v>0</v>
      </c>
      <c r="BL274" s="23" t="s">
        <v>277</v>
      </c>
      <c r="BM274" s="23" t="s">
        <v>477</v>
      </c>
    </row>
    <row r="275" spans="2:47" s="1" customFormat="1" ht="135">
      <c r="B275" s="40"/>
      <c r="C275" s="62"/>
      <c r="D275" s="208" t="s">
        <v>208</v>
      </c>
      <c r="E275" s="62"/>
      <c r="F275" s="209" t="s">
        <v>463</v>
      </c>
      <c r="G275" s="62"/>
      <c r="H275" s="62"/>
      <c r="I275" s="162"/>
      <c r="J275" s="62"/>
      <c r="K275" s="62"/>
      <c r="L275" s="60"/>
      <c r="M275" s="210"/>
      <c r="N275" s="41"/>
      <c r="O275" s="41"/>
      <c r="P275" s="41"/>
      <c r="Q275" s="41"/>
      <c r="R275" s="41"/>
      <c r="S275" s="41"/>
      <c r="T275" s="77"/>
      <c r="AT275" s="23" t="s">
        <v>208</v>
      </c>
      <c r="AU275" s="23" t="s">
        <v>83</v>
      </c>
    </row>
    <row r="276" spans="2:51" s="11" customFormat="1" ht="13.5">
      <c r="B276" s="211"/>
      <c r="C276" s="212"/>
      <c r="D276" s="208" t="s">
        <v>210</v>
      </c>
      <c r="E276" s="213" t="s">
        <v>22</v>
      </c>
      <c r="F276" s="214" t="s">
        <v>211</v>
      </c>
      <c r="G276" s="212"/>
      <c r="H276" s="215" t="s">
        <v>22</v>
      </c>
      <c r="I276" s="216"/>
      <c r="J276" s="212"/>
      <c r="K276" s="212"/>
      <c r="L276" s="217"/>
      <c r="M276" s="218"/>
      <c r="N276" s="219"/>
      <c r="O276" s="219"/>
      <c r="P276" s="219"/>
      <c r="Q276" s="219"/>
      <c r="R276" s="219"/>
      <c r="S276" s="219"/>
      <c r="T276" s="220"/>
      <c r="AT276" s="221" t="s">
        <v>210</v>
      </c>
      <c r="AU276" s="221" t="s">
        <v>83</v>
      </c>
      <c r="AV276" s="11" t="s">
        <v>24</v>
      </c>
      <c r="AW276" s="11" t="s">
        <v>38</v>
      </c>
      <c r="AX276" s="11" t="s">
        <v>74</v>
      </c>
      <c r="AY276" s="221" t="s">
        <v>148</v>
      </c>
    </row>
    <row r="277" spans="2:51" s="12" customFormat="1" ht="13.5">
      <c r="B277" s="222"/>
      <c r="C277" s="223"/>
      <c r="D277" s="244" t="s">
        <v>210</v>
      </c>
      <c r="E277" s="249" t="s">
        <v>22</v>
      </c>
      <c r="F277" s="250" t="s">
        <v>478</v>
      </c>
      <c r="G277" s="223"/>
      <c r="H277" s="251">
        <v>17.48</v>
      </c>
      <c r="I277" s="227"/>
      <c r="J277" s="223"/>
      <c r="K277" s="223"/>
      <c r="L277" s="228"/>
      <c r="M277" s="229"/>
      <c r="N277" s="230"/>
      <c r="O277" s="230"/>
      <c r="P277" s="230"/>
      <c r="Q277" s="230"/>
      <c r="R277" s="230"/>
      <c r="S277" s="230"/>
      <c r="T277" s="231"/>
      <c r="AT277" s="232" t="s">
        <v>210</v>
      </c>
      <c r="AU277" s="232" t="s">
        <v>83</v>
      </c>
      <c r="AV277" s="12" t="s">
        <v>83</v>
      </c>
      <c r="AW277" s="12" t="s">
        <v>38</v>
      </c>
      <c r="AX277" s="12" t="s">
        <v>24</v>
      </c>
      <c r="AY277" s="232" t="s">
        <v>148</v>
      </c>
    </row>
    <row r="278" spans="2:65" s="1" customFormat="1" ht="31.5" customHeight="1">
      <c r="B278" s="40"/>
      <c r="C278" s="192" t="s">
        <v>479</v>
      </c>
      <c r="D278" s="192" t="s">
        <v>151</v>
      </c>
      <c r="E278" s="193" t="s">
        <v>480</v>
      </c>
      <c r="F278" s="194" t="s">
        <v>481</v>
      </c>
      <c r="G278" s="195" t="s">
        <v>206</v>
      </c>
      <c r="H278" s="196">
        <v>1006.7</v>
      </c>
      <c r="I278" s="197"/>
      <c r="J278" s="198">
        <f>ROUND(I278*H278,2)</f>
        <v>0</v>
      </c>
      <c r="K278" s="194" t="s">
        <v>155</v>
      </c>
      <c r="L278" s="60"/>
      <c r="M278" s="199" t="s">
        <v>22</v>
      </c>
      <c r="N278" s="200" t="s">
        <v>45</v>
      </c>
      <c r="O278" s="41"/>
      <c r="P278" s="201">
        <f>O278*H278</f>
        <v>0</v>
      </c>
      <c r="Q278" s="201">
        <v>0.01261</v>
      </c>
      <c r="R278" s="201">
        <f>Q278*H278</f>
        <v>12.694487</v>
      </c>
      <c r="S278" s="201">
        <v>0</v>
      </c>
      <c r="T278" s="202">
        <f>S278*H278</f>
        <v>0</v>
      </c>
      <c r="AR278" s="23" t="s">
        <v>277</v>
      </c>
      <c r="AT278" s="23" t="s">
        <v>151</v>
      </c>
      <c r="AU278" s="23" t="s">
        <v>83</v>
      </c>
      <c r="AY278" s="23" t="s">
        <v>148</v>
      </c>
      <c r="BE278" s="203">
        <f>IF(N278="základní",J278,0)</f>
        <v>0</v>
      </c>
      <c r="BF278" s="203">
        <f>IF(N278="snížená",J278,0)</f>
        <v>0</v>
      </c>
      <c r="BG278" s="203">
        <f>IF(N278="zákl. přenesená",J278,0)</f>
        <v>0</v>
      </c>
      <c r="BH278" s="203">
        <f>IF(N278="sníž. přenesená",J278,0)</f>
        <v>0</v>
      </c>
      <c r="BI278" s="203">
        <f>IF(N278="nulová",J278,0)</f>
        <v>0</v>
      </c>
      <c r="BJ278" s="23" t="s">
        <v>24</v>
      </c>
      <c r="BK278" s="203">
        <f>ROUND(I278*H278,2)</f>
        <v>0</v>
      </c>
      <c r="BL278" s="23" t="s">
        <v>277</v>
      </c>
      <c r="BM278" s="23" t="s">
        <v>482</v>
      </c>
    </row>
    <row r="279" spans="2:47" s="1" customFormat="1" ht="135">
      <c r="B279" s="40"/>
      <c r="C279" s="62"/>
      <c r="D279" s="208" t="s">
        <v>208</v>
      </c>
      <c r="E279" s="62"/>
      <c r="F279" s="209" t="s">
        <v>483</v>
      </c>
      <c r="G279" s="62"/>
      <c r="H279" s="62"/>
      <c r="I279" s="162"/>
      <c r="J279" s="62"/>
      <c r="K279" s="62"/>
      <c r="L279" s="60"/>
      <c r="M279" s="210"/>
      <c r="N279" s="41"/>
      <c r="O279" s="41"/>
      <c r="P279" s="41"/>
      <c r="Q279" s="41"/>
      <c r="R279" s="41"/>
      <c r="S279" s="41"/>
      <c r="T279" s="77"/>
      <c r="AT279" s="23" t="s">
        <v>208</v>
      </c>
      <c r="AU279" s="23" t="s">
        <v>83</v>
      </c>
    </row>
    <row r="280" spans="2:51" s="11" customFormat="1" ht="13.5">
      <c r="B280" s="211"/>
      <c r="C280" s="212"/>
      <c r="D280" s="208" t="s">
        <v>210</v>
      </c>
      <c r="E280" s="213" t="s">
        <v>22</v>
      </c>
      <c r="F280" s="214" t="s">
        <v>211</v>
      </c>
      <c r="G280" s="212"/>
      <c r="H280" s="215" t="s">
        <v>22</v>
      </c>
      <c r="I280" s="216"/>
      <c r="J280" s="212"/>
      <c r="K280" s="212"/>
      <c r="L280" s="217"/>
      <c r="M280" s="218"/>
      <c r="N280" s="219"/>
      <c r="O280" s="219"/>
      <c r="P280" s="219"/>
      <c r="Q280" s="219"/>
      <c r="R280" s="219"/>
      <c r="S280" s="219"/>
      <c r="T280" s="220"/>
      <c r="AT280" s="221" t="s">
        <v>210</v>
      </c>
      <c r="AU280" s="221" t="s">
        <v>83</v>
      </c>
      <c r="AV280" s="11" t="s">
        <v>24</v>
      </c>
      <c r="AW280" s="11" t="s">
        <v>38</v>
      </c>
      <c r="AX280" s="11" t="s">
        <v>74</v>
      </c>
      <c r="AY280" s="221" t="s">
        <v>148</v>
      </c>
    </row>
    <row r="281" spans="2:51" s="12" customFormat="1" ht="13.5">
      <c r="B281" s="222"/>
      <c r="C281" s="223"/>
      <c r="D281" s="208" t="s">
        <v>210</v>
      </c>
      <c r="E281" s="224" t="s">
        <v>22</v>
      </c>
      <c r="F281" s="225" t="s">
        <v>250</v>
      </c>
      <c r="G281" s="223"/>
      <c r="H281" s="226">
        <v>44.01</v>
      </c>
      <c r="I281" s="227"/>
      <c r="J281" s="223"/>
      <c r="K281" s="223"/>
      <c r="L281" s="228"/>
      <c r="M281" s="229"/>
      <c r="N281" s="230"/>
      <c r="O281" s="230"/>
      <c r="P281" s="230"/>
      <c r="Q281" s="230"/>
      <c r="R281" s="230"/>
      <c r="S281" s="230"/>
      <c r="T281" s="231"/>
      <c r="AT281" s="232" t="s">
        <v>210</v>
      </c>
      <c r="AU281" s="232" t="s">
        <v>83</v>
      </c>
      <c r="AV281" s="12" t="s">
        <v>83</v>
      </c>
      <c r="AW281" s="12" t="s">
        <v>38</v>
      </c>
      <c r="AX281" s="12" t="s">
        <v>74</v>
      </c>
      <c r="AY281" s="232" t="s">
        <v>148</v>
      </c>
    </row>
    <row r="282" spans="2:51" s="12" customFormat="1" ht="13.5">
      <c r="B282" s="222"/>
      <c r="C282" s="223"/>
      <c r="D282" s="208" t="s">
        <v>210</v>
      </c>
      <c r="E282" s="224" t="s">
        <v>22</v>
      </c>
      <c r="F282" s="225" t="s">
        <v>251</v>
      </c>
      <c r="G282" s="223"/>
      <c r="H282" s="226">
        <v>62.92</v>
      </c>
      <c r="I282" s="227"/>
      <c r="J282" s="223"/>
      <c r="K282" s="223"/>
      <c r="L282" s="228"/>
      <c r="M282" s="229"/>
      <c r="N282" s="230"/>
      <c r="O282" s="230"/>
      <c r="P282" s="230"/>
      <c r="Q282" s="230"/>
      <c r="R282" s="230"/>
      <c r="S282" s="230"/>
      <c r="T282" s="231"/>
      <c r="AT282" s="232" t="s">
        <v>210</v>
      </c>
      <c r="AU282" s="232" t="s">
        <v>83</v>
      </c>
      <c r="AV282" s="12" t="s">
        <v>83</v>
      </c>
      <c r="AW282" s="12" t="s">
        <v>38</v>
      </c>
      <c r="AX282" s="12" t="s">
        <v>74</v>
      </c>
      <c r="AY282" s="232" t="s">
        <v>148</v>
      </c>
    </row>
    <row r="283" spans="2:51" s="12" customFormat="1" ht="13.5">
      <c r="B283" s="222"/>
      <c r="C283" s="223"/>
      <c r="D283" s="208" t="s">
        <v>210</v>
      </c>
      <c r="E283" s="224" t="s">
        <v>22</v>
      </c>
      <c r="F283" s="225" t="s">
        <v>253</v>
      </c>
      <c r="G283" s="223"/>
      <c r="H283" s="226">
        <v>121.19</v>
      </c>
      <c r="I283" s="227"/>
      <c r="J283" s="223"/>
      <c r="K283" s="223"/>
      <c r="L283" s="228"/>
      <c r="M283" s="229"/>
      <c r="N283" s="230"/>
      <c r="O283" s="230"/>
      <c r="P283" s="230"/>
      <c r="Q283" s="230"/>
      <c r="R283" s="230"/>
      <c r="S283" s="230"/>
      <c r="T283" s="231"/>
      <c r="AT283" s="232" t="s">
        <v>210</v>
      </c>
      <c r="AU283" s="232" t="s">
        <v>83</v>
      </c>
      <c r="AV283" s="12" t="s">
        <v>83</v>
      </c>
      <c r="AW283" s="12" t="s">
        <v>38</v>
      </c>
      <c r="AX283" s="12" t="s">
        <v>74</v>
      </c>
      <c r="AY283" s="232" t="s">
        <v>148</v>
      </c>
    </row>
    <row r="284" spans="2:51" s="12" customFormat="1" ht="13.5">
      <c r="B284" s="222"/>
      <c r="C284" s="223"/>
      <c r="D284" s="208" t="s">
        <v>210</v>
      </c>
      <c r="E284" s="224" t="s">
        <v>22</v>
      </c>
      <c r="F284" s="225" t="s">
        <v>254</v>
      </c>
      <c r="G284" s="223"/>
      <c r="H284" s="226">
        <v>45.81</v>
      </c>
      <c r="I284" s="227"/>
      <c r="J284" s="223"/>
      <c r="K284" s="223"/>
      <c r="L284" s="228"/>
      <c r="M284" s="229"/>
      <c r="N284" s="230"/>
      <c r="O284" s="230"/>
      <c r="P284" s="230"/>
      <c r="Q284" s="230"/>
      <c r="R284" s="230"/>
      <c r="S284" s="230"/>
      <c r="T284" s="231"/>
      <c r="AT284" s="232" t="s">
        <v>210</v>
      </c>
      <c r="AU284" s="232" t="s">
        <v>83</v>
      </c>
      <c r="AV284" s="12" t="s">
        <v>83</v>
      </c>
      <c r="AW284" s="12" t="s">
        <v>38</v>
      </c>
      <c r="AX284" s="12" t="s">
        <v>74</v>
      </c>
      <c r="AY284" s="232" t="s">
        <v>148</v>
      </c>
    </row>
    <row r="285" spans="2:51" s="12" customFormat="1" ht="13.5">
      <c r="B285" s="222"/>
      <c r="C285" s="223"/>
      <c r="D285" s="208" t="s">
        <v>210</v>
      </c>
      <c r="E285" s="224" t="s">
        <v>22</v>
      </c>
      <c r="F285" s="225" t="s">
        <v>255</v>
      </c>
      <c r="G285" s="223"/>
      <c r="H285" s="226">
        <v>28.17</v>
      </c>
      <c r="I285" s="227"/>
      <c r="J285" s="223"/>
      <c r="K285" s="223"/>
      <c r="L285" s="228"/>
      <c r="M285" s="229"/>
      <c r="N285" s="230"/>
      <c r="O285" s="230"/>
      <c r="P285" s="230"/>
      <c r="Q285" s="230"/>
      <c r="R285" s="230"/>
      <c r="S285" s="230"/>
      <c r="T285" s="231"/>
      <c r="AT285" s="232" t="s">
        <v>210</v>
      </c>
      <c r="AU285" s="232" t="s">
        <v>83</v>
      </c>
      <c r="AV285" s="12" t="s">
        <v>83</v>
      </c>
      <c r="AW285" s="12" t="s">
        <v>38</v>
      </c>
      <c r="AX285" s="12" t="s">
        <v>74</v>
      </c>
      <c r="AY285" s="232" t="s">
        <v>148</v>
      </c>
    </row>
    <row r="286" spans="2:51" s="12" customFormat="1" ht="13.5">
      <c r="B286" s="222"/>
      <c r="C286" s="223"/>
      <c r="D286" s="208" t="s">
        <v>210</v>
      </c>
      <c r="E286" s="224" t="s">
        <v>22</v>
      </c>
      <c r="F286" s="225" t="s">
        <v>256</v>
      </c>
      <c r="G286" s="223"/>
      <c r="H286" s="226">
        <v>43.38</v>
      </c>
      <c r="I286" s="227"/>
      <c r="J286" s="223"/>
      <c r="K286" s="223"/>
      <c r="L286" s="228"/>
      <c r="M286" s="229"/>
      <c r="N286" s="230"/>
      <c r="O286" s="230"/>
      <c r="P286" s="230"/>
      <c r="Q286" s="230"/>
      <c r="R286" s="230"/>
      <c r="S286" s="230"/>
      <c r="T286" s="231"/>
      <c r="AT286" s="232" t="s">
        <v>210</v>
      </c>
      <c r="AU286" s="232" t="s">
        <v>83</v>
      </c>
      <c r="AV286" s="12" t="s">
        <v>83</v>
      </c>
      <c r="AW286" s="12" t="s">
        <v>38</v>
      </c>
      <c r="AX286" s="12" t="s">
        <v>74</v>
      </c>
      <c r="AY286" s="232" t="s">
        <v>148</v>
      </c>
    </row>
    <row r="287" spans="2:51" s="12" customFormat="1" ht="13.5">
      <c r="B287" s="222"/>
      <c r="C287" s="223"/>
      <c r="D287" s="208" t="s">
        <v>210</v>
      </c>
      <c r="E287" s="224" t="s">
        <v>22</v>
      </c>
      <c r="F287" s="225" t="s">
        <v>257</v>
      </c>
      <c r="G287" s="223"/>
      <c r="H287" s="226">
        <v>57.06</v>
      </c>
      <c r="I287" s="227"/>
      <c r="J287" s="223"/>
      <c r="K287" s="223"/>
      <c r="L287" s="228"/>
      <c r="M287" s="229"/>
      <c r="N287" s="230"/>
      <c r="O287" s="230"/>
      <c r="P287" s="230"/>
      <c r="Q287" s="230"/>
      <c r="R287" s="230"/>
      <c r="S287" s="230"/>
      <c r="T287" s="231"/>
      <c r="AT287" s="232" t="s">
        <v>210</v>
      </c>
      <c r="AU287" s="232" t="s">
        <v>83</v>
      </c>
      <c r="AV287" s="12" t="s">
        <v>83</v>
      </c>
      <c r="AW287" s="12" t="s">
        <v>38</v>
      </c>
      <c r="AX287" s="12" t="s">
        <v>74</v>
      </c>
      <c r="AY287" s="232" t="s">
        <v>148</v>
      </c>
    </row>
    <row r="288" spans="2:51" s="12" customFormat="1" ht="13.5">
      <c r="B288" s="222"/>
      <c r="C288" s="223"/>
      <c r="D288" s="208" t="s">
        <v>210</v>
      </c>
      <c r="E288" s="224" t="s">
        <v>22</v>
      </c>
      <c r="F288" s="225" t="s">
        <v>258</v>
      </c>
      <c r="G288" s="223"/>
      <c r="H288" s="226">
        <v>21.72</v>
      </c>
      <c r="I288" s="227"/>
      <c r="J288" s="223"/>
      <c r="K288" s="223"/>
      <c r="L288" s="228"/>
      <c r="M288" s="229"/>
      <c r="N288" s="230"/>
      <c r="O288" s="230"/>
      <c r="P288" s="230"/>
      <c r="Q288" s="230"/>
      <c r="R288" s="230"/>
      <c r="S288" s="230"/>
      <c r="T288" s="231"/>
      <c r="AT288" s="232" t="s">
        <v>210</v>
      </c>
      <c r="AU288" s="232" t="s">
        <v>83</v>
      </c>
      <c r="AV288" s="12" t="s">
        <v>83</v>
      </c>
      <c r="AW288" s="12" t="s">
        <v>38</v>
      </c>
      <c r="AX288" s="12" t="s">
        <v>74</v>
      </c>
      <c r="AY288" s="232" t="s">
        <v>148</v>
      </c>
    </row>
    <row r="289" spans="2:51" s="12" customFormat="1" ht="13.5">
      <c r="B289" s="222"/>
      <c r="C289" s="223"/>
      <c r="D289" s="208" t="s">
        <v>210</v>
      </c>
      <c r="E289" s="224" t="s">
        <v>22</v>
      </c>
      <c r="F289" s="225" t="s">
        <v>259</v>
      </c>
      <c r="G289" s="223"/>
      <c r="H289" s="226">
        <v>11.13</v>
      </c>
      <c r="I289" s="227"/>
      <c r="J289" s="223"/>
      <c r="K289" s="223"/>
      <c r="L289" s="228"/>
      <c r="M289" s="229"/>
      <c r="N289" s="230"/>
      <c r="O289" s="230"/>
      <c r="P289" s="230"/>
      <c r="Q289" s="230"/>
      <c r="R289" s="230"/>
      <c r="S289" s="230"/>
      <c r="T289" s="231"/>
      <c r="AT289" s="232" t="s">
        <v>210</v>
      </c>
      <c r="AU289" s="232" t="s">
        <v>83</v>
      </c>
      <c r="AV289" s="12" t="s">
        <v>83</v>
      </c>
      <c r="AW289" s="12" t="s">
        <v>38</v>
      </c>
      <c r="AX289" s="12" t="s">
        <v>74</v>
      </c>
      <c r="AY289" s="232" t="s">
        <v>148</v>
      </c>
    </row>
    <row r="290" spans="2:51" s="12" customFormat="1" ht="13.5">
      <c r="B290" s="222"/>
      <c r="C290" s="223"/>
      <c r="D290" s="208" t="s">
        <v>210</v>
      </c>
      <c r="E290" s="224" t="s">
        <v>22</v>
      </c>
      <c r="F290" s="225" t="s">
        <v>260</v>
      </c>
      <c r="G290" s="223"/>
      <c r="H290" s="226">
        <v>14.51</v>
      </c>
      <c r="I290" s="227"/>
      <c r="J290" s="223"/>
      <c r="K290" s="223"/>
      <c r="L290" s="228"/>
      <c r="M290" s="229"/>
      <c r="N290" s="230"/>
      <c r="O290" s="230"/>
      <c r="P290" s="230"/>
      <c r="Q290" s="230"/>
      <c r="R290" s="230"/>
      <c r="S290" s="230"/>
      <c r="T290" s="231"/>
      <c r="AT290" s="232" t="s">
        <v>210</v>
      </c>
      <c r="AU290" s="232" t="s">
        <v>83</v>
      </c>
      <c r="AV290" s="12" t="s">
        <v>83</v>
      </c>
      <c r="AW290" s="12" t="s">
        <v>38</v>
      </c>
      <c r="AX290" s="12" t="s">
        <v>74</v>
      </c>
      <c r="AY290" s="232" t="s">
        <v>148</v>
      </c>
    </row>
    <row r="291" spans="2:51" s="12" customFormat="1" ht="13.5">
      <c r="B291" s="222"/>
      <c r="C291" s="223"/>
      <c r="D291" s="208" t="s">
        <v>210</v>
      </c>
      <c r="E291" s="224" t="s">
        <v>22</v>
      </c>
      <c r="F291" s="225" t="s">
        <v>261</v>
      </c>
      <c r="G291" s="223"/>
      <c r="H291" s="226">
        <v>7</v>
      </c>
      <c r="I291" s="227"/>
      <c r="J291" s="223"/>
      <c r="K291" s="223"/>
      <c r="L291" s="228"/>
      <c r="M291" s="229"/>
      <c r="N291" s="230"/>
      <c r="O291" s="230"/>
      <c r="P291" s="230"/>
      <c r="Q291" s="230"/>
      <c r="R291" s="230"/>
      <c r="S291" s="230"/>
      <c r="T291" s="231"/>
      <c r="AT291" s="232" t="s">
        <v>210</v>
      </c>
      <c r="AU291" s="232" t="s">
        <v>83</v>
      </c>
      <c r="AV291" s="12" t="s">
        <v>83</v>
      </c>
      <c r="AW291" s="12" t="s">
        <v>38</v>
      </c>
      <c r="AX291" s="12" t="s">
        <v>74</v>
      </c>
      <c r="AY291" s="232" t="s">
        <v>148</v>
      </c>
    </row>
    <row r="292" spans="2:51" s="12" customFormat="1" ht="13.5">
      <c r="B292" s="222"/>
      <c r="C292" s="223"/>
      <c r="D292" s="208" t="s">
        <v>210</v>
      </c>
      <c r="E292" s="224" t="s">
        <v>22</v>
      </c>
      <c r="F292" s="225" t="s">
        <v>262</v>
      </c>
      <c r="G292" s="223"/>
      <c r="H292" s="226">
        <v>313.64</v>
      </c>
      <c r="I292" s="227"/>
      <c r="J292" s="223"/>
      <c r="K292" s="223"/>
      <c r="L292" s="228"/>
      <c r="M292" s="229"/>
      <c r="N292" s="230"/>
      <c r="O292" s="230"/>
      <c r="P292" s="230"/>
      <c r="Q292" s="230"/>
      <c r="R292" s="230"/>
      <c r="S292" s="230"/>
      <c r="T292" s="231"/>
      <c r="AT292" s="232" t="s">
        <v>210</v>
      </c>
      <c r="AU292" s="232" t="s">
        <v>83</v>
      </c>
      <c r="AV292" s="12" t="s">
        <v>83</v>
      </c>
      <c r="AW292" s="12" t="s">
        <v>38</v>
      </c>
      <c r="AX292" s="12" t="s">
        <v>74</v>
      </c>
      <c r="AY292" s="232" t="s">
        <v>148</v>
      </c>
    </row>
    <row r="293" spans="2:51" s="12" customFormat="1" ht="13.5">
      <c r="B293" s="222"/>
      <c r="C293" s="223"/>
      <c r="D293" s="208" t="s">
        <v>210</v>
      </c>
      <c r="E293" s="224" t="s">
        <v>22</v>
      </c>
      <c r="F293" s="225" t="s">
        <v>263</v>
      </c>
      <c r="G293" s="223"/>
      <c r="H293" s="226">
        <v>3.58</v>
      </c>
      <c r="I293" s="227"/>
      <c r="J293" s="223"/>
      <c r="K293" s="223"/>
      <c r="L293" s="228"/>
      <c r="M293" s="229"/>
      <c r="N293" s="230"/>
      <c r="O293" s="230"/>
      <c r="P293" s="230"/>
      <c r="Q293" s="230"/>
      <c r="R293" s="230"/>
      <c r="S293" s="230"/>
      <c r="T293" s="231"/>
      <c r="AT293" s="232" t="s">
        <v>210</v>
      </c>
      <c r="AU293" s="232" t="s">
        <v>83</v>
      </c>
      <c r="AV293" s="12" t="s">
        <v>83</v>
      </c>
      <c r="AW293" s="12" t="s">
        <v>38</v>
      </c>
      <c r="AX293" s="12" t="s">
        <v>74</v>
      </c>
      <c r="AY293" s="232" t="s">
        <v>148</v>
      </c>
    </row>
    <row r="294" spans="2:51" s="12" customFormat="1" ht="13.5">
      <c r="B294" s="222"/>
      <c r="C294" s="223"/>
      <c r="D294" s="208" t="s">
        <v>210</v>
      </c>
      <c r="E294" s="224" t="s">
        <v>22</v>
      </c>
      <c r="F294" s="225" t="s">
        <v>264</v>
      </c>
      <c r="G294" s="223"/>
      <c r="H294" s="226">
        <v>26.46</v>
      </c>
      <c r="I294" s="227"/>
      <c r="J294" s="223"/>
      <c r="K294" s="223"/>
      <c r="L294" s="228"/>
      <c r="M294" s="229"/>
      <c r="N294" s="230"/>
      <c r="O294" s="230"/>
      <c r="P294" s="230"/>
      <c r="Q294" s="230"/>
      <c r="R294" s="230"/>
      <c r="S294" s="230"/>
      <c r="T294" s="231"/>
      <c r="AT294" s="232" t="s">
        <v>210</v>
      </c>
      <c r="AU294" s="232" t="s">
        <v>83</v>
      </c>
      <c r="AV294" s="12" t="s">
        <v>83</v>
      </c>
      <c r="AW294" s="12" t="s">
        <v>38</v>
      </c>
      <c r="AX294" s="12" t="s">
        <v>74</v>
      </c>
      <c r="AY294" s="232" t="s">
        <v>148</v>
      </c>
    </row>
    <row r="295" spans="2:51" s="12" customFormat="1" ht="13.5">
      <c r="B295" s="222"/>
      <c r="C295" s="223"/>
      <c r="D295" s="208" t="s">
        <v>210</v>
      </c>
      <c r="E295" s="224" t="s">
        <v>22</v>
      </c>
      <c r="F295" s="225" t="s">
        <v>265</v>
      </c>
      <c r="G295" s="223"/>
      <c r="H295" s="226">
        <v>49.98</v>
      </c>
      <c r="I295" s="227"/>
      <c r="J295" s="223"/>
      <c r="K295" s="223"/>
      <c r="L295" s="228"/>
      <c r="M295" s="229"/>
      <c r="N295" s="230"/>
      <c r="O295" s="230"/>
      <c r="P295" s="230"/>
      <c r="Q295" s="230"/>
      <c r="R295" s="230"/>
      <c r="S295" s="230"/>
      <c r="T295" s="231"/>
      <c r="AT295" s="232" t="s">
        <v>210</v>
      </c>
      <c r="AU295" s="232" t="s">
        <v>83</v>
      </c>
      <c r="AV295" s="12" t="s">
        <v>83</v>
      </c>
      <c r="AW295" s="12" t="s">
        <v>38</v>
      </c>
      <c r="AX295" s="12" t="s">
        <v>74</v>
      </c>
      <c r="AY295" s="232" t="s">
        <v>148</v>
      </c>
    </row>
    <row r="296" spans="2:51" s="12" customFormat="1" ht="13.5">
      <c r="B296" s="222"/>
      <c r="C296" s="223"/>
      <c r="D296" s="208" t="s">
        <v>210</v>
      </c>
      <c r="E296" s="224" t="s">
        <v>22</v>
      </c>
      <c r="F296" s="225" t="s">
        <v>266</v>
      </c>
      <c r="G296" s="223"/>
      <c r="H296" s="226">
        <v>43.63</v>
      </c>
      <c r="I296" s="227"/>
      <c r="J296" s="223"/>
      <c r="K296" s="223"/>
      <c r="L296" s="228"/>
      <c r="M296" s="229"/>
      <c r="N296" s="230"/>
      <c r="O296" s="230"/>
      <c r="P296" s="230"/>
      <c r="Q296" s="230"/>
      <c r="R296" s="230"/>
      <c r="S296" s="230"/>
      <c r="T296" s="231"/>
      <c r="AT296" s="232" t="s">
        <v>210</v>
      </c>
      <c r="AU296" s="232" t="s">
        <v>83</v>
      </c>
      <c r="AV296" s="12" t="s">
        <v>83</v>
      </c>
      <c r="AW296" s="12" t="s">
        <v>38</v>
      </c>
      <c r="AX296" s="12" t="s">
        <v>74</v>
      </c>
      <c r="AY296" s="232" t="s">
        <v>148</v>
      </c>
    </row>
    <row r="297" spans="2:51" s="12" customFormat="1" ht="13.5">
      <c r="B297" s="222"/>
      <c r="C297" s="223"/>
      <c r="D297" s="208" t="s">
        <v>210</v>
      </c>
      <c r="E297" s="224" t="s">
        <v>22</v>
      </c>
      <c r="F297" s="225" t="s">
        <v>267</v>
      </c>
      <c r="G297" s="223"/>
      <c r="H297" s="226">
        <v>29.38</v>
      </c>
      <c r="I297" s="227"/>
      <c r="J297" s="223"/>
      <c r="K297" s="223"/>
      <c r="L297" s="228"/>
      <c r="M297" s="229"/>
      <c r="N297" s="230"/>
      <c r="O297" s="230"/>
      <c r="P297" s="230"/>
      <c r="Q297" s="230"/>
      <c r="R297" s="230"/>
      <c r="S297" s="230"/>
      <c r="T297" s="231"/>
      <c r="AT297" s="232" t="s">
        <v>210</v>
      </c>
      <c r="AU297" s="232" t="s">
        <v>83</v>
      </c>
      <c r="AV297" s="12" t="s">
        <v>83</v>
      </c>
      <c r="AW297" s="12" t="s">
        <v>38</v>
      </c>
      <c r="AX297" s="12" t="s">
        <v>74</v>
      </c>
      <c r="AY297" s="232" t="s">
        <v>148</v>
      </c>
    </row>
    <row r="298" spans="2:51" s="12" customFormat="1" ht="13.5">
      <c r="B298" s="222"/>
      <c r="C298" s="223"/>
      <c r="D298" s="208" t="s">
        <v>210</v>
      </c>
      <c r="E298" s="224" t="s">
        <v>22</v>
      </c>
      <c r="F298" s="225" t="s">
        <v>268</v>
      </c>
      <c r="G298" s="223"/>
      <c r="H298" s="226">
        <v>25.29</v>
      </c>
      <c r="I298" s="227"/>
      <c r="J298" s="223"/>
      <c r="K298" s="223"/>
      <c r="L298" s="228"/>
      <c r="M298" s="229"/>
      <c r="N298" s="230"/>
      <c r="O298" s="230"/>
      <c r="P298" s="230"/>
      <c r="Q298" s="230"/>
      <c r="R298" s="230"/>
      <c r="S298" s="230"/>
      <c r="T298" s="231"/>
      <c r="AT298" s="232" t="s">
        <v>210</v>
      </c>
      <c r="AU298" s="232" t="s">
        <v>83</v>
      </c>
      <c r="AV298" s="12" t="s">
        <v>83</v>
      </c>
      <c r="AW298" s="12" t="s">
        <v>38</v>
      </c>
      <c r="AX298" s="12" t="s">
        <v>74</v>
      </c>
      <c r="AY298" s="232" t="s">
        <v>148</v>
      </c>
    </row>
    <row r="299" spans="2:51" s="12" customFormat="1" ht="13.5">
      <c r="B299" s="222"/>
      <c r="C299" s="223"/>
      <c r="D299" s="208" t="s">
        <v>210</v>
      </c>
      <c r="E299" s="224" t="s">
        <v>22</v>
      </c>
      <c r="F299" s="225" t="s">
        <v>269</v>
      </c>
      <c r="G299" s="223"/>
      <c r="H299" s="226">
        <v>12.68</v>
      </c>
      <c r="I299" s="227"/>
      <c r="J299" s="223"/>
      <c r="K299" s="223"/>
      <c r="L299" s="228"/>
      <c r="M299" s="229"/>
      <c r="N299" s="230"/>
      <c r="O299" s="230"/>
      <c r="P299" s="230"/>
      <c r="Q299" s="230"/>
      <c r="R299" s="230"/>
      <c r="S299" s="230"/>
      <c r="T299" s="231"/>
      <c r="AT299" s="232" t="s">
        <v>210</v>
      </c>
      <c r="AU299" s="232" t="s">
        <v>83</v>
      </c>
      <c r="AV299" s="12" t="s">
        <v>83</v>
      </c>
      <c r="AW299" s="12" t="s">
        <v>38</v>
      </c>
      <c r="AX299" s="12" t="s">
        <v>74</v>
      </c>
      <c r="AY299" s="232" t="s">
        <v>148</v>
      </c>
    </row>
    <row r="300" spans="2:51" s="12" customFormat="1" ht="13.5">
      <c r="B300" s="222"/>
      <c r="C300" s="223"/>
      <c r="D300" s="208" t="s">
        <v>210</v>
      </c>
      <c r="E300" s="224" t="s">
        <v>22</v>
      </c>
      <c r="F300" s="225" t="s">
        <v>270</v>
      </c>
      <c r="G300" s="223"/>
      <c r="H300" s="226">
        <v>27.33</v>
      </c>
      <c r="I300" s="227"/>
      <c r="J300" s="223"/>
      <c r="K300" s="223"/>
      <c r="L300" s="228"/>
      <c r="M300" s="229"/>
      <c r="N300" s="230"/>
      <c r="O300" s="230"/>
      <c r="P300" s="230"/>
      <c r="Q300" s="230"/>
      <c r="R300" s="230"/>
      <c r="S300" s="230"/>
      <c r="T300" s="231"/>
      <c r="AT300" s="232" t="s">
        <v>210</v>
      </c>
      <c r="AU300" s="232" t="s">
        <v>83</v>
      </c>
      <c r="AV300" s="12" t="s">
        <v>83</v>
      </c>
      <c r="AW300" s="12" t="s">
        <v>38</v>
      </c>
      <c r="AX300" s="12" t="s">
        <v>74</v>
      </c>
      <c r="AY300" s="232" t="s">
        <v>148</v>
      </c>
    </row>
    <row r="301" spans="2:51" s="12" customFormat="1" ht="13.5">
      <c r="B301" s="222"/>
      <c r="C301" s="223"/>
      <c r="D301" s="208" t="s">
        <v>210</v>
      </c>
      <c r="E301" s="224" t="s">
        <v>22</v>
      </c>
      <c r="F301" s="225" t="s">
        <v>271</v>
      </c>
      <c r="G301" s="223"/>
      <c r="H301" s="226">
        <v>17.83</v>
      </c>
      <c r="I301" s="227"/>
      <c r="J301" s="223"/>
      <c r="K301" s="223"/>
      <c r="L301" s="228"/>
      <c r="M301" s="229"/>
      <c r="N301" s="230"/>
      <c r="O301" s="230"/>
      <c r="P301" s="230"/>
      <c r="Q301" s="230"/>
      <c r="R301" s="230"/>
      <c r="S301" s="230"/>
      <c r="T301" s="231"/>
      <c r="AT301" s="232" t="s">
        <v>210</v>
      </c>
      <c r="AU301" s="232" t="s">
        <v>83</v>
      </c>
      <c r="AV301" s="12" t="s">
        <v>83</v>
      </c>
      <c r="AW301" s="12" t="s">
        <v>38</v>
      </c>
      <c r="AX301" s="12" t="s">
        <v>74</v>
      </c>
      <c r="AY301" s="232" t="s">
        <v>148</v>
      </c>
    </row>
    <row r="302" spans="2:51" s="13" customFormat="1" ht="13.5">
      <c r="B302" s="233"/>
      <c r="C302" s="234"/>
      <c r="D302" s="244" t="s">
        <v>210</v>
      </c>
      <c r="E302" s="245" t="s">
        <v>22</v>
      </c>
      <c r="F302" s="246" t="s">
        <v>213</v>
      </c>
      <c r="G302" s="234"/>
      <c r="H302" s="247">
        <v>1006.7</v>
      </c>
      <c r="I302" s="238"/>
      <c r="J302" s="234"/>
      <c r="K302" s="234"/>
      <c r="L302" s="239"/>
      <c r="M302" s="240"/>
      <c r="N302" s="241"/>
      <c r="O302" s="241"/>
      <c r="P302" s="241"/>
      <c r="Q302" s="241"/>
      <c r="R302" s="241"/>
      <c r="S302" s="241"/>
      <c r="T302" s="242"/>
      <c r="AT302" s="243" t="s">
        <v>210</v>
      </c>
      <c r="AU302" s="243" t="s">
        <v>83</v>
      </c>
      <c r="AV302" s="13" t="s">
        <v>167</v>
      </c>
      <c r="AW302" s="13" t="s">
        <v>38</v>
      </c>
      <c r="AX302" s="13" t="s">
        <v>24</v>
      </c>
      <c r="AY302" s="243" t="s">
        <v>148</v>
      </c>
    </row>
    <row r="303" spans="2:65" s="1" customFormat="1" ht="44.25" customHeight="1">
      <c r="B303" s="40"/>
      <c r="C303" s="192" t="s">
        <v>484</v>
      </c>
      <c r="D303" s="192" t="s">
        <v>151</v>
      </c>
      <c r="E303" s="193" t="s">
        <v>485</v>
      </c>
      <c r="F303" s="194" t="s">
        <v>486</v>
      </c>
      <c r="G303" s="195" t="s">
        <v>206</v>
      </c>
      <c r="H303" s="196">
        <v>34.25</v>
      </c>
      <c r="I303" s="197"/>
      <c r="J303" s="198">
        <f>ROUND(I303*H303,2)</f>
        <v>0</v>
      </c>
      <c r="K303" s="194" t="s">
        <v>155</v>
      </c>
      <c r="L303" s="60"/>
      <c r="M303" s="199" t="s">
        <v>22</v>
      </c>
      <c r="N303" s="200" t="s">
        <v>45</v>
      </c>
      <c r="O303" s="41"/>
      <c r="P303" s="201">
        <f>O303*H303</f>
        <v>0</v>
      </c>
      <c r="Q303" s="201">
        <v>0.01292</v>
      </c>
      <c r="R303" s="201">
        <f>Q303*H303</f>
        <v>0.44250999999999996</v>
      </c>
      <c r="S303" s="201">
        <v>0</v>
      </c>
      <c r="T303" s="202">
        <f>S303*H303</f>
        <v>0</v>
      </c>
      <c r="AR303" s="23" t="s">
        <v>277</v>
      </c>
      <c r="AT303" s="23" t="s">
        <v>151</v>
      </c>
      <c r="AU303" s="23" t="s">
        <v>83</v>
      </c>
      <c r="AY303" s="23" t="s">
        <v>148</v>
      </c>
      <c r="BE303" s="203">
        <f>IF(N303="základní",J303,0)</f>
        <v>0</v>
      </c>
      <c r="BF303" s="203">
        <f>IF(N303="snížená",J303,0)</f>
        <v>0</v>
      </c>
      <c r="BG303" s="203">
        <f>IF(N303="zákl. přenesená",J303,0)</f>
        <v>0</v>
      </c>
      <c r="BH303" s="203">
        <f>IF(N303="sníž. přenesená",J303,0)</f>
        <v>0</v>
      </c>
      <c r="BI303" s="203">
        <f>IF(N303="nulová",J303,0)</f>
        <v>0</v>
      </c>
      <c r="BJ303" s="23" t="s">
        <v>24</v>
      </c>
      <c r="BK303" s="203">
        <f>ROUND(I303*H303,2)</f>
        <v>0</v>
      </c>
      <c r="BL303" s="23" t="s">
        <v>277</v>
      </c>
      <c r="BM303" s="23" t="s">
        <v>487</v>
      </c>
    </row>
    <row r="304" spans="2:47" s="1" customFormat="1" ht="135">
      <c r="B304" s="40"/>
      <c r="C304" s="62"/>
      <c r="D304" s="208" t="s">
        <v>208</v>
      </c>
      <c r="E304" s="62"/>
      <c r="F304" s="209" t="s">
        <v>483</v>
      </c>
      <c r="G304" s="62"/>
      <c r="H304" s="62"/>
      <c r="I304" s="162"/>
      <c r="J304" s="62"/>
      <c r="K304" s="62"/>
      <c r="L304" s="60"/>
      <c r="M304" s="210"/>
      <c r="N304" s="41"/>
      <c r="O304" s="41"/>
      <c r="P304" s="41"/>
      <c r="Q304" s="41"/>
      <c r="R304" s="41"/>
      <c r="S304" s="41"/>
      <c r="T304" s="77"/>
      <c r="AT304" s="23" t="s">
        <v>208</v>
      </c>
      <c r="AU304" s="23" t="s">
        <v>83</v>
      </c>
    </row>
    <row r="305" spans="2:51" s="11" customFormat="1" ht="13.5">
      <c r="B305" s="211"/>
      <c r="C305" s="212"/>
      <c r="D305" s="208" t="s">
        <v>210</v>
      </c>
      <c r="E305" s="213" t="s">
        <v>22</v>
      </c>
      <c r="F305" s="214" t="s">
        <v>211</v>
      </c>
      <c r="G305" s="212"/>
      <c r="H305" s="215" t="s">
        <v>22</v>
      </c>
      <c r="I305" s="216"/>
      <c r="J305" s="212"/>
      <c r="K305" s="212"/>
      <c r="L305" s="217"/>
      <c r="M305" s="218"/>
      <c r="N305" s="219"/>
      <c r="O305" s="219"/>
      <c r="P305" s="219"/>
      <c r="Q305" s="219"/>
      <c r="R305" s="219"/>
      <c r="S305" s="219"/>
      <c r="T305" s="220"/>
      <c r="AT305" s="221" t="s">
        <v>210</v>
      </c>
      <c r="AU305" s="221" t="s">
        <v>83</v>
      </c>
      <c r="AV305" s="11" t="s">
        <v>24</v>
      </c>
      <c r="AW305" s="11" t="s">
        <v>38</v>
      </c>
      <c r="AX305" s="11" t="s">
        <v>74</v>
      </c>
      <c r="AY305" s="221" t="s">
        <v>148</v>
      </c>
    </row>
    <row r="306" spans="2:51" s="12" customFormat="1" ht="13.5">
      <c r="B306" s="222"/>
      <c r="C306" s="223"/>
      <c r="D306" s="208" t="s">
        <v>210</v>
      </c>
      <c r="E306" s="224" t="s">
        <v>22</v>
      </c>
      <c r="F306" s="225" t="s">
        <v>252</v>
      </c>
      <c r="G306" s="223"/>
      <c r="H306" s="226">
        <v>34.25</v>
      </c>
      <c r="I306" s="227"/>
      <c r="J306" s="223"/>
      <c r="K306" s="223"/>
      <c r="L306" s="228"/>
      <c r="M306" s="229"/>
      <c r="N306" s="230"/>
      <c r="O306" s="230"/>
      <c r="P306" s="230"/>
      <c r="Q306" s="230"/>
      <c r="R306" s="230"/>
      <c r="S306" s="230"/>
      <c r="T306" s="231"/>
      <c r="AT306" s="232" t="s">
        <v>210</v>
      </c>
      <c r="AU306" s="232" t="s">
        <v>83</v>
      </c>
      <c r="AV306" s="12" t="s">
        <v>83</v>
      </c>
      <c r="AW306" s="12" t="s">
        <v>38</v>
      </c>
      <c r="AX306" s="12" t="s">
        <v>74</v>
      </c>
      <c r="AY306" s="232" t="s">
        <v>148</v>
      </c>
    </row>
    <row r="307" spans="2:51" s="13" customFormat="1" ht="13.5">
      <c r="B307" s="233"/>
      <c r="C307" s="234"/>
      <c r="D307" s="244" t="s">
        <v>210</v>
      </c>
      <c r="E307" s="245" t="s">
        <v>22</v>
      </c>
      <c r="F307" s="246" t="s">
        <v>213</v>
      </c>
      <c r="G307" s="234"/>
      <c r="H307" s="247">
        <v>34.25</v>
      </c>
      <c r="I307" s="238"/>
      <c r="J307" s="234"/>
      <c r="K307" s="234"/>
      <c r="L307" s="239"/>
      <c r="M307" s="240"/>
      <c r="N307" s="241"/>
      <c r="O307" s="241"/>
      <c r="P307" s="241"/>
      <c r="Q307" s="241"/>
      <c r="R307" s="241"/>
      <c r="S307" s="241"/>
      <c r="T307" s="242"/>
      <c r="AT307" s="243" t="s">
        <v>210</v>
      </c>
      <c r="AU307" s="243" t="s">
        <v>83</v>
      </c>
      <c r="AV307" s="13" t="s">
        <v>167</v>
      </c>
      <c r="AW307" s="13" t="s">
        <v>38</v>
      </c>
      <c r="AX307" s="13" t="s">
        <v>24</v>
      </c>
      <c r="AY307" s="243" t="s">
        <v>148</v>
      </c>
    </row>
    <row r="308" spans="2:65" s="1" customFormat="1" ht="31.5" customHeight="1">
      <c r="B308" s="40"/>
      <c r="C308" s="192" t="s">
        <v>488</v>
      </c>
      <c r="D308" s="192" t="s">
        <v>151</v>
      </c>
      <c r="E308" s="193" t="s">
        <v>489</v>
      </c>
      <c r="F308" s="194" t="s">
        <v>490</v>
      </c>
      <c r="G308" s="195" t="s">
        <v>420</v>
      </c>
      <c r="H308" s="262"/>
      <c r="I308" s="197"/>
      <c r="J308" s="198">
        <f>ROUND(I308*H308,2)</f>
        <v>0</v>
      </c>
      <c r="K308" s="194" t="s">
        <v>155</v>
      </c>
      <c r="L308" s="60"/>
      <c r="M308" s="199" t="s">
        <v>22</v>
      </c>
      <c r="N308" s="200" t="s">
        <v>45</v>
      </c>
      <c r="O308" s="41"/>
      <c r="P308" s="201">
        <f>O308*H308</f>
        <v>0</v>
      </c>
      <c r="Q308" s="201">
        <v>0</v>
      </c>
      <c r="R308" s="201">
        <f>Q308*H308</f>
        <v>0</v>
      </c>
      <c r="S308" s="201">
        <v>0</v>
      </c>
      <c r="T308" s="202">
        <f>S308*H308</f>
        <v>0</v>
      </c>
      <c r="AR308" s="23" t="s">
        <v>277</v>
      </c>
      <c r="AT308" s="23" t="s">
        <v>151</v>
      </c>
      <c r="AU308" s="23" t="s">
        <v>83</v>
      </c>
      <c r="AY308" s="23" t="s">
        <v>148</v>
      </c>
      <c r="BE308" s="203">
        <f>IF(N308="základní",J308,0)</f>
        <v>0</v>
      </c>
      <c r="BF308" s="203">
        <f>IF(N308="snížená",J308,0)</f>
        <v>0</v>
      </c>
      <c r="BG308" s="203">
        <f>IF(N308="zákl. přenesená",J308,0)</f>
        <v>0</v>
      </c>
      <c r="BH308" s="203">
        <f>IF(N308="sníž. přenesená",J308,0)</f>
        <v>0</v>
      </c>
      <c r="BI308" s="203">
        <f>IF(N308="nulová",J308,0)</f>
        <v>0</v>
      </c>
      <c r="BJ308" s="23" t="s">
        <v>24</v>
      </c>
      <c r="BK308" s="203">
        <f>ROUND(I308*H308,2)</f>
        <v>0</v>
      </c>
      <c r="BL308" s="23" t="s">
        <v>277</v>
      </c>
      <c r="BM308" s="23" t="s">
        <v>491</v>
      </c>
    </row>
    <row r="309" spans="2:47" s="1" customFormat="1" ht="121.5">
      <c r="B309" s="40"/>
      <c r="C309" s="62"/>
      <c r="D309" s="208" t="s">
        <v>208</v>
      </c>
      <c r="E309" s="62"/>
      <c r="F309" s="209" t="s">
        <v>492</v>
      </c>
      <c r="G309" s="62"/>
      <c r="H309" s="62"/>
      <c r="I309" s="162"/>
      <c r="J309" s="62"/>
      <c r="K309" s="62"/>
      <c r="L309" s="60"/>
      <c r="M309" s="210"/>
      <c r="N309" s="41"/>
      <c r="O309" s="41"/>
      <c r="P309" s="41"/>
      <c r="Q309" s="41"/>
      <c r="R309" s="41"/>
      <c r="S309" s="41"/>
      <c r="T309" s="77"/>
      <c r="AT309" s="23" t="s">
        <v>208</v>
      </c>
      <c r="AU309" s="23" t="s">
        <v>83</v>
      </c>
    </row>
    <row r="310" spans="2:63" s="10" customFormat="1" ht="29.85" customHeight="1">
      <c r="B310" s="175"/>
      <c r="C310" s="176"/>
      <c r="D310" s="189" t="s">
        <v>73</v>
      </c>
      <c r="E310" s="190" t="s">
        <v>493</v>
      </c>
      <c r="F310" s="190" t="s">
        <v>494</v>
      </c>
      <c r="G310" s="176"/>
      <c r="H310" s="176"/>
      <c r="I310" s="179"/>
      <c r="J310" s="191">
        <f>BK310</f>
        <v>0</v>
      </c>
      <c r="K310" s="176"/>
      <c r="L310" s="181"/>
      <c r="M310" s="182"/>
      <c r="N310" s="183"/>
      <c r="O310" s="183"/>
      <c r="P310" s="184">
        <f>SUM(P311:P314)</f>
        <v>0</v>
      </c>
      <c r="Q310" s="183"/>
      <c r="R310" s="184">
        <f>SUM(R311:R314)</f>
        <v>0</v>
      </c>
      <c r="S310" s="183"/>
      <c r="T310" s="185">
        <f>SUM(T311:T314)</f>
        <v>0</v>
      </c>
      <c r="AR310" s="186" t="s">
        <v>83</v>
      </c>
      <c r="AT310" s="187" t="s">
        <v>73</v>
      </c>
      <c r="AU310" s="187" t="s">
        <v>24</v>
      </c>
      <c r="AY310" s="186" t="s">
        <v>148</v>
      </c>
      <c r="BK310" s="188">
        <f>SUM(BK311:BK314)</f>
        <v>0</v>
      </c>
    </row>
    <row r="311" spans="2:65" s="1" customFormat="1" ht="22.5" customHeight="1">
      <c r="B311" s="40"/>
      <c r="C311" s="192" t="s">
        <v>495</v>
      </c>
      <c r="D311" s="192" t="s">
        <v>151</v>
      </c>
      <c r="E311" s="193" t="s">
        <v>496</v>
      </c>
      <c r="F311" s="194" t="s">
        <v>497</v>
      </c>
      <c r="G311" s="195" t="s">
        <v>332</v>
      </c>
      <c r="H311" s="196">
        <v>45.78</v>
      </c>
      <c r="I311" s="197"/>
      <c r="J311" s="198">
        <f>ROUND(I311*H311,2)</f>
        <v>0</v>
      </c>
      <c r="K311" s="194" t="s">
        <v>22</v>
      </c>
      <c r="L311" s="60"/>
      <c r="M311" s="199" t="s">
        <v>22</v>
      </c>
      <c r="N311" s="200" t="s">
        <v>45</v>
      </c>
      <c r="O311" s="41"/>
      <c r="P311" s="201">
        <f>O311*H311</f>
        <v>0</v>
      </c>
      <c r="Q311" s="201">
        <v>0</v>
      </c>
      <c r="R311" s="201">
        <f>Q311*H311</f>
        <v>0</v>
      </c>
      <c r="S311" s="201">
        <v>0</v>
      </c>
      <c r="T311" s="202">
        <f>S311*H311</f>
        <v>0</v>
      </c>
      <c r="AR311" s="23" t="s">
        <v>277</v>
      </c>
      <c r="AT311" s="23" t="s">
        <v>151</v>
      </c>
      <c r="AU311" s="23" t="s">
        <v>83</v>
      </c>
      <c r="AY311" s="23" t="s">
        <v>148</v>
      </c>
      <c r="BE311" s="203">
        <f>IF(N311="základní",J311,0)</f>
        <v>0</v>
      </c>
      <c r="BF311" s="203">
        <f>IF(N311="snížená",J311,0)</f>
        <v>0</v>
      </c>
      <c r="BG311" s="203">
        <f>IF(N311="zákl. přenesená",J311,0)</f>
        <v>0</v>
      </c>
      <c r="BH311" s="203">
        <f>IF(N311="sníž. přenesená",J311,0)</f>
        <v>0</v>
      </c>
      <c r="BI311" s="203">
        <f>IF(N311="nulová",J311,0)</f>
        <v>0</v>
      </c>
      <c r="BJ311" s="23" t="s">
        <v>24</v>
      </c>
      <c r="BK311" s="203">
        <f>ROUND(I311*H311,2)</f>
        <v>0</v>
      </c>
      <c r="BL311" s="23" t="s">
        <v>277</v>
      </c>
      <c r="BM311" s="23" t="s">
        <v>498</v>
      </c>
    </row>
    <row r="312" spans="2:47" s="1" customFormat="1" ht="27">
      <c r="B312" s="40"/>
      <c r="C312" s="62"/>
      <c r="D312" s="244" t="s">
        <v>371</v>
      </c>
      <c r="E312" s="62"/>
      <c r="F312" s="248" t="s">
        <v>499</v>
      </c>
      <c r="G312" s="62"/>
      <c r="H312" s="62"/>
      <c r="I312" s="162"/>
      <c r="J312" s="62"/>
      <c r="K312" s="62"/>
      <c r="L312" s="60"/>
      <c r="M312" s="210"/>
      <c r="N312" s="41"/>
      <c r="O312" s="41"/>
      <c r="P312" s="41"/>
      <c r="Q312" s="41"/>
      <c r="R312" s="41"/>
      <c r="S312" s="41"/>
      <c r="T312" s="77"/>
      <c r="AT312" s="23" t="s">
        <v>371</v>
      </c>
      <c r="AU312" s="23" t="s">
        <v>83</v>
      </c>
    </row>
    <row r="313" spans="2:65" s="1" customFormat="1" ht="31.5" customHeight="1">
      <c r="B313" s="40"/>
      <c r="C313" s="192" t="s">
        <v>500</v>
      </c>
      <c r="D313" s="192" t="s">
        <v>151</v>
      </c>
      <c r="E313" s="193" t="s">
        <v>501</v>
      </c>
      <c r="F313" s="194" t="s">
        <v>502</v>
      </c>
      <c r="G313" s="195" t="s">
        <v>420</v>
      </c>
      <c r="H313" s="262"/>
      <c r="I313" s="197"/>
      <c r="J313" s="198">
        <f>ROUND(I313*H313,2)</f>
        <v>0</v>
      </c>
      <c r="K313" s="194" t="s">
        <v>155</v>
      </c>
      <c r="L313" s="60"/>
      <c r="M313" s="199" t="s">
        <v>22</v>
      </c>
      <c r="N313" s="200" t="s">
        <v>45</v>
      </c>
      <c r="O313" s="41"/>
      <c r="P313" s="201">
        <f>O313*H313</f>
        <v>0</v>
      </c>
      <c r="Q313" s="201">
        <v>0</v>
      </c>
      <c r="R313" s="201">
        <f>Q313*H313</f>
        <v>0</v>
      </c>
      <c r="S313" s="201">
        <v>0</v>
      </c>
      <c r="T313" s="202">
        <f>S313*H313</f>
        <v>0</v>
      </c>
      <c r="AR313" s="23" t="s">
        <v>277</v>
      </c>
      <c r="AT313" s="23" t="s">
        <v>151</v>
      </c>
      <c r="AU313" s="23" t="s">
        <v>83</v>
      </c>
      <c r="AY313" s="23" t="s">
        <v>148</v>
      </c>
      <c r="BE313" s="203">
        <f>IF(N313="základní",J313,0)</f>
        <v>0</v>
      </c>
      <c r="BF313" s="203">
        <f>IF(N313="snížená",J313,0)</f>
        <v>0</v>
      </c>
      <c r="BG313" s="203">
        <f>IF(N313="zákl. přenesená",J313,0)</f>
        <v>0</v>
      </c>
      <c r="BH313" s="203">
        <f>IF(N313="sníž. přenesená",J313,0)</f>
        <v>0</v>
      </c>
      <c r="BI313" s="203">
        <f>IF(N313="nulová",J313,0)</f>
        <v>0</v>
      </c>
      <c r="BJ313" s="23" t="s">
        <v>24</v>
      </c>
      <c r="BK313" s="203">
        <f>ROUND(I313*H313,2)</f>
        <v>0</v>
      </c>
      <c r="BL313" s="23" t="s">
        <v>277</v>
      </c>
      <c r="BM313" s="23" t="s">
        <v>503</v>
      </c>
    </row>
    <row r="314" spans="2:47" s="1" customFormat="1" ht="121.5">
      <c r="B314" s="40"/>
      <c r="C314" s="62"/>
      <c r="D314" s="208" t="s">
        <v>208</v>
      </c>
      <c r="E314" s="62"/>
      <c r="F314" s="209" t="s">
        <v>504</v>
      </c>
      <c r="G314" s="62"/>
      <c r="H314" s="62"/>
      <c r="I314" s="162"/>
      <c r="J314" s="62"/>
      <c r="K314" s="62"/>
      <c r="L314" s="60"/>
      <c r="M314" s="210"/>
      <c r="N314" s="41"/>
      <c r="O314" s="41"/>
      <c r="P314" s="41"/>
      <c r="Q314" s="41"/>
      <c r="R314" s="41"/>
      <c r="S314" s="41"/>
      <c r="T314" s="77"/>
      <c r="AT314" s="23" t="s">
        <v>208</v>
      </c>
      <c r="AU314" s="23" t="s">
        <v>83</v>
      </c>
    </row>
    <row r="315" spans="2:63" s="10" customFormat="1" ht="29.85" customHeight="1">
      <c r="B315" s="175"/>
      <c r="C315" s="176"/>
      <c r="D315" s="189" t="s">
        <v>73</v>
      </c>
      <c r="E315" s="190" t="s">
        <v>505</v>
      </c>
      <c r="F315" s="190" t="s">
        <v>506</v>
      </c>
      <c r="G315" s="176"/>
      <c r="H315" s="176"/>
      <c r="I315" s="179"/>
      <c r="J315" s="191">
        <f>BK315</f>
        <v>0</v>
      </c>
      <c r="K315" s="176"/>
      <c r="L315" s="181"/>
      <c r="M315" s="182"/>
      <c r="N315" s="183"/>
      <c r="O315" s="183"/>
      <c r="P315" s="184">
        <f>SUM(P316:P325)</f>
        <v>0</v>
      </c>
      <c r="Q315" s="183"/>
      <c r="R315" s="184">
        <f>SUM(R316:R325)</f>
        <v>0</v>
      </c>
      <c r="S315" s="183"/>
      <c r="T315" s="185">
        <f>SUM(T316:T325)</f>
        <v>0</v>
      </c>
      <c r="AR315" s="186" t="s">
        <v>83</v>
      </c>
      <c r="AT315" s="187" t="s">
        <v>73</v>
      </c>
      <c r="AU315" s="187" t="s">
        <v>24</v>
      </c>
      <c r="AY315" s="186" t="s">
        <v>148</v>
      </c>
      <c r="BK315" s="188">
        <f>SUM(BK316:BK325)</f>
        <v>0</v>
      </c>
    </row>
    <row r="316" spans="2:65" s="1" customFormat="1" ht="31.5" customHeight="1">
      <c r="B316" s="40"/>
      <c r="C316" s="192" t="s">
        <v>507</v>
      </c>
      <c r="D316" s="192" t="s">
        <v>151</v>
      </c>
      <c r="E316" s="193" t="s">
        <v>508</v>
      </c>
      <c r="F316" s="194" t="s">
        <v>509</v>
      </c>
      <c r="G316" s="195" t="s">
        <v>306</v>
      </c>
      <c r="H316" s="196">
        <v>2</v>
      </c>
      <c r="I316" s="197"/>
      <c r="J316" s="198">
        <f>ROUND(I316*H316,2)</f>
        <v>0</v>
      </c>
      <c r="K316" s="194" t="s">
        <v>22</v>
      </c>
      <c r="L316" s="60"/>
      <c r="M316" s="199" t="s">
        <v>22</v>
      </c>
      <c r="N316" s="200" t="s">
        <v>45</v>
      </c>
      <c r="O316" s="41"/>
      <c r="P316" s="201">
        <f>O316*H316</f>
        <v>0</v>
      </c>
      <c r="Q316" s="201">
        <v>0</v>
      </c>
      <c r="R316" s="201">
        <f>Q316*H316</f>
        <v>0</v>
      </c>
      <c r="S316" s="201">
        <v>0</v>
      </c>
      <c r="T316" s="202">
        <f>S316*H316</f>
        <v>0</v>
      </c>
      <c r="AR316" s="23" t="s">
        <v>277</v>
      </c>
      <c r="AT316" s="23" t="s">
        <v>151</v>
      </c>
      <c r="AU316" s="23" t="s">
        <v>83</v>
      </c>
      <c r="AY316" s="23" t="s">
        <v>148</v>
      </c>
      <c r="BE316" s="203">
        <f>IF(N316="základní",J316,0)</f>
        <v>0</v>
      </c>
      <c r="BF316" s="203">
        <f>IF(N316="snížená",J316,0)</f>
        <v>0</v>
      </c>
      <c r="BG316" s="203">
        <f>IF(N316="zákl. přenesená",J316,0)</f>
        <v>0</v>
      </c>
      <c r="BH316" s="203">
        <f>IF(N316="sníž. přenesená",J316,0)</f>
        <v>0</v>
      </c>
      <c r="BI316" s="203">
        <f>IF(N316="nulová",J316,0)</f>
        <v>0</v>
      </c>
      <c r="BJ316" s="23" t="s">
        <v>24</v>
      </c>
      <c r="BK316" s="203">
        <f>ROUND(I316*H316,2)</f>
        <v>0</v>
      </c>
      <c r="BL316" s="23" t="s">
        <v>277</v>
      </c>
      <c r="BM316" s="23" t="s">
        <v>510</v>
      </c>
    </row>
    <row r="317" spans="2:47" s="1" customFormat="1" ht="27">
      <c r="B317" s="40"/>
      <c r="C317" s="62"/>
      <c r="D317" s="244" t="s">
        <v>371</v>
      </c>
      <c r="E317" s="62"/>
      <c r="F317" s="248" t="s">
        <v>499</v>
      </c>
      <c r="G317" s="62"/>
      <c r="H317" s="62"/>
      <c r="I317" s="162"/>
      <c r="J317" s="62"/>
      <c r="K317" s="62"/>
      <c r="L317" s="60"/>
      <c r="M317" s="210"/>
      <c r="N317" s="41"/>
      <c r="O317" s="41"/>
      <c r="P317" s="41"/>
      <c r="Q317" s="41"/>
      <c r="R317" s="41"/>
      <c r="S317" s="41"/>
      <c r="T317" s="77"/>
      <c r="AT317" s="23" t="s">
        <v>371</v>
      </c>
      <c r="AU317" s="23" t="s">
        <v>83</v>
      </c>
    </row>
    <row r="318" spans="2:65" s="1" customFormat="1" ht="31.5" customHeight="1">
      <c r="B318" s="40"/>
      <c r="C318" s="192" t="s">
        <v>511</v>
      </c>
      <c r="D318" s="192" t="s">
        <v>151</v>
      </c>
      <c r="E318" s="193" t="s">
        <v>512</v>
      </c>
      <c r="F318" s="194" t="s">
        <v>513</v>
      </c>
      <c r="G318" s="195" t="s">
        <v>306</v>
      </c>
      <c r="H318" s="196">
        <v>1</v>
      </c>
      <c r="I318" s="197"/>
      <c r="J318" s="198">
        <f>ROUND(I318*H318,2)</f>
        <v>0</v>
      </c>
      <c r="K318" s="194" t="s">
        <v>22</v>
      </c>
      <c r="L318" s="60"/>
      <c r="M318" s="199" t="s">
        <v>22</v>
      </c>
      <c r="N318" s="200" t="s">
        <v>45</v>
      </c>
      <c r="O318" s="41"/>
      <c r="P318" s="201">
        <f>O318*H318</f>
        <v>0</v>
      </c>
      <c r="Q318" s="201">
        <v>0</v>
      </c>
      <c r="R318" s="201">
        <f>Q318*H318</f>
        <v>0</v>
      </c>
      <c r="S318" s="201">
        <v>0</v>
      </c>
      <c r="T318" s="202">
        <f>S318*H318</f>
        <v>0</v>
      </c>
      <c r="AR318" s="23" t="s">
        <v>277</v>
      </c>
      <c r="AT318" s="23" t="s">
        <v>151</v>
      </c>
      <c r="AU318" s="23" t="s">
        <v>83</v>
      </c>
      <c r="AY318" s="23" t="s">
        <v>148</v>
      </c>
      <c r="BE318" s="203">
        <f>IF(N318="základní",J318,0)</f>
        <v>0</v>
      </c>
      <c r="BF318" s="203">
        <f>IF(N318="snížená",J318,0)</f>
        <v>0</v>
      </c>
      <c r="BG318" s="203">
        <f>IF(N318="zákl. přenesená",J318,0)</f>
        <v>0</v>
      </c>
      <c r="BH318" s="203">
        <f>IF(N318="sníž. přenesená",J318,0)</f>
        <v>0</v>
      </c>
      <c r="BI318" s="203">
        <f>IF(N318="nulová",J318,0)</f>
        <v>0</v>
      </c>
      <c r="BJ318" s="23" t="s">
        <v>24</v>
      </c>
      <c r="BK318" s="203">
        <f>ROUND(I318*H318,2)</f>
        <v>0</v>
      </c>
      <c r="BL318" s="23" t="s">
        <v>277</v>
      </c>
      <c r="BM318" s="23" t="s">
        <v>514</v>
      </c>
    </row>
    <row r="319" spans="2:47" s="1" customFormat="1" ht="27">
      <c r="B319" s="40"/>
      <c r="C319" s="62"/>
      <c r="D319" s="244" t="s">
        <v>371</v>
      </c>
      <c r="E319" s="62"/>
      <c r="F319" s="248" t="s">
        <v>499</v>
      </c>
      <c r="G319" s="62"/>
      <c r="H319" s="62"/>
      <c r="I319" s="162"/>
      <c r="J319" s="62"/>
      <c r="K319" s="62"/>
      <c r="L319" s="60"/>
      <c r="M319" s="210"/>
      <c r="N319" s="41"/>
      <c r="O319" s="41"/>
      <c r="P319" s="41"/>
      <c r="Q319" s="41"/>
      <c r="R319" s="41"/>
      <c r="S319" s="41"/>
      <c r="T319" s="77"/>
      <c r="AT319" s="23" t="s">
        <v>371</v>
      </c>
      <c r="AU319" s="23" t="s">
        <v>83</v>
      </c>
    </row>
    <row r="320" spans="2:65" s="1" customFormat="1" ht="22.5" customHeight="1">
      <c r="B320" s="40"/>
      <c r="C320" s="192" t="s">
        <v>515</v>
      </c>
      <c r="D320" s="192" t="s">
        <v>151</v>
      </c>
      <c r="E320" s="193" t="s">
        <v>516</v>
      </c>
      <c r="F320" s="194" t="s">
        <v>517</v>
      </c>
      <c r="G320" s="195" t="s">
        <v>206</v>
      </c>
      <c r="H320" s="196">
        <v>42</v>
      </c>
      <c r="I320" s="197"/>
      <c r="J320" s="198">
        <f>ROUND(I320*H320,2)</f>
        <v>0</v>
      </c>
      <c r="K320" s="194" t="s">
        <v>22</v>
      </c>
      <c r="L320" s="60"/>
      <c r="M320" s="199" t="s">
        <v>22</v>
      </c>
      <c r="N320" s="200" t="s">
        <v>45</v>
      </c>
      <c r="O320" s="41"/>
      <c r="P320" s="201">
        <f>O320*H320</f>
        <v>0</v>
      </c>
      <c r="Q320" s="201">
        <v>0</v>
      </c>
      <c r="R320" s="201">
        <f>Q320*H320</f>
        <v>0</v>
      </c>
      <c r="S320" s="201">
        <v>0</v>
      </c>
      <c r="T320" s="202">
        <f>S320*H320</f>
        <v>0</v>
      </c>
      <c r="AR320" s="23" t="s">
        <v>277</v>
      </c>
      <c r="AT320" s="23" t="s">
        <v>151</v>
      </c>
      <c r="AU320" s="23" t="s">
        <v>83</v>
      </c>
      <c r="AY320" s="23" t="s">
        <v>148</v>
      </c>
      <c r="BE320" s="203">
        <f>IF(N320="základní",J320,0)</f>
        <v>0</v>
      </c>
      <c r="BF320" s="203">
        <f>IF(N320="snížená",J320,0)</f>
        <v>0</v>
      </c>
      <c r="BG320" s="203">
        <f>IF(N320="zákl. přenesená",J320,0)</f>
        <v>0</v>
      </c>
      <c r="BH320" s="203">
        <f>IF(N320="sníž. přenesená",J320,0)</f>
        <v>0</v>
      </c>
      <c r="BI320" s="203">
        <f>IF(N320="nulová",J320,0)</f>
        <v>0</v>
      </c>
      <c r="BJ320" s="23" t="s">
        <v>24</v>
      </c>
      <c r="BK320" s="203">
        <f>ROUND(I320*H320,2)</f>
        <v>0</v>
      </c>
      <c r="BL320" s="23" t="s">
        <v>277</v>
      </c>
      <c r="BM320" s="23" t="s">
        <v>518</v>
      </c>
    </row>
    <row r="321" spans="2:47" s="1" customFormat="1" ht="27">
      <c r="B321" s="40"/>
      <c r="C321" s="62"/>
      <c r="D321" s="208" t="s">
        <v>371</v>
      </c>
      <c r="E321" s="62"/>
      <c r="F321" s="209" t="s">
        <v>499</v>
      </c>
      <c r="G321" s="62"/>
      <c r="H321" s="62"/>
      <c r="I321" s="162"/>
      <c r="J321" s="62"/>
      <c r="K321" s="62"/>
      <c r="L321" s="60"/>
      <c r="M321" s="210"/>
      <c r="N321" s="41"/>
      <c r="O321" s="41"/>
      <c r="P321" s="41"/>
      <c r="Q321" s="41"/>
      <c r="R321" s="41"/>
      <c r="S321" s="41"/>
      <c r="T321" s="77"/>
      <c r="AT321" s="23" t="s">
        <v>371</v>
      </c>
      <c r="AU321" s="23" t="s">
        <v>83</v>
      </c>
    </row>
    <row r="322" spans="2:51" s="11" customFormat="1" ht="13.5">
      <c r="B322" s="211"/>
      <c r="C322" s="212"/>
      <c r="D322" s="208" t="s">
        <v>210</v>
      </c>
      <c r="E322" s="213" t="s">
        <v>22</v>
      </c>
      <c r="F322" s="214" t="s">
        <v>361</v>
      </c>
      <c r="G322" s="212"/>
      <c r="H322" s="215" t="s">
        <v>22</v>
      </c>
      <c r="I322" s="216"/>
      <c r="J322" s="212"/>
      <c r="K322" s="212"/>
      <c r="L322" s="217"/>
      <c r="M322" s="218"/>
      <c r="N322" s="219"/>
      <c r="O322" s="219"/>
      <c r="P322" s="219"/>
      <c r="Q322" s="219"/>
      <c r="R322" s="219"/>
      <c r="S322" s="219"/>
      <c r="T322" s="220"/>
      <c r="AT322" s="221" t="s">
        <v>210</v>
      </c>
      <c r="AU322" s="221" t="s">
        <v>83</v>
      </c>
      <c r="AV322" s="11" t="s">
        <v>24</v>
      </c>
      <c r="AW322" s="11" t="s">
        <v>38</v>
      </c>
      <c r="AX322" s="11" t="s">
        <v>74</v>
      </c>
      <c r="AY322" s="221" t="s">
        <v>148</v>
      </c>
    </row>
    <row r="323" spans="2:51" s="12" customFormat="1" ht="13.5">
      <c r="B323" s="222"/>
      <c r="C323" s="223"/>
      <c r="D323" s="244" t="s">
        <v>210</v>
      </c>
      <c r="E323" s="249" t="s">
        <v>22</v>
      </c>
      <c r="F323" s="250" t="s">
        <v>519</v>
      </c>
      <c r="G323" s="223"/>
      <c r="H323" s="251">
        <v>42</v>
      </c>
      <c r="I323" s="227"/>
      <c r="J323" s="223"/>
      <c r="K323" s="223"/>
      <c r="L323" s="228"/>
      <c r="M323" s="229"/>
      <c r="N323" s="230"/>
      <c r="O323" s="230"/>
      <c r="P323" s="230"/>
      <c r="Q323" s="230"/>
      <c r="R323" s="230"/>
      <c r="S323" s="230"/>
      <c r="T323" s="231"/>
      <c r="AT323" s="232" t="s">
        <v>210</v>
      </c>
      <c r="AU323" s="232" t="s">
        <v>83</v>
      </c>
      <c r="AV323" s="12" t="s">
        <v>83</v>
      </c>
      <c r="AW323" s="12" t="s">
        <v>38</v>
      </c>
      <c r="AX323" s="12" t="s">
        <v>24</v>
      </c>
      <c r="AY323" s="232" t="s">
        <v>148</v>
      </c>
    </row>
    <row r="324" spans="2:65" s="1" customFormat="1" ht="31.5" customHeight="1">
      <c r="B324" s="40"/>
      <c r="C324" s="192" t="s">
        <v>520</v>
      </c>
      <c r="D324" s="192" t="s">
        <v>151</v>
      </c>
      <c r="E324" s="193" t="s">
        <v>521</v>
      </c>
      <c r="F324" s="194" t="s">
        <v>522</v>
      </c>
      <c r="G324" s="195" t="s">
        <v>420</v>
      </c>
      <c r="H324" s="262"/>
      <c r="I324" s="197"/>
      <c r="J324" s="198">
        <f>ROUND(I324*H324,2)</f>
        <v>0</v>
      </c>
      <c r="K324" s="194" t="s">
        <v>155</v>
      </c>
      <c r="L324" s="60"/>
      <c r="M324" s="199" t="s">
        <v>22</v>
      </c>
      <c r="N324" s="200" t="s">
        <v>45</v>
      </c>
      <c r="O324" s="41"/>
      <c r="P324" s="201">
        <f>O324*H324</f>
        <v>0</v>
      </c>
      <c r="Q324" s="201">
        <v>0</v>
      </c>
      <c r="R324" s="201">
        <f>Q324*H324</f>
        <v>0</v>
      </c>
      <c r="S324" s="201">
        <v>0</v>
      </c>
      <c r="T324" s="202">
        <f>S324*H324</f>
        <v>0</v>
      </c>
      <c r="AR324" s="23" t="s">
        <v>277</v>
      </c>
      <c r="AT324" s="23" t="s">
        <v>151</v>
      </c>
      <c r="AU324" s="23" t="s">
        <v>83</v>
      </c>
      <c r="AY324" s="23" t="s">
        <v>148</v>
      </c>
      <c r="BE324" s="203">
        <f>IF(N324="základní",J324,0)</f>
        <v>0</v>
      </c>
      <c r="BF324" s="203">
        <f>IF(N324="snížená",J324,0)</f>
        <v>0</v>
      </c>
      <c r="BG324" s="203">
        <f>IF(N324="zákl. přenesená",J324,0)</f>
        <v>0</v>
      </c>
      <c r="BH324" s="203">
        <f>IF(N324="sníž. přenesená",J324,0)</f>
        <v>0</v>
      </c>
      <c r="BI324" s="203">
        <f>IF(N324="nulová",J324,0)</f>
        <v>0</v>
      </c>
      <c r="BJ324" s="23" t="s">
        <v>24</v>
      </c>
      <c r="BK324" s="203">
        <f>ROUND(I324*H324,2)</f>
        <v>0</v>
      </c>
      <c r="BL324" s="23" t="s">
        <v>277</v>
      </c>
      <c r="BM324" s="23" t="s">
        <v>523</v>
      </c>
    </row>
    <row r="325" spans="2:47" s="1" customFormat="1" ht="121.5">
      <c r="B325" s="40"/>
      <c r="C325" s="62"/>
      <c r="D325" s="208" t="s">
        <v>208</v>
      </c>
      <c r="E325" s="62"/>
      <c r="F325" s="209" t="s">
        <v>524</v>
      </c>
      <c r="G325" s="62"/>
      <c r="H325" s="62"/>
      <c r="I325" s="162"/>
      <c r="J325" s="62"/>
      <c r="K325" s="62"/>
      <c r="L325" s="60"/>
      <c r="M325" s="210"/>
      <c r="N325" s="41"/>
      <c r="O325" s="41"/>
      <c r="P325" s="41"/>
      <c r="Q325" s="41"/>
      <c r="R325" s="41"/>
      <c r="S325" s="41"/>
      <c r="T325" s="77"/>
      <c r="AT325" s="23" t="s">
        <v>208</v>
      </c>
      <c r="AU325" s="23" t="s">
        <v>83</v>
      </c>
    </row>
    <row r="326" spans="2:63" s="10" customFormat="1" ht="29.85" customHeight="1">
      <c r="B326" s="175"/>
      <c r="C326" s="176"/>
      <c r="D326" s="189" t="s">
        <v>73</v>
      </c>
      <c r="E326" s="190" t="s">
        <v>525</v>
      </c>
      <c r="F326" s="190" t="s">
        <v>526</v>
      </c>
      <c r="G326" s="176"/>
      <c r="H326" s="176"/>
      <c r="I326" s="179"/>
      <c r="J326" s="191">
        <f>BK326</f>
        <v>0</v>
      </c>
      <c r="K326" s="176"/>
      <c r="L326" s="181"/>
      <c r="M326" s="182"/>
      <c r="N326" s="183"/>
      <c r="O326" s="183"/>
      <c r="P326" s="184">
        <f>SUM(P327:P341)</f>
        <v>0</v>
      </c>
      <c r="Q326" s="183"/>
      <c r="R326" s="184">
        <f>SUM(R327:R341)</f>
        <v>0</v>
      </c>
      <c r="S326" s="183"/>
      <c r="T326" s="185">
        <f>SUM(T327:T341)</f>
        <v>0</v>
      </c>
      <c r="AR326" s="186" t="s">
        <v>83</v>
      </c>
      <c r="AT326" s="187" t="s">
        <v>73</v>
      </c>
      <c r="AU326" s="187" t="s">
        <v>24</v>
      </c>
      <c r="AY326" s="186" t="s">
        <v>148</v>
      </c>
      <c r="BK326" s="188">
        <f>SUM(BK327:BK341)</f>
        <v>0</v>
      </c>
    </row>
    <row r="327" spans="2:65" s="1" customFormat="1" ht="31.5" customHeight="1">
      <c r="B327" s="40"/>
      <c r="C327" s="192" t="s">
        <v>527</v>
      </c>
      <c r="D327" s="192" t="s">
        <v>151</v>
      </c>
      <c r="E327" s="193" t="s">
        <v>528</v>
      </c>
      <c r="F327" s="194" t="s">
        <v>529</v>
      </c>
      <c r="G327" s="195" t="s">
        <v>306</v>
      </c>
      <c r="H327" s="196">
        <v>3</v>
      </c>
      <c r="I327" s="197"/>
      <c r="J327" s="198">
        <f>ROUND(I327*H327,2)</f>
        <v>0</v>
      </c>
      <c r="K327" s="194" t="s">
        <v>22</v>
      </c>
      <c r="L327" s="60"/>
      <c r="M327" s="199" t="s">
        <v>22</v>
      </c>
      <c r="N327" s="200" t="s">
        <v>45</v>
      </c>
      <c r="O327" s="41"/>
      <c r="P327" s="201">
        <f>O327*H327</f>
        <v>0</v>
      </c>
      <c r="Q327" s="201">
        <v>0</v>
      </c>
      <c r="R327" s="201">
        <f>Q327*H327</f>
        <v>0</v>
      </c>
      <c r="S327" s="201">
        <v>0</v>
      </c>
      <c r="T327" s="202">
        <f>S327*H327</f>
        <v>0</v>
      </c>
      <c r="AR327" s="23" t="s">
        <v>277</v>
      </c>
      <c r="AT327" s="23" t="s">
        <v>151</v>
      </c>
      <c r="AU327" s="23" t="s">
        <v>83</v>
      </c>
      <c r="AY327" s="23" t="s">
        <v>148</v>
      </c>
      <c r="BE327" s="203">
        <f>IF(N327="základní",J327,0)</f>
        <v>0</v>
      </c>
      <c r="BF327" s="203">
        <f>IF(N327="snížená",J327,0)</f>
        <v>0</v>
      </c>
      <c r="BG327" s="203">
        <f>IF(N327="zákl. přenesená",J327,0)</f>
        <v>0</v>
      </c>
      <c r="BH327" s="203">
        <f>IF(N327="sníž. přenesená",J327,0)</f>
        <v>0</v>
      </c>
      <c r="BI327" s="203">
        <f>IF(N327="nulová",J327,0)</f>
        <v>0</v>
      </c>
      <c r="BJ327" s="23" t="s">
        <v>24</v>
      </c>
      <c r="BK327" s="203">
        <f>ROUND(I327*H327,2)</f>
        <v>0</v>
      </c>
      <c r="BL327" s="23" t="s">
        <v>277</v>
      </c>
      <c r="BM327" s="23" t="s">
        <v>530</v>
      </c>
    </row>
    <row r="328" spans="2:47" s="1" customFormat="1" ht="27">
      <c r="B328" s="40"/>
      <c r="C328" s="62"/>
      <c r="D328" s="244" t="s">
        <v>371</v>
      </c>
      <c r="E328" s="62"/>
      <c r="F328" s="248" t="s">
        <v>499</v>
      </c>
      <c r="G328" s="62"/>
      <c r="H328" s="62"/>
      <c r="I328" s="162"/>
      <c r="J328" s="62"/>
      <c r="K328" s="62"/>
      <c r="L328" s="60"/>
      <c r="M328" s="210"/>
      <c r="N328" s="41"/>
      <c r="O328" s="41"/>
      <c r="P328" s="41"/>
      <c r="Q328" s="41"/>
      <c r="R328" s="41"/>
      <c r="S328" s="41"/>
      <c r="T328" s="77"/>
      <c r="AT328" s="23" t="s">
        <v>371</v>
      </c>
      <c r="AU328" s="23" t="s">
        <v>83</v>
      </c>
    </row>
    <row r="329" spans="2:65" s="1" customFormat="1" ht="22.5" customHeight="1">
      <c r="B329" s="40"/>
      <c r="C329" s="192" t="s">
        <v>531</v>
      </c>
      <c r="D329" s="192" t="s">
        <v>151</v>
      </c>
      <c r="E329" s="193" t="s">
        <v>532</v>
      </c>
      <c r="F329" s="194" t="s">
        <v>533</v>
      </c>
      <c r="G329" s="195" t="s">
        <v>306</v>
      </c>
      <c r="H329" s="196">
        <v>5</v>
      </c>
      <c r="I329" s="197"/>
      <c r="J329" s="198">
        <f>ROUND(I329*H329,2)</f>
        <v>0</v>
      </c>
      <c r="K329" s="194" t="s">
        <v>22</v>
      </c>
      <c r="L329" s="60"/>
      <c r="M329" s="199" t="s">
        <v>22</v>
      </c>
      <c r="N329" s="200" t="s">
        <v>45</v>
      </c>
      <c r="O329" s="41"/>
      <c r="P329" s="201">
        <f>O329*H329</f>
        <v>0</v>
      </c>
      <c r="Q329" s="201">
        <v>0</v>
      </c>
      <c r="R329" s="201">
        <f>Q329*H329</f>
        <v>0</v>
      </c>
      <c r="S329" s="201">
        <v>0</v>
      </c>
      <c r="T329" s="202">
        <f>S329*H329</f>
        <v>0</v>
      </c>
      <c r="AR329" s="23" t="s">
        <v>277</v>
      </c>
      <c r="AT329" s="23" t="s">
        <v>151</v>
      </c>
      <c r="AU329" s="23" t="s">
        <v>83</v>
      </c>
      <c r="AY329" s="23" t="s">
        <v>148</v>
      </c>
      <c r="BE329" s="203">
        <f>IF(N329="základní",J329,0)</f>
        <v>0</v>
      </c>
      <c r="BF329" s="203">
        <f>IF(N329="snížená",J329,0)</f>
        <v>0</v>
      </c>
      <c r="BG329" s="203">
        <f>IF(N329="zákl. přenesená",J329,0)</f>
        <v>0</v>
      </c>
      <c r="BH329" s="203">
        <f>IF(N329="sníž. přenesená",J329,0)</f>
        <v>0</v>
      </c>
      <c r="BI329" s="203">
        <f>IF(N329="nulová",J329,0)</f>
        <v>0</v>
      </c>
      <c r="BJ329" s="23" t="s">
        <v>24</v>
      </c>
      <c r="BK329" s="203">
        <f>ROUND(I329*H329,2)</f>
        <v>0</v>
      </c>
      <c r="BL329" s="23" t="s">
        <v>277</v>
      </c>
      <c r="BM329" s="23" t="s">
        <v>534</v>
      </c>
    </row>
    <row r="330" spans="2:47" s="1" customFormat="1" ht="27">
      <c r="B330" s="40"/>
      <c r="C330" s="62"/>
      <c r="D330" s="244" t="s">
        <v>371</v>
      </c>
      <c r="E330" s="62"/>
      <c r="F330" s="248" t="s">
        <v>499</v>
      </c>
      <c r="G330" s="62"/>
      <c r="H330" s="62"/>
      <c r="I330" s="162"/>
      <c r="J330" s="62"/>
      <c r="K330" s="62"/>
      <c r="L330" s="60"/>
      <c r="M330" s="210"/>
      <c r="N330" s="41"/>
      <c r="O330" s="41"/>
      <c r="P330" s="41"/>
      <c r="Q330" s="41"/>
      <c r="R330" s="41"/>
      <c r="S330" s="41"/>
      <c r="T330" s="77"/>
      <c r="AT330" s="23" t="s">
        <v>371</v>
      </c>
      <c r="AU330" s="23" t="s">
        <v>83</v>
      </c>
    </row>
    <row r="331" spans="2:65" s="1" customFormat="1" ht="31.5" customHeight="1">
      <c r="B331" s="40"/>
      <c r="C331" s="192" t="s">
        <v>535</v>
      </c>
      <c r="D331" s="192" t="s">
        <v>151</v>
      </c>
      <c r="E331" s="193" t="s">
        <v>536</v>
      </c>
      <c r="F331" s="194" t="s">
        <v>537</v>
      </c>
      <c r="G331" s="195" t="s">
        <v>306</v>
      </c>
      <c r="H331" s="196">
        <v>1</v>
      </c>
      <c r="I331" s="197"/>
      <c r="J331" s="198">
        <f>ROUND(I331*H331,2)</f>
        <v>0</v>
      </c>
      <c r="K331" s="194" t="s">
        <v>22</v>
      </c>
      <c r="L331" s="60"/>
      <c r="M331" s="199" t="s">
        <v>22</v>
      </c>
      <c r="N331" s="200" t="s">
        <v>45</v>
      </c>
      <c r="O331" s="41"/>
      <c r="P331" s="201">
        <f>O331*H331</f>
        <v>0</v>
      </c>
      <c r="Q331" s="201">
        <v>0</v>
      </c>
      <c r="R331" s="201">
        <f>Q331*H331</f>
        <v>0</v>
      </c>
      <c r="S331" s="201">
        <v>0</v>
      </c>
      <c r="T331" s="202">
        <f>S331*H331</f>
        <v>0</v>
      </c>
      <c r="AR331" s="23" t="s">
        <v>277</v>
      </c>
      <c r="AT331" s="23" t="s">
        <v>151</v>
      </c>
      <c r="AU331" s="23" t="s">
        <v>83</v>
      </c>
      <c r="AY331" s="23" t="s">
        <v>148</v>
      </c>
      <c r="BE331" s="203">
        <f>IF(N331="základní",J331,0)</f>
        <v>0</v>
      </c>
      <c r="BF331" s="203">
        <f>IF(N331="snížená",J331,0)</f>
        <v>0</v>
      </c>
      <c r="BG331" s="203">
        <f>IF(N331="zákl. přenesená",J331,0)</f>
        <v>0</v>
      </c>
      <c r="BH331" s="203">
        <f>IF(N331="sníž. přenesená",J331,0)</f>
        <v>0</v>
      </c>
      <c r="BI331" s="203">
        <f>IF(N331="nulová",J331,0)</f>
        <v>0</v>
      </c>
      <c r="BJ331" s="23" t="s">
        <v>24</v>
      </c>
      <c r="BK331" s="203">
        <f>ROUND(I331*H331,2)</f>
        <v>0</v>
      </c>
      <c r="BL331" s="23" t="s">
        <v>277</v>
      </c>
      <c r="BM331" s="23" t="s">
        <v>538</v>
      </c>
    </row>
    <row r="332" spans="2:47" s="1" customFormat="1" ht="27">
      <c r="B332" s="40"/>
      <c r="C332" s="62"/>
      <c r="D332" s="244" t="s">
        <v>371</v>
      </c>
      <c r="E332" s="62"/>
      <c r="F332" s="248" t="s">
        <v>499</v>
      </c>
      <c r="G332" s="62"/>
      <c r="H332" s="62"/>
      <c r="I332" s="162"/>
      <c r="J332" s="62"/>
      <c r="K332" s="62"/>
      <c r="L332" s="60"/>
      <c r="M332" s="210"/>
      <c r="N332" s="41"/>
      <c r="O332" s="41"/>
      <c r="P332" s="41"/>
      <c r="Q332" s="41"/>
      <c r="R332" s="41"/>
      <c r="S332" s="41"/>
      <c r="T332" s="77"/>
      <c r="AT332" s="23" t="s">
        <v>371</v>
      </c>
      <c r="AU332" s="23" t="s">
        <v>83</v>
      </c>
    </row>
    <row r="333" spans="2:65" s="1" customFormat="1" ht="22.5" customHeight="1">
      <c r="B333" s="40"/>
      <c r="C333" s="192" t="s">
        <v>539</v>
      </c>
      <c r="D333" s="192" t="s">
        <v>151</v>
      </c>
      <c r="E333" s="193" t="s">
        <v>540</v>
      </c>
      <c r="F333" s="194" t="s">
        <v>541</v>
      </c>
      <c r="G333" s="195" t="s">
        <v>306</v>
      </c>
      <c r="H333" s="196">
        <v>1</v>
      </c>
      <c r="I333" s="197"/>
      <c r="J333" s="198">
        <f>ROUND(I333*H333,2)</f>
        <v>0</v>
      </c>
      <c r="K333" s="194" t="s">
        <v>22</v>
      </c>
      <c r="L333" s="60"/>
      <c r="M333" s="199" t="s">
        <v>22</v>
      </c>
      <c r="N333" s="200" t="s">
        <v>45</v>
      </c>
      <c r="O333" s="41"/>
      <c r="P333" s="201">
        <f>O333*H333</f>
        <v>0</v>
      </c>
      <c r="Q333" s="201">
        <v>0</v>
      </c>
      <c r="R333" s="201">
        <f>Q333*H333</f>
        <v>0</v>
      </c>
      <c r="S333" s="201">
        <v>0</v>
      </c>
      <c r="T333" s="202">
        <f>S333*H333</f>
        <v>0</v>
      </c>
      <c r="AR333" s="23" t="s">
        <v>277</v>
      </c>
      <c r="AT333" s="23" t="s">
        <v>151</v>
      </c>
      <c r="AU333" s="23" t="s">
        <v>83</v>
      </c>
      <c r="AY333" s="23" t="s">
        <v>148</v>
      </c>
      <c r="BE333" s="203">
        <f>IF(N333="základní",J333,0)</f>
        <v>0</v>
      </c>
      <c r="BF333" s="203">
        <f>IF(N333="snížená",J333,0)</f>
        <v>0</v>
      </c>
      <c r="BG333" s="203">
        <f>IF(N333="zákl. přenesená",J333,0)</f>
        <v>0</v>
      </c>
      <c r="BH333" s="203">
        <f>IF(N333="sníž. přenesená",J333,0)</f>
        <v>0</v>
      </c>
      <c r="BI333" s="203">
        <f>IF(N333="nulová",J333,0)</f>
        <v>0</v>
      </c>
      <c r="BJ333" s="23" t="s">
        <v>24</v>
      </c>
      <c r="BK333" s="203">
        <f>ROUND(I333*H333,2)</f>
        <v>0</v>
      </c>
      <c r="BL333" s="23" t="s">
        <v>277</v>
      </c>
      <c r="BM333" s="23" t="s">
        <v>542</v>
      </c>
    </row>
    <row r="334" spans="2:47" s="1" customFormat="1" ht="27">
      <c r="B334" s="40"/>
      <c r="C334" s="62"/>
      <c r="D334" s="244" t="s">
        <v>371</v>
      </c>
      <c r="E334" s="62"/>
      <c r="F334" s="248" t="s">
        <v>499</v>
      </c>
      <c r="G334" s="62"/>
      <c r="H334" s="62"/>
      <c r="I334" s="162"/>
      <c r="J334" s="62"/>
      <c r="K334" s="62"/>
      <c r="L334" s="60"/>
      <c r="M334" s="210"/>
      <c r="N334" s="41"/>
      <c r="O334" s="41"/>
      <c r="P334" s="41"/>
      <c r="Q334" s="41"/>
      <c r="R334" s="41"/>
      <c r="S334" s="41"/>
      <c r="T334" s="77"/>
      <c r="AT334" s="23" t="s">
        <v>371</v>
      </c>
      <c r="AU334" s="23" t="s">
        <v>83</v>
      </c>
    </row>
    <row r="335" spans="2:65" s="1" customFormat="1" ht="31.5" customHeight="1">
      <c r="B335" s="40"/>
      <c r="C335" s="192" t="s">
        <v>543</v>
      </c>
      <c r="D335" s="192" t="s">
        <v>151</v>
      </c>
      <c r="E335" s="193" t="s">
        <v>544</v>
      </c>
      <c r="F335" s="194" t="s">
        <v>545</v>
      </c>
      <c r="G335" s="195" t="s">
        <v>206</v>
      </c>
      <c r="H335" s="196">
        <v>68.25</v>
      </c>
      <c r="I335" s="197"/>
      <c r="J335" s="198">
        <f>ROUND(I335*H335,2)</f>
        <v>0</v>
      </c>
      <c r="K335" s="194" t="s">
        <v>22</v>
      </c>
      <c r="L335" s="60"/>
      <c r="M335" s="199" t="s">
        <v>22</v>
      </c>
      <c r="N335" s="200" t="s">
        <v>45</v>
      </c>
      <c r="O335" s="41"/>
      <c r="P335" s="201">
        <f>O335*H335</f>
        <v>0</v>
      </c>
      <c r="Q335" s="201">
        <v>0</v>
      </c>
      <c r="R335" s="201">
        <f>Q335*H335</f>
        <v>0</v>
      </c>
      <c r="S335" s="201">
        <v>0</v>
      </c>
      <c r="T335" s="202">
        <f>S335*H335</f>
        <v>0</v>
      </c>
      <c r="AR335" s="23" t="s">
        <v>277</v>
      </c>
      <c r="AT335" s="23" t="s">
        <v>151</v>
      </c>
      <c r="AU335" s="23" t="s">
        <v>83</v>
      </c>
      <c r="AY335" s="23" t="s">
        <v>148</v>
      </c>
      <c r="BE335" s="203">
        <f>IF(N335="základní",J335,0)</f>
        <v>0</v>
      </c>
      <c r="BF335" s="203">
        <f>IF(N335="snížená",J335,0)</f>
        <v>0</v>
      </c>
      <c r="BG335" s="203">
        <f>IF(N335="zákl. přenesená",J335,0)</f>
        <v>0</v>
      </c>
      <c r="BH335" s="203">
        <f>IF(N335="sníž. přenesená",J335,0)</f>
        <v>0</v>
      </c>
      <c r="BI335" s="203">
        <f>IF(N335="nulová",J335,0)</f>
        <v>0</v>
      </c>
      <c r="BJ335" s="23" t="s">
        <v>24</v>
      </c>
      <c r="BK335" s="203">
        <f>ROUND(I335*H335,2)</f>
        <v>0</v>
      </c>
      <c r="BL335" s="23" t="s">
        <v>277</v>
      </c>
      <c r="BM335" s="23" t="s">
        <v>546</v>
      </c>
    </row>
    <row r="336" spans="2:47" s="1" customFormat="1" ht="67.5">
      <c r="B336" s="40"/>
      <c r="C336" s="62"/>
      <c r="D336" s="208" t="s">
        <v>371</v>
      </c>
      <c r="E336" s="62"/>
      <c r="F336" s="209" t="s">
        <v>547</v>
      </c>
      <c r="G336" s="62"/>
      <c r="H336" s="62"/>
      <c r="I336" s="162"/>
      <c r="J336" s="62"/>
      <c r="K336" s="62"/>
      <c r="L336" s="60"/>
      <c r="M336" s="210"/>
      <c r="N336" s="41"/>
      <c r="O336" s="41"/>
      <c r="P336" s="41"/>
      <c r="Q336" s="41"/>
      <c r="R336" s="41"/>
      <c r="S336" s="41"/>
      <c r="T336" s="77"/>
      <c r="AT336" s="23" t="s">
        <v>371</v>
      </c>
      <c r="AU336" s="23" t="s">
        <v>83</v>
      </c>
    </row>
    <row r="337" spans="2:51" s="11" customFormat="1" ht="13.5">
      <c r="B337" s="211"/>
      <c r="C337" s="212"/>
      <c r="D337" s="208" t="s">
        <v>210</v>
      </c>
      <c r="E337" s="213" t="s">
        <v>22</v>
      </c>
      <c r="F337" s="214" t="s">
        <v>361</v>
      </c>
      <c r="G337" s="212"/>
      <c r="H337" s="215" t="s">
        <v>22</v>
      </c>
      <c r="I337" s="216"/>
      <c r="J337" s="212"/>
      <c r="K337" s="212"/>
      <c r="L337" s="217"/>
      <c r="M337" s="218"/>
      <c r="N337" s="219"/>
      <c r="O337" s="219"/>
      <c r="P337" s="219"/>
      <c r="Q337" s="219"/>
      <c r="R337" s="219"/>
      <c r="S337" s="219"/>
      <c r="T337" s="220"/>
      <c r="AT337" s="221" t="s">
        <v>210</v>
      </c>
      <c r="AU337" s="221" t="s">
        <v>83</v>
      </c>
      <c r="AV337" s="11" t="s">
        <v>24</v>
      </c>
      <c r="AW337" s="11" t="s">
        <v>38</v>
      </c>
      <c r="AX337" s="11" t="s">
        <v>74</v>
      </c>
      <c r="AY337" s="221" t="s">
        <v>148</v>
      </c>
    </row>
    <row r="338" spans="2:51" s="12" customFormat="1" ht="13.5">
      <c r="B338" s="222"/>
      <c r="C338" s="223"/>
      <c r="D338" s="208" t="s">
        <v>210</v>
      </c>
      <c r="E338" s="224" t="s">
        <v>22</v>
      </c>
      <c r="F338" s="225" t="s">
        <v>548</v>
      </c>
      <c r="G338" s="223"/>
      <c r="H338" s="226">
        <v>68.25</v>
      </c>
      <c r="I338" s="227"/>
      <c r="J338" s="223"/>
      <c r="K338" s="223"/>
      <c r="L338" s="228"/>
      <c r="M338" s="229"/>
      <c r="N338" s="230"/>
      <c r="O338" s="230"/>
      <c r="P338" s="230"/>
      <c r="Q338" s="230"/>
      <c r="R338" s="230"/>
      <c r="S338" s="230"/>
      <c r="T338" s="231"/>
      <c r="AT338" s="232" t="s">
        <v>210</v>
      </c>
      <c r="AU338" s="232" t="s">
        <v>83</v>
      </c>
      <c r="AV338" s="12" t="s">
        <v>83</v>
      </c>
      <c r="AW338" s="12" t="s">
        <v>38</v>
      </c>
      <c r="AX338" s="12" t="s">
        <v>74</v>
      </c>
      <c r="AY338" s="232" t="s">
        <v>148</v>
      </c>
    </row>
    <row r="339" spans="2:51" s="13" customFormat="1" ht="13.5">
      <c r="B339" s="233"/>
      <c r="C339" s="234"/>
      <c r="D339" s="244" t="s">
        <v>210</v>
      </c>
      <c r="E339" s="245" t="s">
        <v>22</v>
      </c>
      <c r="F339" s="246" t="s">
        <v>213</v>
      </c>
      <c r="G339" s="234"/>
      <c r="H339" s="247">
        <v>68.25</v>
      </c>
      <c r="I339" s="238"/>
      <c r="J339" s="234"/>
      <c r="K339" s="234"/>
      <c r="L339" s="239"/>
      <c r="M339" s="240"/>
      <c r="N339" s="241"/>
      <c r="O339" s="241"/>
      <c r="P339" s="241"/>
      <c r="Q339" s="241"/>
      <c r="R339" s="241"/>
      <c r="S339" s="241"/>
      <c r="T339" s="242"/>
      <c r="AT339" s="243" t="s">
        <v>210</v>
      </c>
      <c r="AU339" s="243" t="s">
        <v>83</v>
      </c>
      <c r="AV339" s="13" t="s">
        <v>167</v>
      </c>
      <c r="AW339" s="13" t="s">
        <v>38</v>
      </c>
      <c r="AX339" s="13" t="s">
        <v>24</v>
      </c>
      <c r="AY339" s="243" t="s">
        <v>148</v>
      </c>
    </row>
    <row r="340" spans="2:65" s="1" customFormat="1" ht="31.5" customHeight="1">
      <c r="B340" s="40"/>
      <c r="C340" s="192" t="s">
        <v>549</v>
      </c>
      <c r="D340" s="192" t="s">
        <v>151</v>
      </c>
      <c r="E340" s="193" t="s">
        <v>550</v>
      </c>
      <c r="F340" s="194" t="s">
        <v>551</v>
      </c>
      <c r="G340" s="195" t="s">
        <v>420</v>
      </c>
      <c r="H340" s="262"/>
      <c r="I340" s="197"/>
      <c r="J340" s="198">
        <f>ROUND(I340*H340,2)</f>
        <v>0</v>
      </c>
      <c r="K340" s="194" t="s">
        <v>155</v>
      </c>
      <c r="L340" s="60"/>
      <c r="M340" s="199" t="s">
        <v>22</v>
      </c>
      <c r="N340" s="200" t="s">
        <v>45</v>
      </c>
      <c r="O340" s="41"/>
      <c r="P340" s="201">
        <f>O340*H340</f>
        <v>0</v>
      </c>
      <c r="Q340" s="201">
        <v>0</v>
      </c>
      <c r="R340" s="201">
        <f>Q340*H340</f>
        <v>0</v>
      </c>
      <c r="S340" s="201">
        <v>0</v>
      </c>
      <c r="T340" s="202">
        <f>S340*H340</f>
        <v>0</v>
      </c>
      <c r="AR340" s="23" t="s">
        <v>277</v>
      </c>
      <c r="AT340" s="23" t="s">
        <v>151</v>
      </c>
      <c r="AU340" s="23" t="s">
        <v>83</v>
      </c>
      <c r="AY340" s="23" t="s">
        <v>148</v>
      </c>
      <c r="BE340" s="203">
        <f>IF(N340="základní",J340,0)</f>
        <v>0</v>
      </c>
      <c r="BF340" s="203">
        <f>IF(N340="snížená",J340,0)</f>
        <v>0</v>
      </c>
      <c r="BG340" s="203">
        <f>IF(N340="zákl. přenesená",J340,0)</f>
        <v>0</v>
      </c>
      <c r="BH340" s="203">
        <f>IF(N340="sníž. přenesená",J340,0)</f>
        <v>0</v>
      </c>
      <c r="BI340" s="203">
        <f>IF(N340="nulová",J340,0)</f>
        <v>0</v>
      </c>
      <c r="BJ340" s="23" t="s">
        <v>24</v>
      </c>
      <c r="BK340" s="203">
        <f>ROUND(I340*H340,2)</f>
        <v>0</v>
      </c>
      <c r="BL340" s="23" t="s">
        <v>277</v>
      </c>
      <c r="BM340" s="23" t="s">
        <v>552</v>
      </c>
    </row>
    <row r="341" spans="2:47" s="1" customFormat="1" ht="121.5">
      <c r="B341" s="40"/>
      <c r="C341" s="62"/>
      <c r="D341" s="208" t="s">
        <v>208</v>
      </c>
      <c r="E341" s="62"/>
      <c r="F341" s="209" t="s">
        <v>553</v>
      </c>
      <c r="G341" s="62"/>
      <c r="H341" s="62"/>
      <c r="I341" s="162"/>
      <c r="J341" s="62"/>
      <c r="K341" s="62"/>
      <c r="L341" s="60"/>
      <c r="M341" s="210"/>
      <c r="N341" s="41"/>
      <c r="O341" s="41"/>
      <c r="P341" s="41"/>
      <c r="Q341" s="41"/>
      <c r="R341" s="41"/>
      <c r="S341" s="41"/>
      <c r="T341" s="77"/>
      <c r="AT341" s="23" t="s">
        <v>208</v>
      </c>
      <c r="AU341" s="23" t="s">
        <v>83</v>
      </c>
    </row>
    <row r="342" spans="2:63" s="10" customFormat="1" ht="29.85" customHeight="1">
      <c r="B342" s="175"/>
      <c r="C342" s="176"/>
      <c r="D342" s="189" t="s">
        <v>73</v>
      </c>
      <c r="E342" s="190" t="s">
        <v>554</v>
      </c>
      <c r="F342" s="190" t="s">
        <v>555</v>
      </c>
      <c r="G342" s="176"/>
      <c r="H342" s="176"/>
      <c r="I342" s="179"/>
      <c r="J342" s="191">
        <f>BK342</f>
        <v>0</v>
      </c>
      <c r="K342" s="176"/>
      <c r="L342" s="181"/>
      <c r="M342" s="182"/>
      <c r="N342" s="183"/>
      <c r="O342" s="183"/>
      <c r="P342" s="184">
        <f>SUM(P343:P366)</f>
        <v>0</v>
      </c>
      <c r="Q342" s="183"/>
      <c r="R342" s="184">
        <f>SUM(R343:R366)</f>
        <v>1.6375015</v>
      </c>
      <c r="S342" s="183"/>
      <c r="T342" s="185">
        <f>SUM(T343:T366)</f>
        <v>0</v>
      </c>
      <c r="AR342" s="186" t="s">
        <v>83</v>
      </c>
      <c r="AT342" s="187" t="s">
        <v>73</v>
      </c>
      <c r="AU342" s="187" t="s">
        <v>24</v>
      </c>
      <c r="AY342" s="186" t="s">
        <v>148</v>
      </c>
      <c r="BK342" s="188">
        <f>SUM(BK343:BK366)</f>
        <v>0</v>
      </c>
    </row>
    <row r="343" spans="2:65" s="1" customFormat="1" ht="31.5" customHeight="1">
      <c r="B343" s="40"/>
      <c r="C343" s="192" t="s">
        <v>556</v>
      </c>
      <c r="D343" s="192" t="s">
        <v>151</v>
      </c>
      <c r="E343" s="193" t="s">
        <v>557</v>
      </c>
      <c r="F343" s="194" t="s">
        <v>558</v>
      </c>
      <c r="G343" s="195" t="s">
        <v>206</v>
      </c>
      <c r="H343" s="196">
        <v>34.25</v>
      </c>
      <c r="I343" s="197"/>
      <c r="J343" s="198">
        <f>ROUND(I343*H343,2)</f>
        <v>0</v>
      </c>
      <c r="K343" s="194" t="s">
        <v>155</v>
      </c>
      <c r="L343" s="60"/>
      <c r="M343" s="199" t="s">
        <v>22</v>
      </c>
      <c r="N343" s="200" t="s">
        <v>45</v>
      </c>
      <c r="O343" s="41"/>
      <c r="P343" s="201">
        <f>O343*H343</f>
        <v>0</v>
      </c>
      <c r="Q343" s="201">
        <v>0.00367</v>
      </c>
      <c r="R343" s="201">
        <f>Q343*H343</f>
        <v>0.1256975</v>
      </c>
      <c r="S343" s="201">
        <v>0</v>
      </c>
      <c r="T343" s="202">
        <f>S343*H343</f>
        <v>0</v>
      </c>
      <c r="AR343" s="23" t="s">
        <v>277</v>
      </c>
      <c r="AT343" s="23" t="s">
        <v>151</v>
      </c>
      <c r="AU343" s="23" t="s">
        <v>83</v>
      </c>
      <c r="AY343" s="23" t="s">
        <v>148</v>
      </c>
      <c r="BE343" s="203">
        <f>IF(N343="základní",J343,0)</f>
        <v>0</v>
      </c>
      <c r="BF343" s="203">
        <f>IF(N343="snížená",J343,0)</f>
        <v>0</v>
      </c>
      <c r="BG343" s="203">
        <f>IF(N343="zákl. přenesená",J343,0)</f>
        <v>0</v>
      </c>
      <c r="BH343" s="203">
        <f>IF(N343="sníž. přenesená",J343,0)</f>
        <v>0</v>
      </c>
      <c r="BI343" s="203">
        <f>IF(N343="nulová",J343,0)</f>
        <v>0</v>
      </c>
      <c r="BJ343" s="23" t="s">
        <v>24</v>
      </c>
      <c r="BK343" s="203">
        <f>ROUND(I343*H343,2)</f>
        <v>0</v>
      </c>
      <c r="BL343" s="23" t="s">
        <v>277</v>
      </c>
      <c r="BM343" s="23" t="s">
        <v>559</v>
      </c>
    </row>
    <row r="344" spans="2:51" s="11" customFormat="1" ht="13.5">
      <c r="B344" s="211"/>
      <c r="C344" s="212"/>
      <c r="D344" s="208" t="s">
        <v>210</v>
      </c>
      <c r="E344" s="213" t="s">
        <v>22</v>
      </c>
      <c r="F344" s="214" t="s">
        <v>211</v>
      </c>
      <c r="G344" s="212"/>
      <c r="H344" s="215" t="s">
        <v>22</v>
      </c>
      <c r="I344" s="216"/>
      <c r="J344" s="212"/>
      <c r="K344" s="212"/>
      <c r="L344" s="217"/>
      <c r="M344" s="218"/>
      <c r="N344" s="219"/>
      <c r="O344" s="219"/>
      <c r="P344" s="219"/>
      <c r="Q344" s="219"/>
      <c r="R344" s="219"/>
      <c r="S344" s="219"/>
      <c r="T344" s="220"/>
      <c r="AT344" s="221" t="s">
        <v>210</v>
      </c>
      <c r="AU344" s="221" t="s">
        <v>83</v>
      </c>
      <c r="AV344" s="11" t="s">
        <v>24</v>
      </c>
      <c r="AW344" s="11" t="s">
        <v>38</v>
      </c>
      <c r="AX344" s="11" t="s">
        <v>74</v>
      </c>
      <c r="AY344" s="221" t="s">
        <v>148</v>
      </c>
    </row>
    <row r="345" spans="2:51" s="12" customFormat="1" ht="13.5">
      <c r="B345" s="222"/>
      <c r="C345" s="223"/>
      <c r="D345" s="208" t="s">
        <v>210</v>
      </c>
      <c r="E345" s="224" t="s">
        <v>22</v>
      </c>
      <c r="F345" s="225" t="s">
        <v>252</v>
      </c>
      <c r="G345" s="223"/>
      <c r="H345" s="226">
        <v>34.25</v>
      </c>
      <c r="I345" s="227"/>
      <c r="J345" s="223"/>
      <c r="K345" s="223"/>
      <c r="L345" s="228"/>
      <c r="M345" s="229"/>
      <c r="N345" s="230"/>
      <c r="O345" s="230"/>
      <c r="P345" s="230"/>
      <c r="Q345" s="230"/>
      <c r="R345" s="230"/>
      <c r="S345" s="230"/>
      <c r="T345" s="231"/>
      <c r="AT345" s="232" t="s">
        <v>210</v>
      </c>
      <c r="AU345" s="232" t="s">
        <v>83</v>
      </c>
      <c r="AV345" s="12" t="s">
        <v>83</v>
      </c>
      <c r="AW345" s="12" t="s">
        <v>38</v>
      </c>
      <c r="AX345" s="12" t="s">
        <v>74</v>
      </c>
      <c r="AY345" s="232" t="s">
        <v>148</v>
      </c>
    </row>
    <row r="346" spans="2:51" s="13" customFormat="1" ht="13.5">
      <c r="B346" s="233"/>
      <c r="C346" s="234"/>
      <c r="D346" s="244" t="s">
        <v>210</v>
      </c>
      <c r="E346" s="245" t="s">
        <v>22</v>
      </c>
      <c r="F346" s="246" t="s">
        <v>213</v>
      </c>
      <c r="G346" s="234"/>
      <c r="H346" s="247">
        <v>34.25</v>
      </c>
      <c r="I346" s="238"/>
      <c r="J346" s="234"/>
      <c r="K346" s="234"/>
      <c r="L346" s="239"/>
      <c r="M346" s="240"/>
      <c r="N346" s="241"/>
      <c r="O346" s="241"/>
      <c r="P346" s="241"/>
      <c r="Q346" s="241"/>
      <c r="R346" s="241"/>
      <c r="S346" s="241"/>
      <c r="T346" s="242"/>
      <c r="AT346" s="243" t="s">
        <v>210</v>
      </c>
      <c r="AU346" s="243" t="s">
        <v>83</v>
      </c>
      <c r="AV346" s="13" t="s">
        <v>167</v>
      </c>
      <c r="AW346" s="13" t="s">
        <v>6</v>
      </c>
      <c r="AX346" s="13" t="s">
        <v>24</v>
      </c>
      <c r="AY346" s="243" t="s">
        <v>148</v>
      </c>
    </row>
    <row r="347" spans="2:65" s="1" customFormat="1" ht="22.5" customHeight="1">
      <c r="B347" s="40"/>
      <c r="C347" s="252" t="s">
        <v>560</v>
      </c>
      <c r="D347" s="252" t="s">
        <v>400</v>
      </c>
      <c r="E347" s="253" t="s">
        <v>561</v>
      </c>
      <c r="F347" s="254" t="s">
        <v>562</v>
      </c>
      <c r="G347" s="255" t="s">
        <v>206</v>
      </c>
      <c r="H347" s="256">
        <v>39.388</v>
      </c>
      <c r="I347" s="257"/>
      <c r="J347" s="258">
        <f>ROUND(I347*H347,2)</f>
        <v>0</v>
      </c>
      <c r="K347" s="254" t="s">
        <v>155</v>
      </c>
      <c r="L347" s="259"/>
      <c r="M347" s="260" t="s">
        <v>22</v>
      </c>
      <c r="N347" s="261" t="s">
        <v>45</v>
      </c>
      <c r="O347" s="41"/>
      <c r="P347" s="201">
        <f>O347*H347</f>
        <v>0</v>
      </c>
      <c r="Q347" s="201">
        <v>0.018</v>
      </c>
      <c r="R347" s="201">
        <f>Q347*H347</f>
        <v>0.708984</v>
      </c>
      <c r="S347" s="201">
        <v>0</v>
      </c>
      <c r="T347" s="202">
        <f>S347*H347</f>
        <v>0</v>
      </c>
      <c r="AR347" s="23" t="s">
        <v>404</v>
      </c>
      <c r="AT347" s="23" t="s">
        <v>400</v>
      </c>
      <c r="AU347" s="23" t="s">
        <v>83</v>
      </c>
      <c r="AY347" s="23" t="s">
        <v>148</v>
      </c>
      <c r="BE347" s="203">
        <f>IF(N347="základní",J347,0)</f>
        <v>0</v>
      </c>
      <c r="BF347" s="203">
        <f>IF(N347="snížená",J347,0)</f>
        <v>0</v>
      </c>
      <c r="BG347" s="203">
        <f>IF(N347="zákl. přenesená",J347,0)</f>
        <v>0</v>
      </c>
      <c r="BH347" s="203">
        <f>IF(N347="sníž. přenesená",J347,0)</f>
        <v>0</v>
      </c>
      <c r="BI347" s="203">
        <f>IF(N347="nulová",J347,0)</f>
        <v>0</v>
      </c>
      <c r="BJ347" s="23" t="s">
        <v>24</v>
      </c>
      <c r="BK347" s="203">
        <f>ROUND(I347*H347,2)</f>
        <v>0</v>
      </c>
      <c r="BL347" s="23" t="s">
        <v>277</v>
      </c>
      <c r="BM347" s="23" t="s">
        <v>563</v>
      </c>
    </row>
    <row r="348" spans="2:51" s="11" customFormat="1" ht="13.5">
      <c r="B348" s="211"/>
      <c r="C348" s="212"/>
      <c r="D348" s="208" t="s">
        <v>210</v>
      </c>
      <c r="E348" s="213" t="s">
        <v>22</v>
      </c>
      <c r="F348" s="214" t="s">
        <v>211</v>
      </c>
      <c r="G348" s="212"/>
      <c r="H348" s="215" t="s">
        <v>22</v>
      </c>
      <c r="I348" s="216"/>
      <c r="J348" s="212"/>
      <c r="K348" s="212"/>
      <c r="L348" s="217"/>
      <c r="M348" s="218"/>
      <c r="N348" s="219"/>
      <c r="O348" s="219"/>
      <c r="P348" s="219"/>
      <c r="Q348" s="219"/>
      <c r="R348" s="219"/>
      <c r="S348" s="219"/>
      <c r="T348" s="220"/>
      <c r="AT348" s="221" t="s">
        <v>210</v>
      </c>
      <c r="AU348" s="221" t="s">
        <v>83</v>
      </c>
      <c r="AV348" s="11" t="s">
        <v>24</v>
      </c>
      <c r="AW348" s="11" t="s">
        <v>38</v>
      </c>
      <c r="AX348" s="11" t="s">
        <v>74</v>
      </c>
      <c r="AY348" s="221" t="s">
        <v>148</v>
      </c>
    </row>
    <row r="349" spans="2:51" s="12" customFormat="1" ht="13.5">
      <c r="B349" s="222"/>
      <c r="C349" s="223"/>
      <c r="D349" s="208" t="s">
        <v>210</v>
      </c>
      <c r="E349" s="224" t="s">
        <v>22</v>
      </c>
      <c r="F349" s="225" t="s">
        <v>252</v>
      </c>
      <c r="G349" s="223"/>
      <c r="H349" s="226">
        <v>34.25</v>
      </c>
      <c r="I349" s="227"/>
      <c r="J349" s="223"/>
      <c r="K349" s="223"/>
      <c r="L349" s="228"/>
      <c r="M349" s="229"/>
      <c r="N349" s="230"/>
      <c r="O349" s="230"/>
      <c r="P349" s="230"/>
      <c r="Q349" s="230"/>
      <c r="R349" s="230"/>
      <c r="S349" s="230"/>
      <c r="T349" s="231"/>
      <c r="AT349" s="232" t="s">
        <v>210</v>
      </c>
      <c r="AU349" s="232" t="s">
        <v>83</v>
      </c>
      <c r="AV349" s="12" t="s">
        <v>83</v>
      </c>
      <c r="AW349" s="12" t="s">
        <v>38</v>
      </c>
      <c r="AX349" s="12" t="s">
        <v>74</v>
      </c>
      <c r="AY349" s="232" t="s">
        <v>148</v>
      </c>
    </row>
    <row r="350" spans="2:51" s="13" customFormat="1" ht="13.5">
      <c r="B350" s="233"/>
      <c r="C350" s="234"/>
      <c r="D350" s="208" t="s">
        <v>210</v>
      </c>
      <c r="E350" s="235" t="s">
        <v>22</v>
      </c>
      <c r="F350" s="236" t="s">
        <v>213</v>
      </c>
      <c r="G350" s="234"/>
      <c r="H350" s="237">
        <v>34.25</v>
      </c>
      <c r="I350" s="238"/>
      <c r="J350" s="234"/>
      <c r="K350" s="234"/>
      <c r="L350" s="239"/>
      <c r="M350" s="240"/>
      <c r="N350" s="241"/>
      <c r="O350" s="241"/>
      <c r="P350" s="241"/>
      <c r="Q350" s="241"/>
      <c r="R350" s="241"/>
      <c r="S350" s="241"/>
      <c r="T350" s="242"/>
      <c r="AT350" s="243" t="s">
        <v>210</v>
      </c>
      <c r="AU350" s="243" t="s">
        <v>83</v>
      </c>
      <c r="AV350" s="13" t="s">
        <v>167</v>
      </c>
      <c r="AW350" s="13" t="s">
        <v>6</v>
      </c>
      <c r="AX350" s="13" t="s">
        <v>24</v>
      </c>
      <c r="AY350" s="243" t="s">
        <v>148</v>
      </c>
    </row>
    <row r="351" spans="2:51" s="12" customFormat="1" ht="13.5">
      <c r="B351" s="222"/>
      <c r="C351" s="223"/>
      <c r="D351" s="244" t="s">
        <v>210</v>
      </c>
      <c r="E351" s="223"/>
      <c r="F351" s="250" t="s">
        <v>564</v>
      </c>
      <c r="G351" s="223"/>
      <c r="H351" s="251">
        <v>39.388</v>
      </c>
      <c r="I351" s="227"/>
      <c r="J351" s="223"/>
      <c r="K351" s="223"/>
      <c r="L351" s="228"/>
      <c r="M351" s="229"/>
      <c r="N351" s="230"/>
      <c r="O351" s="230"/>
      <c r="P351" s="230"/>
      <c r="Q351" s="230"/>
      <c r="R351" s="230"/>
      <c r="S351" s="230"/>
      <c r="T351" s="231"/>
      <c r="AT351" s="232" t="s">
        <v>210</v>
      </c>
      <c r="AU351" s="232" t="s">
        <v>83</v>
      </c>
      <c r="AV351" s="12" t="s">
        <v>83</v>
      </c>
      <c r="AW351" s="12" t="s">
        <v>6</v>
      </c>
      <c r="AX351" s="12" t="s">
        <v>24</v>
      </c>
      <c r="AY351" s="232" t="s">
        <v>148</v>
      </c>
    </row>
    <row r="352" spans="2:65" s="1" customFormat="1" ht="22.5" customHeight="1">
      <c r="B352" s="40"/>
      <c r="C352" s="192" t="s">
        <v>565</v>
      </c>
      <c r="D352" s="192" t="s">
        <v>151</v>
      </c>
      <c r="E352" s="193" t="s">
        <v>566</v>
      </c>
      <c r="F352" s="194" t="s">
        <v>567</v>
      </c>
      <c r="G352" s="195" t="s">
        <v>206</v>
      </c>
      <c r="H352" s="196">
        <v>34.25</v>
      </c>
      <c r="I352" s="197"/>
      <c r="J352" s="198">
        <f>ROUND(I352*H352,2)</f>
        <v>0</v>
      </c>
      <c r="K352" s="194" t="s">
        <v>155</v>
      </c>
      <c r="L352" s="60"/>
      <c r="M352" s="199" t="s">
        <v>22</v>
      </c>
      <c r="N352" s="200" t="s">
        <v>45</v>
      </c>
      <c r="O352" s="41"/>
      <c r="P352" s="201">
        <f>O352*H352</f>
        <v>0</v>
      </c>
      <c r="Q352" s="201">
        <v>0.0003</v>
      </c>
      <c r="R352" s="201">
        <f>Q352*H352</f>
        <v>0.010275</v>
      </c>
      <c r="S352" s="201">
        <v>0</v>
      </c>
      <c r="T352" s="202">
        <f>S352*H352</f>
        <v>0</v>
      </c>
      <c r="AR352" s="23" t="s">
        <v>277</v>
      </c>
      <c r="AT352" s="23" t="s">
        <v>151</v>
      </c>
      <c r="AU352" s="23" t="s">
        <v>83</v>
      </c>
      <c r="AY352" s="23" t="s">
        <v>148</v>
      </c>
      <c r="BE352" s="203">
        <f>IF(N352="základní",J352,0)</f>
        <v>0</v>
      </c>
      <c r="BF352" s="203">
        <f>IF(N352="snížená",J352,0)</f>
        <v>0</v>
      </c>
      <c r="BG352" s="203">
        <f>IF(N352="zákl. přenesená",J352,0)</f>
        <v>0</v>
      </c>
      <c r="BH352" s="203">
        <f>IF(N352="sníž. přenesená",J352,0)</f>
        <v>0</v>
      </c>
      <c r="BI352" s="203">
        <f>IF(N352="nulová",J352,0)</f>
        <v>0</v>
      </c>
      <c r="BJ352" s="23" t="s">
        <v>24</v>
      </c>
      <c r="BK352" s="203">
        <f>ROUND(I352*H352,2)</f>
        <v>0</v>
      </c>
      <c r="BL352" s="23" t="s">
        <v>277</v>
      </c>
      <c r="BM352" s="23" t="s">
        <v>568</v>
      </c>
    </row>
    <row r="353" spans="2:47" s="1" customFormat="1" ht="40.5">
      <c r="B353" s="40"/>
      <c r="C353" s="62"/>
      <c r="D353" s="244" t="s">
        <v>208</v>
      </c>
      <c r="E353" s="62"/>
      <c r="F353" s="248" t="s">
        <v>569</v>
      </c>
      <c r="G353" s="62"/>
      <c r="H353" s="62"/>
      <c r="I353" s="162"/>
      <c r="J353" s="62"/>
      <c r="K353" s="62"/>
      <c r="L353" s="60"/>
      <c r="M353" s="210"/>
      <c r="N353" s="41"/>
      <c r="O353" s="41"/>
      <c r="P353" s="41"/>
      <c r="Q353" s="41"/>
      <c r="R353" s="41"/>
      <c r="S353" s="41"/>
      <c r="T353" s="77"/>
      <c r="AT353" s="23" t="s">
        <v>208</v>
      </c>
      <c r="AU353" s="23" t="s">
        <v>83</v>
      </c>
    </row>
    <row r="354" spans="2:65" s="1" customFormat="1" ht="22.5" customHeight="1">
      <c r="B354" s="40"/>
      <c r="C354" s="192" t="s">
        <v>570</v>
      </c>
      <c r="D354" s="192" t="s">
        <v>151</v>
      </c>
      <c r="E354" s="193" t="s">
        <v>571</v>
      </c>
      <c r="F354" s="194" t="s">
        <v>572</v>
      </c>
      <c r="G354" s="195" t="s">
        <v>206</v>
      </c>
      <c r="H354" s="196">
        <v>34.25</v>
      </c>
      <c r="I354" s="197"/>
      <c r="J354" s="198">
        <f>ROUND(I354*H354,2)</f>
        <v>0</v>
      </c>
      <c r="K354" s="194" t="s">
        <v>155</v>
      </c>
      <c r="L354" s="60"/>
      <c r="M354" s="199" t="s">
        <v>22</v>
      </c>
      <c r="N354" s="200" t="s">
        <v>45</v>
      </c>
      <c r="O354" s="41"/>
      <c r="P354" s="201">
        <f>O354*H354</f>
        <v>0</v>
      </c>
      <c r="Q354" s="201">
        <v>0.0077</v>
      </c>
      <c r="R354" s="201">
        <f>Q354*H354</f>
        <v>0.263725</v>
      </c>
      <c r="S354" s="201">
        <v>0</v>
      </c>
      <c r="T354" s="202">
        <f>S354*H354</f>
        <v>0</v>
      </c>
      <c r="AR354" s="23" t="s">
        <v>277</v>
      </c>
      <c r="AT354" s="23" t="s">
        <v>151</v>
      </c>
      <c r="AU354" s="23" t="s">
        <v>83</v>
      </c>
      <c r="AY354" s="23" t="s">
        <v>148</v>
      </c>
      <c r="BE354" s="203">
        <f>IF(N354="základní",J354,0)</f>
        <v>0</v>
      </c>
      <c r="BF354" s="203">
        <f>IF(N354="snížená",J354,0)</f>
        <v>0</v>
      </c>
      <c r="BG354" s="203">
        <f>IF(N354="zákl. přenesená",J354,0)</f>
        <v>0</v>
      </c>
      <c r="BH354" s="203">
        <f>IF(N354="sníž. přenesená",J354,0)</f>
        <v>0</v>
      </c>
      <c r="BI354" s="203">
        <f>IF(N354="nulová",J354,0)</f>
        <v>0</v>
      </c>
      <c r="BJ354" s="23" t="s">
        <v>24</v>
      </c>
      <c r="BK354" s="203">
        <f>ROUND(I354*H354,2)</f>
        <v>0</v>
      </c>
      <c r="BL354" s="23" t="s">
        <v>277</v>
      </c>
      <c r="BM354" s="23" t="s">
        <v>573</v>
      </c>
    </row>
    <row r="355" spans="2:47" s="1" customFormat="1" ht="27">
      <c r="B355" s="40"/>
      <c r="C355" s="62"/>
      <c r="D355" s="208" t="s">
        <v>208</v>
      </c>
      <c r="E355" s="62"/>
      <c r="F355" s="209" t="s">
        <v>574</v>
      </c>
      <c r="G355" s="62"/>
      <c r="H355" s="62"/>
      <c r="I355" s="162"/>
      <c r="J355" s="62"/>
      <c r="K355" s="62"/>
      <c r="L355" s="60"/>
      <c r="M355" s="210"/>
      <c r="N355" s="41"/>
      <c r="O355" s="41"/>
      <c r="P355" s="41"/>
      <c r="Q355" s="41"/>
      <c r="R355" s="41"/>
      <c r="S355" s="41"/>
      <c r="T355" s="77"/>
      <c r="AT355" s="23" t="s">
        <v>208</v>
      </c>
      <c r="AU355" s="23" t="s">
        <v>83</v>
      </c>
    </row>
    <row r="356" spans="2:51" s="11" customFormat="1" ht="13.5">
      <c r="B356" s="211"/>
      <c r="C356" s="212"/>
      <c r="D356" s="208" t="s">
        <v>210</v>
      </c>
      <c r="E356" s="213" t="s">
        <v>22</v>
      </c>
      <c r="F356" s="214" t="s">
        <v>361</v>
      </c>
      <c r="G356" s="212"/>
      <c r="H356" s="215" t="s">
        <v>22</v>
      </c>
      <c r="I356" s="216"/>
      <c r="J356" s="212"/>
      <c r="K356" s="212"/>
      <c r="L356" s="217"/>
      <c r="M356" s="218"/>
      <c r="N356" s="219"/>
      <c r="O356" s="219"/>
      <c r="P356" s="219"/>
      <c r="Q356" s="219"/>
      <c r="R356" s="219"/>
      <c r="S356" s="219"/>
      <c r="T356" s="220"/>
      <c r="AT356" s="221" t="s">
        <v>210</v>
      </c>
      <c r="AU356" s="221" t="s">
        <v>83</v>
      </c>
      <c r="AV356" s="11" t="s">
        <v>24</v>
      </c>
      <c r="AW356" s="11" t="s">
        <v>38</v>
      </c>
      <c r="AX356" s="11" t="s">
        <v>74</v>
      </c>
      <c r="AY356" s="221" t="s">
        <v>148</v>
      </c>
    </row>
    <row r="357" spans="2:51" s="12" customFormat="1" ht="13.5">
      <c r="B357" s="222"/>
      <c r="C357" s="223"/>
      <c r="D357" s="208" t="s">
        <v>210</v>
      </c>
      <c r="E357" s="224" t="s">
        <v>22</v>
      </c>
      <c r="F357" s="225" t="s">
        <v>252</v>
      </c>
      <c r="G357" s="223"/>
      <c r="H357" s="226">
        <v>34.25</v>
      </c>
      <c r="I357" s="227"/>
      <c r="J357" s="223"/>
      <c r="K357" s="223"/>
      <c r="L357" s="228"/>
      <c r="M357" s="229"/>
      <c r="N357" s="230"/>
      <c r="O357" s="230"/>
      <c r="P357" s="230"/>
      <c r="Q357" s="230"/>
      <c r="R357" s="230"/>
      <c r="S357" s="230"/>
      <c r="T357" s="231"/>
      <c r="AT357" s="232" t="s">
        <v>210</v>
      </c>
      <c r="AU357" s="232" t="s">
        <v>83</v>
      </c>
      <c r="AV357" s="12" t="s">
        <v>83</v>
      </c>
      <c r="AW357" s="12" t="s">
        <v>38</v>
      </c>
      <c r="AX357" s="12" t="s">
        <v>74</v>
      </c>
      <c r="AY357" s="232" t="s">
        <v>148</v>
      </c>
    </row>
    <row r="358" spans="2:51" s="13" customFormat="1" ht="13.5">
      <c r="B358" s="233"/>
      <c r="C358" s="234"/>
      <c r="D358" s="244" t="s">
        <v>210</v>
      </c>
      <c r="E358" s="245" t="s">
        <v>22</v>
      </c>
      <c r="F358" s="246" t="s">
        <v>213</v>
      </c>
      <c r="G358" s="234"/>
      <c r="H358" s="247">
        <v>34.25</v>
      </c>
      <c r="I358" s="238"/>
      <c r="J358" s="234"/>
      <c r="K358" s="234"/>
      <c r="L358" s="239"/>
      <c r="M358" s="240"/>
      <c r="N358" s="241"/>
      <c r="O358" s="241"/>
      <c r="P358" s="241"/>
      <c r="Q358" s="241"/>
      <c r="R358" s="241"/>
      <c r="S358" s="241"/>
      <c r="T358" s="242"/>
      <c r="AT358" s="243" t="s">
        <v>210</v>
      </c>
      <c r="AU358" s="243" t="s">
        <v>83</v>
      </c>
      <c r="AV358" s="13" t="s">
        <v>167</v>
      </c>
      <c r="AW358" s="13" t="s">
        <v>6</v>
      </c>
      <c r="AX358" s="13" t="s">
        <v>24</v>
      </c>
      <c r="AY358" s="243" t="s">
        <v>148</v>
      </c>
    </row>
    <row r="359" spans="2:65" s="1" customFormat="1" ht="31.5" customHeight="1">
      <c r="B359" s="40"/>
      <c r="C359" s="192" t="s">
        <v>575</v>
      </c>
      <c r="D359" s="192" t="s">
        <v>151</v>
      </c>
      <c r="E359" s="193" t="s">
        <v>576</v>
      </c>
      <c r="F359" s="194" t="s">
        <v>577</v>
      </c>
      <c r="G359" s="195" t="s">
        <v>206</v>
      </c>
      <c r="H359" s="196">
        <v>274</v>
      </c>
      <c r="I359" s="197"/>
      <c r="J359" s="198">
        <f>ROUND(I359*H359,2)</f>
        <v>0</v>
      </c>
      <c r="K359" s="194" t="s">
        <v>155</v>
      </c>
      <c r="L359" s="60"/>
      <c r="M359" s="199" t="s">
        <v>22</v>
      </c>
      <c r="N359" s="200" t="s">
        <v>45</v>
      </c>
      <c r="O359" s="41"/>
      <c r="P359" s="201">
        <f>O359*H359</f>
        <v>0</v>
      </c>
      <c r="Q359" s="201">
        <v>0.00193</v>
      </c>
      <c r="R359" s="201">
        <f>Q359*H359</f>
        <v>0.5288200000000001</v>
      </c>
      <c r="S359" s="201">
        <v>0</v>
      </c>
      <c r="T359" s="202">
        <f>S359*H359</f>
        <v>0</v>
      </c>
      <c r="AR359" s="23" t="s">
        <v>277</v>
      </c>
      <c r="AT359" s="23" t="s">
        <v>151</v>
      </c>
      <c r="AU359" s="23" t="s">
        <v>83</v>
      </c>
      <c r="AY359" s="23" t="s">
        <v>148</v>
      </c>
      <c r="BE359" s="203">
        <f>IF(N359="základní",J359,0)</f>
        <v>0</v>
      </c>
      <c r="BF359" s="203">
        <f>IF(N359="snížená",J359,0)</f>
        <v>0</v>
      </c>
      <c r="BG359" s="203">
        <f>IF(N359="zákl. přenesená",J359,0)</f>
        <v>0</v>
      </c>
      <c r="BH359" s="203">
        <f>IF(N359="sníž. přenesená",J359,0)</f>
        <v>0</v>
      </c>
      <c r="BI359" s="203">
        <f>IF(N359="nulová",J359,0)</f>
        <v>0</v>
      </c>
      <c r="BJ359" s="23" t="s">
        <v>24</v>
      </c>
      <c r="BK359" s="203">
        <f>ROUND(I359*H359,2)</f>
        <v>0</v>
      </c>
      <c r="BL359" s="23" t="s">
        <v>277</v>
      </c>
      <c r="BM359" s="23" t="s">
        <v>578</v>
      </c>
    </row>
    <row r="360" spans="2:47" s="1" customFormat="1" ht="27">
      <c r="B360" s="40"/>
      <c r="C360" s="62"/>
      <c r="D360" s="208" t="s">
        <v>208</v>
      </c>
      <c r="E360" s="62"/>
      <c r="F360" s="209" t="s">
        <v>574</v>
      </c>
      <c r="G360" s="62"/>
      <c r="H360" s="62"/>
      <c r="I360" s="162"/>
      <c r="J360" s="62"/>
      <c r="K360" s="62"/>
      <c r="L360" s="60"/>
      <c r="M360" s="210"/>
      <c r="N360" s="41"/>
      <c r="O360" s="41"/>
      <c r="P360" s="41"/>
      <c r="Q360" s="41"/>
      <c r="R360" s="41"/>
      <c r="S360" s="41"/>
      <c r="T360" s="77"/>
      <c r="AT360" s="23" t="s">
        <v>208</v>
      </c>
      <c r="AU360" s="23" t="s">
        <v>83</v>
      </c>
    </row>
    <row r="361" spans="2:51" s="11" customFormat="1" ht="13.5">
      <c r="B361" s="211"/>
      <c r="C361" s="212"/>
      <c r="D361" s="208" t="s">
        <v>210</v>
      </c>
      <c r="E361" s="213" t="s">
        <v>22</v>
      </c>
      <c r="F361" s="214" t="s">
        <v>579</v>
      </c>
      <c r="G361" s="212"/>
      <c r="H361" s="215" t="s">
        <v>22</v>
      </c>
      <c r="I361" s="216"/>
      <c r="J361" s="212"/>
      <c r="K361" s="212"/>
      <c r="L361" s="217"/>
      <c r="M361" s="218"/>
      <c r="N361" s="219"/>
      <c r="O361" s="219"/>
      <c r="P361" s="219"/>
      <c r="Q361" s="219"/>
      <c r="R361" s="219"/>
      <c r="S361" s="219"/>
      <c r="T361" s="220"/>
      <c r="AT361" s="221" t="s">
        <v>210</v>
      </c>
      <c r="AU361" s="221" t="s">
        <v>83</v>
      </c>
      <c r="AV361" s="11" t="s">
        <v>24</v>
      </c>
      <c r="AW361" s="11" t="s">
        <v>38</v>
      </c>
      <c r="AX361" s="11" t="s">
        <v>74</v>
      </c>
      <c r="AY361" s="221" t="s">
        <v>148</v>
      </c>
    </row>
    <row r="362" spans="2:51" s="11" customFormat="1" ht="13.5">
      <c r="B362" s="211"/>
      <c r="C362" s="212"/>
      <c r="D362" s="208" t="s">
        <v>210</v>
      </c>
      <c r="E362" s="213" t="s">
        <v>22</v>
      </c>
      <c r="F362" s="214" t="s">
        <v>211</v>
      </c>
      <c r="G362" s="212"/>
      <c r="H362" s="215" t="s">
        <v>22</v>
      </c>
      <c r="I362" s="216"/>
      <c r="J362" s="212"/>
      <c r="K362" s="212"/>
      <c r="L362" s="217"/>
      <c r="M362" s="218"/>
      <c r="N362" s="219"/>
      <c r="O362" s="219"/>
      <c r="P362" s="219"/>
      <c r="Q362" s="219"/>
      <c r="R362" s="219"/>
      <c r="S362" s="219"/>
      <c r="T362" s="220"/>
      <c r="AT362" s="221" t="s">
        <v>210</v>
      </c>
      <c r="AU362" s="221" t="s">
        <v>83</v>
      </c>
      <c r="AV362" s="11" t="s">
        <v>24</v>
      </c>
      <c r="AW362" s="11" t="s">
        <v>38</v>
      </c>
      <c r="AX362" s="11" t="s">
        <v>74</v>
      </c>
      <c r="AY362" s="221" t="s">
        <v>148</v>
      </c>
    </row>
    <row r="363" spans="2:51" s="12" customFormat="1" ht="13.5">
      <c r="B363" s="222"/>
      <c r="C363" s="223"/>
      <c r="D363" s="208" t="s">
        <v>210</v>
      </c>
      <c r="E363" s="224" t="s">
        <v>22</v>
      </c>
      <c r="F363" s="225" t="s">
        <v>580</v>
      </c>
      <c r="G363" s="223"/>
      <c r="H363" s="226">
        <v>274</v>
      </c>
      <c r="I363" s="227"/>
      <c r="J363" s="223"/>
      <c r="K363" s="223"/>
      <c r="L363" s="228"/>
      <c r="M363" s="229"/>
      <c r="N363" s="230"/>
      <c r="O363" s="230"/>
      <c r="P363" s="230"/>
      <c r="Q363" s="230"/>
      <c r="R363" s="230"/>
      <c r="S363" s="230"/>
      <c r="T363" s="231"/>
      <c r="AT363" s="232" t="s">
        <v>210</v>
      </c>
      <c r="AU363" s="232" t="s">
        <v>83</v>
      </c>
      <c r="AV363" s="12" t="s">
        <v>83</v>
      </c>
      <c r="AW363" s="12" t="s">
        <v>38</v>
      </c>
      <c r="AX363" s="12" t="s">
        <v>74</v>
      </c>
      <c r="AY363" s="232" t="s">
        <v>148</v>
      </c>
    </row>
    <row r="364" spans="2:51" s="13" customFormat="1" ht="13.5">
      <c r="B364" s="233"/>
      <c r="C364" s="234"/>
      <c r="D364" s="244" t="s">
        <v>210</v>
      </c>
      <c r="E364" s="245" t="s">
        <v>22</v>
      </c>
      <c r="F364" s="246" t="s">
        <v>213</v>
      </c>
      <c r="G364" s="234"/>
      <c r="H364" s="247">
        <v>274</v>
      </c>
      <c r="I364" s="238"/>
      <c r="J364" s="234"/>
      <c r="K364" s="234"/>
      <c r="L364" s="239"/>
      <c r="M364" s="240"/>
      <c r="N364" s="241"/>
      <c r="O364" s="241"/>
      <c r="P364" s="241"/>
      <c r="Q364" s="241"/>
      <c r="R364" s="241"/>
      <c r="S364" s="241"/>
      <c r="T364" s="242"/>
      <c r="AT364" s="243" t="s">
        <v>210</v>
      </c>
      <c r="AU364" s="243" t="s">
        <v>83</v>
      </c>
      <c r="AV364" s="13" t="s">
        <v>167</v>
      </c>
      <c r="AW364" s="13" t="s">
        <v>6</v>
      </c>
      <c r="AX364" s="13" t="s">
        <v>24</v>
      </c>
      <c r="AY364" s="243" t="s">
        <v>148</v>
      </c>
    </row>
    <row r="365" spans="2:65" s="1" customFormat="1" ht="31.5" customHeight="1">
      <c r="B365" s="40"/>
      <c r="C365" s="192" t="s">
        <v>581</v>
      </c>
      <c r="D365" s="192" t="s">
        <v>151</v>
      </c>
      <c r="E365" s="193" t="s">
        <v>582</v>
      </c>
      <c r="F365" s="194" t="s">
        <v>583</v>
      </c>
      <c r="G365" s="195" t="s">
        <v>420</v>
      </c>
      <c r="H365" s="262"/>
      <c r="I365" s="197"/>
      <c r="J365" s="198">
        <f>ROUND(I365*H365,2)</f>
        <v>0</v>
      </c>
      <c r="K365" s="194" t="s">
        <v>155</v>
      </c>
      <c r="L365" s="60"/>
      <c r="M365" s="199" t="s">
        <v>22</v>
      </c>
      <c r="N365" s="200" t="s">
        <v>45</v>
      </c>
      <c r="O365" s="41"/>
      <c r="P365" s="201">
        <f>O365*H365</f>
        <v>0</v>
      </c>
      <c r="Q365" s="201">
        <v>0</v>
      </c>
      <c r="R365" s="201">
        <f>Q365*H365</f>
        <v>0</v>
      </c>
      <c r="S365" s="201">
        <v>0</v>
      </c>
      <c r="T365" s="202">
        <f>S365*H365</f>
        <v>0</v>
      </c>
      <c r="AR365" s="23" t="s">
        <v>277</v>
      </c>
      <c r="AT365" s="23" t="s">
        <v>151</v>
      </c>
      <c r="AU365" s="23" t="s">
        <v>83</v>
      </c>
      <c r="AY365" s="23" t="s">
        <v>148</v>
      </c>
      <c r="BE365" s="203">
        <f>IF(N365="základní",J365,0)</f>
        <v>0</v>
      </c>
      <c r="BF365" s="203">
        <f>IF(N365="snížená",J365,0)</f>
        <v>0</v>
      </c>
      <c r="BG365" s="203">
        <f>IF(N365="zákl. přenesená",J365,0)</f>
        <v>0</v>
      </c>
      <c r="BH365" s="203">
        <f>IF(N365="sníž. přenesená",J365,0)</f>
        <v>0</v>
      </c>
      <c r="BI365" s="203">
        <f>IF(N365="nulová",J365,0)</f>
        <v>0</v>
      </c>
      <c r="BJ365" s="23" t="s">
        <v>24</v>
      </c>
      <c r="BK365" s="203">
        <f>ROUND(I365*H365,2)</f>
        <v>0</v>
      </c>
      <c r="BL365" s="23" t="s">
        <v>277</v>
      </c>
      <c r="BM365" s="23" t="s">
        <v>584</v>
      </c>
    </row>
    <row r="366" spans="2:47" s="1" customFormat="1" ht="121.5">
      <c r="B366" s="40"/>
      <c r="C366" s="62"/>
      <c r="D366" s="208" t="s">
        <v>208</v>
      </c>
      <c r="E366" s="62"/>
      <c r="F366" s="209" t="s">
        <v>585</v>
      </c>
      <c r="G366" s="62"/>
      <c r="H366" s="62"/>
      <c r="I366" s="162"/>
      <c r="J366" s="62"/>
      <c r="K366" s="62"/>
      <c r="L366" s="60"/>
      <c r="M366" s="210"/>
      <c r="N366" s="41"/>
      <c r="O366" s="41"/>
      <c r="P366" s="41"/>
      <c r="Q366" s="41"/>
      <c r="R366" s="41"/>
      <c r="S366" s="41"/>
      <c r="T366" s="77"/>
      <c r="AT366" s="23" t="s">
        <v>208</v>
      </c>
      <c r="AU366" s="23" t="s">
        <v>83</v>
      </c>
    </row>
    <row r="367" spans="2:63" s="10" customFormat="1" ht="29.85" customHeight="1">
      <c r="B367" s="175"/>
      <c r="C367" s="176"/>
      <c r="D367" s="189" t="s">
        <v>73</v>
      </c>
      <c r="E367" s="190" t="s">
        <v>586</v>
      </c>
      <c r="F367" s="190" t="s">
        <v>587</v>
      </c>
      <c r="G367" s="176"/>
      <c r="H367" s="176"/>
      <c r="I367" s="179"/>
      <c r="J367" s="191">
        <f>BK367</f>
        <v>0</v>
      </c>
      <c r="K367" s="176"/>
      <c r="L367" s="181"/>
      <c r="M367" s="182"/>
      <c r="N367" s="183"/>
      <c r="O367" s="183"/>
      <c r="P367" s="184">
        <f>SUM(P368:P380)</f>
        <v>0</v>
      </c>
      <c r="Q367" s="183"/>
      <c r="R367" s="184">
        <f>SUM(R368:R380)</f>
        <v>1.7441423999999999</v>
      </c>
      <c r="S367" s="183"/>
      <c r="T367" s="185">
        <f>SUM(T368:T380)</f>
        <v>0</v>
      </c>
      <c r="AR367" s="186" t="s">
        <v>83</v>
      </c>
      <c r="AT367" s="187" t="s">
        <v>73</v>
      </c>
      <c r="AU367" s="187" t="s">
        <v>24</v>
      </c>
      <c r="AY367" s="186" t="s">
        <v>148</v>
      </c>
      <c r="BK367" s="188">
        <f>SUM(BK368:BK380)</f>
        <v>0</v>
      </c>
    </row>
    <row r="368" spans="2:65" s="1" customFormat="1" ht="31.5" customHeight="1">
      <c r="B368" s="40"/>
      <c r="C368" s="192" t="s">
        <v>202</v>
      </c>
      <c r="D368" s="192" t="s">
        <v>151</v>
      </c>
      <c r="E368" s="193" t="s">
        <v>588</v>
      </c>
      <c r="F368" s="194" t="s">
        <v>589</v>
      </c>
      <c r="G368" s="195" t="s">
        <v>206</v>
      </c>
      <c r="H368" s="196">
        <v>260.238</v>
      </c>
      <c r="I368" s="197"/>
      <c r="J368" s="198">
        <f>ROUND(I368*H368,2)</f>
        <v>0</v>
      </c>
      <c r="K368" s="194" t="s">
        <v>155</v>
      </c>
      <c r="L368" s="60"/>
      <c r="M368" s="199" t="s">
        <v>22</v>
      </c>
      <c r="N368" s="200" t="s">
        <v>45</v>
      </c>
      <c r="O368" s="41"/>
      <c r="P368" s="201">
        <f>O368*H368</f>
        <v>0</v>
      </c>
      <c r="Q368" s="201">
        <v>0.0045</v>
      </c>
      <c r="R368" s="201">
        <f>Q368*H368</f>
        <v>1.171071</v>
      </c>
      <c r="S368" s="201">
        <v>0</v>
      </c>
      <c r="T368" s="202">
        <f>S368*H368</f>
        <v>0</v>
      </c>
      <c r="AR368" s="23" t="s">
        <v>277</v>
      </c>
      <c r="AT368" s="23" t="s">
        <v>151</v>
      </c>
      <c r="AU368" s="23" t="s">
        <v>83</v>
      </c>
      <c r="AY368" s="23" t="s">
        <v>148</v>
      </c>
      <c r="BE368" s="203">
        <f>IF(N368="základní",J368,0)</f>
        <v>0</v>
      </c>
      <c r="BF368" s="203">
        <f>IF(N368="snížená",J368,0)</f>
        <v>0</v>
      </c>
      <c r="BG368" s="203">
        <f>IF(N368="zákl. přenesená",J368,0)</f>
        <v>0</v>
      </c>
      <c r="BH368" s="203">
        <f>IF(N368="sníž. přenesená",J368,0)</f>
        <v>0</v>
      </c>
      <c r="BI368" s="203">
        <f>IF(N368="nulová",J368,0)</f>
        <v>0</v>
      </c>
      <c r="BJ368" s="23" t="s">
        <v>24</v>
      </c>
      <c r="BK368" s="203">
        <f>ROUND(I368*H368,2)</f>
        <v>0</v>
      </c>
      <c r="BL368" s="23" t="s">
        <v>277</v>
      </c>
      <c r="BM368" s="23" t="s">
        <v>590</v>
      </c>
    </row>
    <row r="369" spans="2:47" s="1" customFormat="1" ht="67.5">
      <c r="B369" s="40"/>
      <c r="C369" s="62"/>
      <c r="D369" s="208" t="s">
        <v>208</v>
      </c>
      <c r="E369" s="62"/>
      <c r="F369" s="209" t="s">
        <v>591</v>
      </c>
      <c r="G369" s="62"/>
      <c r="H369" s="62"/>
      <c r="I369" s="162"/>
      <c r="J369" s="62"/>
      <c r="K369" s="62"/>
      <c r="L369" s="60"/>
      <c r="M369" s="210"/>
      <c r="N369" s="41"/>
      <c r="O369" s="41"/>
      <c r="P369" s="41"/>
      <c r="Q369" s="41"/>
      <c r="R369" s="41"/>
      <c r="S369" s="41"/>
      <c r="T369" s="77"/>
      <c r="AT369" s="23" t="s">
        <v>208</v>
      </c>
      <c r="AU369" s="23" t="s">
        <v>83</v>
      </c>
    </row>
    <row r="370" spans="2:51" s="11" customFormat="1" ht="13.5">
      <c r="B370" s="211"/>
      <c r="C370" s="212"/>
      <c r="D370" s="208" t="s">
        <v>210</v>
      </c>
      <c r="E370" s="213" t="s">
        <v>22</v>
      </c>
      <c r="F370" s="214" t="s">
        <v>592</v>
      </c>
      <c r="G370" s="212"/>
      <c r="H370" s="215" t="s">
        <v>22</v>
      </c>
      <c r="I370" s="216"/>
      <c r="J370" s="212"/>
      <c r="K370" s="212"/>
      <c r="L370" s="217"/>
      <c r="M370" s="218"/>
      <c r="N370" s="219"/>
      <c r="O370" s="219"/>
      <c r="P370" s="219"/>
      <c r="Q370" s="219"/>
      <c r="R370" s="219"/>
      <c r="S370" s="219"/>
      <c r="T370" s="220"/>
      <c r="AT370" s="221" t="s">
        <v>210</v>
      </c>
      <c r="AU370" s="221" t="s">
        <v>83</v>
      </c>
      <c r="AV370" s="11" t="s">
        <v>24</v>
      </c>
      <c r="AW370" s="11" t="s">
        <v>38</v>
      </c>
      <c r="AX370" s="11" t="s">
        <v>74</v>
      </c>
      <c r="AY370" s="221" t="s">
        <v>148</v>
      </c>
    </row>
    <row r="371" spans="2:51" s="12" customFormat="1" ht="13.5">
      <c r="B371" s="222"/>
      <c r="C371" s="223"/>
      <c r="D371" s="208" t="s">
        <v>210</v>
      </c>
      <c r="E371" s="224" t="s">
        <v>22</v>
      </c>
      <c r="F371" s="225" t="s">
        <v>341</v>
      </c>
      <c r="G371" s="223"/>
      <c r="H371" s="226">
        <v>260.238</v>
      </c>
      <c r="I371" s="227"/>
      <c r="J371" s="223"/>
      <c r="K371" s="223"/>
      <c r="L371" s="228"/>
      <c r="M371" s="229"/>
      <c r="N371" s="230"/>
      <c r="O371" s="230"/>
      <c r="P371" s="230"/>
      <c r="Q371" s="230"/>
      <c r="R371" s="230"/>
      <c r="S371" s="230"/>
      <c r="T371" s="231"/>
      <c r="AT371" s="232" t="s">
        <v>210</v>
      </c>
      <c r="AU371" s="232" t="s">
        <v>83</v>
      </c>
      <c r="AV371" s="12" t="s">
        <v>83</v>
      </c>
      <c r="AW371" s="12" t="s">
        <v>38</v>
      </c>
      <c r="AX371" s="12" t="s">
        <v>74</v>
      </c>
      <c r="AY371" s="232" t="s">
        <v>148</v>
      </c>
    </row>
    <row r="372" spans="2:51" s="13" customFormat="1" ht="13.5">
      <c r="B372" s="233"/>
      <c r="C372" s="234"/>
      <c r="D372" s="244" t="s">
        <v>210</v>
      </c>
      <c r="E372" s="245" t="s">
        <v>22</v>
      </c>
      <c r="F372" s="246" t="s">
        <v>213</v>
      </c>
      <c r="G372" s="234"/>
      <c r="H372" s="247">
        <v>260.238</v>
      </c>
      <c r="I372" s="238"/>
      <c r="J372" s="234"/>
      <c r="K372" s="234"/>
      <c r="L372" s="239"/>
      <c r="M372" s="240"/>
      <c r="N372" s="241"/>
      <c r="O372" s="241"/>
      <c r="P372" s="241"/>
      <c r="Q372" s="241"/>
      <c r="R372" s="241"/>
      <c r="S372" s="241"/>
      <c r="T372" s="242"/>
      <c r="AT372" s="243" t="s">
        <v>210</v>
      </c>
      <c r="AU372" s="243" t="s">
        <v>83</v>
      </c>
      <c r="AV372" s="13" t="s">
        <v>167</v>
      </c>
      <c r="AW372" s="13" t="s">
        <v>6</v>
      </c>
      <c r="AX372" s="13" t="s">
        <v>24</v>
      </c>
      <c r="AY372" s="243" t="s">
        <v>148</v>
      </c>
    </row>
    <row r="373" spans="2:65" s="1" customFormat="1" ht="22.5" customHeight="1">
      <c r="B373" s="40"/>
      <c r="C373" s="192" t="s">
        <v>593</v>
      </c>
      <c r="D373" s="192" t="s">
        <v>151</v>
      </c>
      <c r="E373" s="193" t="s">
        <v>594</v>
      </c>
      <c r="F373" s="194" t="s">
        <v>595</v>
      </c>
      <c r="G373" s="195" t="s">
        <v>206</v>
      </c>
      <c r="H373" s="196">
        <v>260.238</v>
      </c>
      <c r="I373" s="197"/>
      <c r="J373" s="198">
        <f>ROUND(I373*H373,2)</f>
        <v>0</v>
      </c>
      <c r="K373" s="194" t="s">
        <v>155</v>
      </c>
      <c r="L373" s="60"/>
      <c r="M373" s="199" t="s">
        <v>22</v>
      </c>
      <c r="N373" s="200" t="s">
        <v>45</v>
      </c>
      <c r="O373" s="41"/>
      <c r="P373" s="201">
        <f>O373*H373</f>
        <v>0</v>
      </c>
      <c r="Q373" s="201">
        <v>0.0003</v>
      </c>
      <c r="R373" s="201">
        <f>Q373*H373</f>
        <v>0.0780714</v>
      </c>
      <c r="S373" s="201">
        <v>0</v>
      </c>
      <c r="T373" s="202">
        <f>S373*H373</f>
        <v>0</v>
      </c>
      <c r="AR373" s="23" t="s">
        <v>277</v>
      </c>
      <c r="AT373" s="23" t="s">
        <v>151</v>
      </c>
      <c r="AU373" s="23" t="s">
        <v>83</v>
      </c>
      <c r="AY373" s="23" t="s">
        <v>148</v>
      </c>
      <c r="BE373" s="203">
        <f>IF(N373="základní",J373,0)</f>
        <v>0</v>
      </c>
      <c r="BF373" s="203">
        <f>IF(N373="snížená",J373,0)</f>
        <v>0</v>
      </c>
      <c r="BG373" s="203">
        <f>IF(N373="zákl. přenesená",J373,0)</f>
        <v>0</v>
      </c>
      <c r="BH373" s="203">
        <f>IF(N373="sníž. přenesená",J373,0)</f>
        <v>0</v>
      </c>
      <c r="BI373" s="203">
        <f>IF(N373="nulová",J373,0)</f>
        <v>0</v>
      </c>
      <c r="BJ373" s="23" t="s">
        <v>24</v>
      </c>
      <c r="BK373" s="203">
        <f>ROUND(I373*H373,2)</f>
        <v>0</v>
      </c>
      <c r="BL373" s="23" t="s">
        <v>277</v>
      </c>
      <c r="BM373" s="23" t="s">
        <v>596</v>
      </c>
    </row>
    <row r="374" spans="2:65" s="1" customFormat="1" ht="31.5" customHeight="1">
      <c r="B374" s="40"/>
      <c r="C374" s="252" t="s">
        <v>214</v>
      </c>
      <c r="D374" s="252" t="s">
        <v>400</v>
      </c>
      <c r="E374" s="253" t="s">
        <v>597</v>
      </c>
      <c r="F374" s="254" t="s">
        <v>598</v>
      </c>
      <c r="G374" s="255" t="s">
        <v>206</v>
      </c>
      <c r="H374" s="256">
        <v>275</v>
      </c>
      <c r="I374" s="257"/>
      <c r="J374" s="258">
        <f>ROUND(I374*H374,2)</f>
        <v>0</v>
      </c>
      <c r="K374" s="254" t="s">
        <v>155</v>
      </c>
      <c r="L374" s="259"/>
      <c r="M374" s="260" t="s">
        <v>22</v>
      </c>
      <c r="N374" s="261" t="s">
        <v>45</v>
      </c>
      <c r="O374" s="41"/>
      <c r="P374" s="201">
        <f>O374*H374</f>
        <v>0</v>
      </c>
      <c r="Q374" s="201">
        <v>0.0018</v>
      </c>
      <c r="R374" s="201">
        <f>Q374*H374</f>
        <v>0.495</v>
      </c>
      <c r="S374" s="201">
        <v>0</v>
      </c>
      <c r="T374" s="202">
        <f>S374*H374</f>
        <v>0</v>
      </c>
      <c r="AR374" s="23" t="s">
        <v>404</v>
      </c>
      <c r="AT374" s="23" t="s">
        <v>400</v>
      </c>
      <c r="AU374" s="23" t="s">
        <v>83</v>
      </c>
      <c r="AY374" s="23" t="s">
        <v>148</v>
      </c>
      <c r="BE374" s="203">
        <f>IF(N374="základní",J374,0)</f>
        <v>0</v>
      </c>
      <c r="BF374" s="203">
        <f>IF(N374="snížená",J374,0)</f>
        <v>0</v>
      </c>
      <c r="BG374" s="203">
        <f>IF(N374="zákl. přenesená",J374,0)</f>
        <v>0</v>
      </c>
      <c r="BH374" s="203">
        <f>IF(N374="sníž. přenesená",J374,0)</f>
        <v>0</v>
      </c>
      <c r="BI374" s="203">
        <f>IF(N374="nulová",J374,0)</f>
        <v>0</v>
      </c>
      <c r="BJ374" s="23" t="s">
        <v>24</v>
      </c>
      <c r="BK374" s="203">
        <f>ROUND(I374*H374,2)</f>
        <v>0</v>
      </c>
      <c r="BL374" s="23" t="s">
        <v>277</v>
      </c>
      <c r="BM374" s="23" t="s">
        <v>599</v>
      </c>
    </row>
    <row r="375" spans="2:51" s="11" customFormat="1" ht="13.5">
      <c r="B375" s="211"/>
      <c r="C375" s="212"/>
      <c r="D375" s="208" t="s">
        <v>210</v>
      </c>
      <c r="E375" s="213" t="s">
        <v>22</v>
      </c>
      <c r="F375" s="214" t="s">
        <v>600</v>
      </c>
      <c r="G375" s="212"/>
      <c r="H375" s="215" t="s">
        <v>22</v>
      </c>
      <c r="I375" s="216"/>
      <c r="J375" s="212"/>
      <c r="K375" s="212"/>
      <c r="L375" s="217"/>
      <c r="M375" s="218"/>
      <c r="N375" s="219"/>
      <c r="O375" s="219"/>
      <c r="P375" s="219"/>
      <c r="Q375" s="219"/>
      <c r="R375" s="219"/>
      <c r="S375" s="219"/>
      <c r="T375" s="220"/>
      <c r="AT375" s="221" t="s">
        <v>210</v>
      </c>
      <c r="AU375" s="221" t="s">
        <v>83</v>
      </c>
      <c r="AV375" s="11" t="s">
        <v>24</v>
      </c>
      <c r="AW375" s="11" t="s">
        <v>38</v>
      </c>
      <c r="AX375" s="11" t="s">
        <v>74</v>
      </c>
      <c r="AY375" s="221" t="s">
        <v>148</v>
      </c>
    </row>
    <row r="376" spans="2:51" s="12" customFormat="1" ht="13.5">
      <c r="B376" s="222"/>
      <c r="C376" s="223"/>
      <c r="D376" s="208" t="s">
        <v>210</v>
      </c>
      <c r="E376" s="224" t="s">
        <v>22</v>
      </c>
      <c r="F376" s="225" t="s">
        <v>601</v>
      </c>
      <c r="G376" s="223"/>
      <c r="H376" s="226">
        <v>250</v>
      </c>
      <c r="I376" s="227"/>
      <c r="J376" s="223"/>
      <c r="K376" s="223"/>
      <c r="L376" s="228"/>
      <c r="M376" s="229"/>
      <c r="N376" s="230"/>
      <c r="O376" s="230"/>
      <c r="P376" s="230"/>
      <c r="Q376" s="230"/>
      <c r="R376" s="230"/>
      <c r="S376" s="230"/>
      <c r="T376" s="231"/>
      <c r="AT376" s="232" t="s">
        <v>210</v>
      </c>
      <c r="AU376" s="232" t="s">
        <v>83</v>
      </c>
      <c r="AV376" s="12" t="s">
        <v>83</v>
      </c>
      <c r="AW376" s="12" t="s">
        <v>38</v>
      </c>
      <c r="AX376" s="12" t="s">
        <v>74</v>
      </c>
      <c r="AY376" s="232" t="s">
        <v>148</v>
      </c>
    </row>
    <row r="377" spans="2:51" s="13" customFormat="1" ht="13.5">
      <c r="B377" s="233"/>
      <c r="C377" s="234"/>
      <c r="D377" s="208" t="s">
        <v>210</v>
      </c>
      <c r="E377" s="235" t="s">
        <v>22</v>
      </c>
      <c r="F377" s="236" t="s">
        <v>213</v>
      </c>
      <c r="G377" s="234"/>
      <c r="H377" s="237">
        <v>250</v>
      </c>
      <c r="I377" s="238"/>
      <c r="J377" s="234"/>
      <c r="K377" s="234"/>
      <c r="L377" s="239"/>
      <c r="M377" s="240"/>
      <c r="N377" s="241"/>
      <c r="O377" s="241"/>
      <c r="P377" s="241"/>
      <c r="Q377" s="241"/>
      <c r="R377" s="241"/>
      <c r="S377" s="241"/>
      <c r="T377" s="242"/>
      <c r="AT377" s="243" t="s">
        <v>210</v>
      </c>
      <c r="AU377" s="243" t="s">
        <v>83</v>
      </c>
      <c r="AV377" s="13" t="s">
        <v>167</v>
      </c>
      <c r="AW377" s="13" t="s">
        <v>6</v>
      </c>
      <c r="AX377" s="13" t="s">
        <v>24</v>
      </c>
      <c r="AY377" s="243" t="s">
        <v>148</v>
      </c>
    </row>
    <row r="378" spans="2:51" s="12" customFormat="1" ht="13.5">
      <c r="B378" s="222"/>
      <c r="C378" s="223"/>
      <c r="D378" s="244" t="s">
        <v>210</v>
      </c>
      <c r="E378" s="223"/>
      <c r="F378" s="250" t="s">
        <v>602</v>
      </c>
      <c r="G378" s="223"/>
      <c r="H378" s="251">
        <v>275</v>
      </c>
      <c r="I378" s="227"/>
      <c r="J378" s="223"/>
      <c r="K378" s="223"/>
      <c r="L378" s="228"/>
      <c r="M378" s="229"/>
      <c r="N378" s="230"/>
      <c r="O378" s="230"/>
      <c r="P378" s="230"/>
      <c r="Q378" s="230"/>
      <c r="R378" s="230"/>
      <c r="S378" s="230"/>
      <c r="T378" s="231"/>
      <c r="AT378" s="232" t="s">
        <v>210</v>
      </c>
      <c r="AU378" s="232" t="s">
        <v>83</v>
      </c>
      <c r="AV378" s="12" t="s">
        <v>83</v>
      </c>
      <c r="AW378" s="12" t="s">
        <v>6</v>
      </c>
      <c r="AX378" s="12" t="s">
        <v>24</v>
      </c>
      <c r="AY378" s="232" t="s">
        <v>148</v>
      </c>
    </row>
    <row r="379" spans="2:65" s="1" customFormat="1" ht="31.5" customHeight="1">
      <c r="B379" s="40"/>
      <c r="C379" s="192" t="s">
        <v>603</v>
      </c>
      <c r="D379" s="192" t="s">
        <v>151</v>
      </c>
      <c r="E379" s="193" t="s">
        <v>604</v>
      </c>
      <c r="F379" s="194" t="s">
        <v>605</v>
      </c>
      <c r="G379" s="195" t="s">
        <v>420</v>
      </c>
      <c r="H379" s="262"/>
      <c r="I379" s="197"/>
      <c r="J379" s="198">
        <f>ROUND(I379*H379,2)</f>
        <v>0</v>
      </c>
      <c r="K379" s="194" t="s">
        <v>155</v>
      </c>
      <c r="L379" s="60"/>
      <c r="M379" s="199" t="s">
        <v>22</v>
      </c>
      <c r="N379" s="200" t="s">
        <v>45</v>
      </c>
      <c r="O379" s="41"/>
      <c r="P379" s="201">
        <f>O379*H379</f>
        <v>0</v>
      </c>
      <c r="Q379" s="201">
        <v>0</v>
      </c>
      <c r="R379" s="201">
        <f>Q379*H379</f>
        <v>0</v>
      </c>
      <c r="S379" s="201">
        <v>0</v>
      </c>
      <c r="T379" s="202">
        <f>S379*H379</f>
        <v>0</v>
      </c>
      <c r="AR379" s="23" t="s">
        <v>277</v>
      </c>
      <c r="AT379" s="23" t="s">
        <v>151</v>
      </c>
      <c r="AU379" s="23" t="s">
        <v>83</v>
      </c>
      <c r="AY379" s="23" t="s">
        <v>148</v>
      </c>
      <c r="BE379" s="203">
        <f>IF(N379="základní",J379,0)</f>
        <v>0</v>
      </c>
      <c r="BF379" s="203">
        <f>IF(N379="snížená",J379,0)</f>
        <v>0</v>
      </c>
      <c r="BG379" s="203">
        <f>IF(N379="zákl. přenesená",J379,0)</f>
        <v>0</v>
      </c>
      <c r="BH379" s="203">
        <f>IF(N379="sníž. přenesená",J379,0)</f>
        <v>0</v>
      </c>
      <c r="BI379" s="203">
        <f>IF(N379="nulová",J379,0)</f>
        <v>0</v>
      </c>
      <c r="BJ379" s="23" t="s">
        <v>24</v>
      </c>
      <c r="BK379" s="203">
        <f>ROUND(I379*H379,2)</f>
        <v>0</v>
      </c>
      <c r="BL379" s="23" t="s">
        <v>277</v>
      </c>
      <c r="BM379" s="23" t="s">
        <v>606</v>
      </c>
    </row>
    <row r="380" spans="2:47" s="1" customFormat="1" ht="121.5">
      <c r="B380" s="40"/>
      <c r="C380" s="62"/>
      <c r="D380" s="208" t="s">
        <v>208</v>
      </c>
      <c r="E380" s="62"/>
      <c r="F380" s="209" t="s">
        <v>524</v>
      </c>
      <c r="G380" s="62"/>
      <c r="H380" s="62"/>
      <c r="I380" s="162"/>
      <c r="J380" s="62"/>
      <c r="K380" s="62"/>
      <c r="L380" s="60"/>
      <c r="M380" s="210"/>
      <c r="N380" s="41"/>
      <c r="O380" s="41"/>
      <c r="P380" s="41"/>
      <c r="Q380" s="41"/>
      <c r="R380" s="41"/>
      <c r="S380" s="41"/>
      <c r="T380" s="77"/>
      <c r="AT380" s="23" t="s">
        <v>208</v>
      </c>
      <c r="AU380" s="23" t="s">
        <v>83</v>
      </c>
    </row>
    <row r="381" spans="2:63" s="10" customFormat="1" ht="29.85" customHeight="1">
      <c r="B381" s="175"/>
      <c r="C381" s="176"/>
      <c r="D381" s="189" t="s">
        <v>73</v>
      </c>
      <c r="E381" s="190" t="s">
        <v>607</v>
      </c>
      <c r="F381" s="190" t="s">
        <v>608</v>
      </c>
      <c r="G381" s="176"/>
      <c r="H381" s="176"/>
      <c r="I381" s="179"/>
      <c r="J381" s="191">
        <f>BK381</f>
        <v>0</v>
      </c>
      <c r="K381" s="176"/>
      <c r="L381" s="181"/>
      <c r="M381" s="182"/>
      <c r="N381" s="183"/>
      <c r="O381" s="183"/>
      <c r="P381" s="184">
        <f>SUM(P382:P396)</f>
        <v>0</v>
      </c>
      <c r="Q381" s="183"/>
      <c r="R381" s="184">
        <f>SUM(R382:R396)</f>
        <v>2.1154759999999997</v>
      </c>
      <c r="S381" s="183"/>
      <c r="T381" s="185">
        <f>SUM(T382:T396)</f>
        <v>0</v>
      </c>
      <c r="AR381" s="186" t="s">
        <v>83</v>
      </c>
      <c r="AT381" s="187" t="s">
        <v>73</v>
      </c>
      <c r="AU381" s="187" t="s">
        <v>24</v>
      </c>
      <c r="AY381" s="186" t="s">
        <v>148</v>
      </c>
      <c r="BK381" s="188">
        <f>SUM(BK382:BK396)</f>
        <v>0</v>
      </c>
    </row>
    <row r="382" spans="2:65" s="1" customFormat="1" ht="31.5" customHeight="1">
      <c r="B382" s="40"/>
      <c r="C382" s="192" t="s">
        <v>609</v>
      </c>
      <c r="D382" s="192" t="s">
        <v>151</v>
      </c>
      <c r="E382" s="193" t="s">
        <v>610</v>
      </c>
      <c r="F382" s="194" t="s">
        <v>611</v>
      </c>
      <c r="G382" s="195" t="s">
        <v>206</v>
      </c>
      <c r="H382" s="196">
        <v>110.4</v>
      </c>
      <c r="I382" s="197"/>
      <c r="J382" s="198">
        <f>ROUND(I382*H382,2)</f>
        <v>0</v>
      </c>
      <c r="K382" s="194" t="s">
        <v>155</v>
      </c>
      <c r="L382" s="60"/>
      <c r="M382" s="199" t="s">
        <v>22</v>
      </c>
      <c r="N382" s="200" t="s">
        <v>45</v>
      </c>
      <c r="O382" s="41"/>
      <c r="P382" s="201">
        <f>O382*H382</f>
        <v>0</v>
      </c>
      <c r="Q382" s="201">
        <v>0.0025</v>
      </c>
      <c r="R382" s="201">
        <f>Q382*H382</f>
        <v>0.276</v>
      </c>
      <c r="S382" s="201">
        <v>0</v>
      </c>
      <c r="T382" s="202">
        <f>S382*H382</f>
        <v>0</v>
      </c>
      <c r="AR382" s="23" t="s">
        <v>277</v>
      </c>
      <c r="AT382" s="23" t="s">
        <v>151</v>
      </c>
      <c r="AU382" s="23" t="s">
        <v>83</v>
      </c>
      <c r="AY382" s="23" t="s">
        <v>148</v>
      </c>
      <c r="BE382" s="203">
        <f>IF(N382="základní",J382,0)</f>
        <v>0</v>
      </c>
      <c r="BF382" s="203">
        <f>IF(N382="snížená",J382,0)</f>
        <v>0</v>
      </c>
      <c r="BG382" s="203">
        <f>IF(N382="zákl. přenesená",J382,0)</f>
        <v>0</v>
      </c>
      <c r="BH382" s="203">
        <f>IF(N382="sníž. přenesená",J382,0)</f>
        <v>0</v>
      </c>
      <c r="BI382" s="203">
        <f>IF(N382="nulová",J382,0)</f>
        <v>0</v>
      </c>
      <c r="BJ382" s="23" t="s">
        <v>24</v>
      </c>
      <c r="BK382" s="203">
        <f>ROUND(I382*H382,2)</f>
        <v>0</v>
      </c>
      <c r="BL382" s="23" t="s">
        <v>277</v>
      </c>
      <c r="BM382" s="23" t="s">
        <v>612</v>
      </c>
    </row>
    <row r="383" spans="2:51" s="11" customFormat="1" ht="13.5">
      <c r="B383" s="211"/>
      <c r="C383" s="212"/>
      <c r="D383" s="208" t="s">
        <v>210</v>
      </c>
      <c r="E383" s="213" t="s">
        <v>22</v>
      </c>
      <c r="F383" s="214" t="s">
        <v>361</v>
      </c>
      <c r="G383" s="212"/>
      <c r="H383" s="215" t="s">
        <v>22</v>
      </c>
      <c r="I383" s="216"/>
      <c r="J383" s="212"/>
      <c r="K383" s="212"/>
      <c r="L383" s="217"/>
      <c r="M383" s="218"/>
      <c r="N383" s="219"/>
      <c r="O383" s="219"/>
      <c r="P383" s="219"/>
      <c r="Q383" s="219"/>
      <c r="R383" s="219"/>
      <c r="S383" s="219"/>
      <c r="T383" s="220"/>
      <c r="AT383" s="221" t="s">
        <v>210</v>
      </c>
      <c r="AU383" s="221" t="s">
        <v>83</v>
      </c>
      <c r="AV383" s="11" t="s">
        <v>24</v>
      </c>
      <c r="AW383" s="11" t="s">
        <v>38</v>
      </c>
      <c r="AX383" s="11" t="s">
        <v>74</v>
      </c>
      <c r="AY383" s="221" t="s">
        <v>148</v>
      </c>
    </row>
    <row r="384" spans="2:51" s="12" customFormat="1" ht="40.5">
      <c r="B384" s="222"/>
      <c r="C384" s="223"/>
      <c r="D384" s="208" t="s">
        <v>210</v>
      </c>
      <c r="E384" s="224" t="s">
        <v>22</v>
      </c>
      <c r="F384" s="225" t="s">
        <v>613</v>
      </c>
      <c r="G384" s="223"/>
      <c r="H384" s="226">
        <v>110.4</v>
      </c>
      <c r="I384" s="227"/>
      <c r="J384" s="223"/>
      <c r="K384" s="223"/>
      <c r="L384" s="228"/>
      <c r="M384" s="229"/>
      <c r="N384" s="230"/>
      <c r="O384" s="230"/>
      <c r="P384" s="230"/>
      <c r="Q384" s="230"/>
      <c r="R384" s="230"/>
      <c r="S384" s="230"/>
      <c r="T384" s="231"/>
      <c r="AT384" s="232" t="s">
        <v>210</v>
      </c>
      <c r="AU384" s="232" t="s">
        <v>83</v>
      </c>
      <c r="AV384" s="12" t="s">
        <v>83</v>
      </c>
      <c r="AW384" s="12" t="s">
        <v>38</v>
      </c>
      <c r="AX384" s="12" t="s">
        <v>74</v>
      </c>
      <c r="AY384" s="232" t="s">
        <v>148</v>
      </c>
    </row>
    <row r="385" spans="2:51" s="13" customFormat="1" ht="13.5">
      <c r="B385" s="233"/>
      <c r="C385" s="234"/>
      <c r="D385" s="244" t="s">
        <v>210</v>
      </c>
      <c r="E385" s="245" t="s">
        <v>22</v>
      </c>
      <c r="F385" s="246" t="s">
        <v>213</v>
      </c>
      <c r="G385" s="234"/>
      <c r="H385" s="247">
        <v>110.4</v>
      </c>
      <c r="I385" s="238"/>
      <c r="J385" s="234"/>
      <c r="K385" s="234"/>
      <c r="L385" s="239"/>
      <c r="M385" s="240"/>
      <c r="N385" s="241"/>
      <c r="O385" s="241"/>
      <c r="P385" s="241"/>
      <c r="Q385" s="241"/>
      <c r="R385" s="241"/>
      <c r="S385" s="241"/>
      <c r="T385" s="242"/>
      <c r="AT385" s="243" t="s">
        <v>210</v>
      </c>
      <c r="AU385" s="243" t="s">
        <v>83</v>
      </c>
      <c r="AV385" s="13" t="s">
        <v>167</v>
      </c>
      <c r="AW385" s="13" t="s">
        <v>6</v>
      </c>
      <c r="AX385" s="13" t="s">
        <v>24</v>
      </c>
      <c r="AY385" s="243" t="s">
        <v>148</v>
      </c>
    </row>
    <row r="386" spans="2:65" s="1" customFormat="1" ht="22.5" customHeight="1">
      <c r="B386" s="40"/>
      <c r="C386" s="252" t="s">
        <v>614</v>
      </c>
      <c r="D386" s="252" t="s">
        <v>400</v>
      </c>
      <c r="E386" s="253" t="s">
        <v>615</v>
      </c>
      <c r="F386" s="254" t="s">
        <v>616</v>
      </c>
      <c r="G386" s="255" t="s">
        <v>206</v>
      </c>
      <c r="H386" s="256">
        <v>138</v>
      </c>
      <c r="I386" s="257"/>
      <c r="J386" s="258">
        <f>ROUND(I386*H386,2)</f>
        <v>0</v>
      </c>
      <c r="K386" s="254" t="s">
        <v>155</v>
      </c>
      <c r="L386" s="259"/>
      <c r="M386" s="260" t="s">
        <v>22</v>
      </c>
      <c r="N386" s="261" t="s">
        <v>45</v>
      </c>
      <c r="O386" s="41"/>
      <c r="P386" s="201">
        <f>O386*H386</f>
        <v>0</v>
      </c>
      <c r="Q386" s="201">
        <v>0.0129</v>
      </c>
      <c r="R386" s="201">
        <f>Q386*H386</f>
        <v>1.7802</v>
      </c>
      <c r="S386" s="201">
        <v>0</v>
      </c>
      <c r="T386" s="202">
        <f>S386*H386</f>
        <v>0</v>
      </c>
      <c r="AR386" s="23" t="s">
        <v>404</v>
      </c>
      <c r="AT386" s="23" t="s">
        <v>400</v>
      </c>
      <c r="AU386" s="23" t="s">
        <v>83</v>
      </c>
      <c r="AY386" s="23" t="s">
        <v>148</v>
      </c>
      <c r="BE386" s="203">
        <f>IF(N386="základní",J386,0)</f>
        <v>0</v>
      </c>
      <c r="BF386" s="203">
        <f>IF(N386="snížená",J386,0)</f>
        <v>0</v>
      </c>
      <c r="BG386" s="203">
        <f>IF(N386="zákl. přenesená",J386,0)</f>
        <v>0</v>
      </c>
      <c r="BH386" s="203">
        <f>IF(N386="sníž. přenesená",J386,0)</f>
        <v>0</v>
      </c>
      <c r="BI386" s="203">
        <f>IF(N386="nulová",J386,0)</f>
        <v>0</v>
      </c>
      <c r="BJ386" s="23" t="s">
        <v>24</v>
      </c>
      <c r="BK386" s="203">
        <f>ROUND(I386*H386,2)</f>
        <v>0</v>
      </c>
      <c r="BL386" s="23" t="s">
        <v>277</v>
      </c>
      <c r="BM386" s="23" t="s">
        <v>617</v>
      </c>
    </row>
    <row r="387" spans="2:51" s="12" customFormat="1" ht="13.5">
      <c r="B387" s="222"/>
      <c r="C387" s="223"/>
      <c r="D387" s="244" t="s">
        <v>210</v>
      </c>
      <c r="E387" s="223"/>
      <c r="F387" s="250" t="s">
        <v>618</v>
      </c>
      <c r="G387" s="223"/>
      <c r="H387" s="251">
        <v>138</v>
      </c>
      <c r="I387" s="227"/>
      <c r="J387" s="223"/>
      <c r="K387" s="223"/>
      <c r="L387" s="228"/>
      <c r="M387" s="229"/>
      <c r="N387" s="230"/>
      <c r="O387" s="230"/>
      <c r="P387" s="230"/>
      <c r="Q387" s="230"/>
      <c r="R387" s="230"/>
      <c r="S387" s="230"/>
      <c r="T387" s="231"/>
      <c r="AT387" s="232" t="s">
        <v>210</v>
      </c>
      <c r="AU387" s="232" t="s">
        <v>83</v>
      </c>
      <c r="AV387" s="12" t="s">
        <v>83</v>
      </c>
      <c r="AW387" s="12" t="s">
        <v>6</v>
      </c>
      <c r="AX387" s="12" t="s">
        <v>24</v>
      </c>
      <c r="AY387" s="232" t="s">
        <v>148</v>
      </c>
    </row>
    <row r="388" spans="2:65" s="1" customFormat="1" ht="31.5" customHeight="1">
      <c r="B388" s="40"/>
      <c r="C388" s="192" t="s">
        <v>619</v>
      </c>
      <c r="D388" s="192" t="s">
        <v>151</v>
      </c>
      <c r="E388" s="193" t="s">
        <v>620</v>
      </c>
      <c r="F388" s="194" t="s">
        <v>621</v>
      </c>
      <c r="G388" s="195" t="s">
        <v>332</v>
      </c>
      <c r="H388" s="196">
        <v>100.6</v>
      </c>
      <c r="I388" s="197"/>
      <c r="J388" s="198">
        <f>ROUND(I388*H388,2)</f>
        <v>0</v>
      </c>
      <c r="K388" s="194" t="s">
        <v>155</v>
      </c>
      <c r="L388" s="60"/>
      <c r="M388" s="199" t="s">
        <v>22</v>
      </c>
      <c r="N388" s="200" t="s">
        <v>45</v>
      </c>
      <c r="O388" s="41"/>
      <c r="P388" s="201">
        <f>O388*H388</f>
        <v>0</v>
      </c>
      <c r="Q388" s="201">
        <v>0.00026</v>
      </c>
      <c r="R388" s="201">
        <f>Q388*H388</f>
        <v>0.026155999999999995</v>
      </c>
      <c r="S388" s="201">
        <v>0</v>
      </c>
      <c r="T388" s="202">
        <f>S388*H388</f>
        <v>0</v>
      </c>
      <c r="AR388" s="23" t="s">
        <v>277</v>
      </c>
      <c r="AT388" s="23" t="s">
        <v>151</v>
      </c>
      <c r="AU388" s="23" t="s">
        <v>83</v>
      </c>
      <c r="AY388" s="23" t="s">
        <v>148</v>
      </c>
      <c r="BE388" s="203">
        <f>IF(N388="základní",J388,0)</f>
        <v>0</v>
      </c>
      <c r="BF388" s="203">
        <f>IF(N388="snížená",J388,0)</f>
        <v>0</v>
      </c>
      <c r="BG388" s="203">
        <f>IF(N388="zákl. přenesená",J388,0)</f>
        <v>0</v>
      </c>
      <c r="BH388" s="203">
        <f>IF(N388="sníž. přenesená",J388,0)</f>
        <v>0</v>
      </c>
      <c r="BI388" s="203">
        <f>IF(N388="nulová",J388,0)</f>
        <v>0</v>
      </c>
      <c r="BJ388" s="23" t="s">
        <v>24</v>
      </c>
      <c r="BK388" s="203">
        <f>ROUND(I388*H388,2)</f>
        <v>0</v>
      </c>
      <c r="BL388" s="23" t="s">
        <v>277</v>
      </c>
      <c r="BM388" s="23" t="s">
        <v>622</v>
      </c>
    </row>
    <row r="389" spans="2:47" s="1" customFormat="1" ht="40.5">
      <c r="B389" s="40"/>
      <c r="C389" s="62"/>
      <c r="D389" s="208" t="s">
        <v>208</v>
      </c>
      <c r="E389" s="62"/>
      <c r="F389" s="209" t="s">
        <v>623</v>
      </c>
      <c r="G389" s="62"/>
      <c r="H389" s="62"/>
      <c r="I389" s="162"/>
      <c r="J389" s="62"/>
      <c r="K389" s="62"/>
      <c r="L389" s="60"/>
      <c r="M389" s="210"/>
      <c r="N389" s="41"/>
      <c r="O389" s="41"/>
      <c r="P389" s="41"/>
      <c r="Q389" s="41"/>
      <c r="R389" s="41"/>
      <c r="S389" s="41"/>
      <c r="T389" s="77"/>
      <c r="AT389" s="23" t="s">
        <v>208</v>
      </c>
      <c r="AU389" s="23" t="s">
        <v>83</v>
      </c>
    </row>
    <row r="390" spans="2:51" s="11" customFormat="1" ht="13.5">
      <c r="B390" s="211"/>
      <c r="C390" s="212"/>
      <c r="D390" s="208" t="s">
        <v>210</v>
      </c>
      <c r="E390" s="213" t="s">
        <v>22</v>
      </c>
      <c r="F390" s="214" t="s">
        <v>361</v>
      </c>
      <c r="G390" s="212"/>
      <c r="H390" s="215" t="s">
        <v>22</v>
      </c>
      <c r="I390" s="216"/>
      <c r="J390" s="212"/>
      <c r="K390" s="212"/>
      <c r="L390" s="217"/>
      <c r="M390" s="218"/>
      <c r="N390" s="219"/>
      <c r="O390" s="219"/>
      <c r="P390" s="219"/>
      <c r="Q390" s="219"/>
      <c r="R390" s="219"/>
      <c r="S390" s="219"/>
      <c r="T390" s="220"/>
      <c r="AT390" s="221" t="s">
        <v>210</v>
      </c>
      <c r="AU390" s="221" t="s">
        <v>83</v>
      </c>
      <c r="AV390" s="11" t="s">
        <v>24</v>
      </c>
      <c r="AW390" s="11" t="s">
        <v>38</v>
      </c>
      <c r="AX390" s="11" t="s">
        <v>74</v>
      </c>
      <c r="AY390" s="221" t="s">
        <v>148</v>
      </c>
    </row>
    <row r="391" spans="2:51" s="12" customFormat="1" ht="40.5">
      <c r="B391" s="222"/>
      <c r="C391" s="223"/>
      <c r="D391" s="208" t="s">
        <v>210</v>
      </c>
      <c r="E391" s="224" t="s">
        <v>22</v>
      </c>
      <c r="F391" s="225" t="s">
        <v>624</v>
      </c>
      <c r="G391" s="223"/>
      <c r="H391" s="226">
        <v>100.6</v>
      </c>
      <c r="I391" s="227"/>
      <c r="J391" s="223"/>
      <c r="K391" s="223"/>
      <c r="L391" s="228"/>
      <c r="M391" s="229"/>
      <c r="N391" s="230"/>
      <c r="O391" s="230"/>
      <c r="P391" s="230"/>
      <c r="Q391" s="230"/>
      <c r="R391" s="230"/>
      <c r="S391" s="230"/>
      <c r="T391" s="231"/>
      <c r="AT391" s="232" t="s">
        <v>210</v>
      </c>
      <c r="AU391" s="232" t="s">
        <v>83</v>
      </c>
      <c r="AV391" s="12" t="s">
        <v>83</v>
      </c>
      <c r="AW391" s="12" t="s">
        <v>38</v>
      </c>
      <c r="AX391" s="12" t="s">
        <v>74</v>
      </c>
      <c r="AY391" s="232" t="s">
        <v>148</v>
      </c>
    </row>
    <row r="392" spans="2:51" s="13" customFormat="1" ht="13.5">
      <c r="B392" s="233"/>
      <c r="C392" s="234"/>
      <c r="D392" s="244" t="s">
        <v>210</v>
      </c>
      <c r="E392" s="245" t="s">
        <v>22</v>
      </c>
      <c r="F392" s="246" t="s">
        <v>213</v>
      </c>
      <c r="G392" s="234"/>
      <c r="H392" s="247">
        <v>100.6</v>
      </c>
      <c r="I392" s="238"/>
      <c r="J392" s="234"/>
      <c r="K392" s="234"/>
      <c r="L392" s="239"/>
      <c r="M392" s="240"/>
      <c r="N392" s="241"/>
      <c r="O392" s="241"/>
      <c r="P392" s="241"/>
      <c r="Q392" s="241"/>
      <c r="R392" s="241"/>
      <c r="S392" s="241"/>
      <c r="T392" s="242"/>
      <c r="AT392" s="243" t="s">
        <v>210</v>
      </c>
      <c r="AU392" s="243" t="s">
        <v>83</v>
      </c>
      <c r="AV392" s="13" t="s">
        <v>167</v>
      </c>
      <c r="AW392" s="13" t="s">
        <v>6</v>
      </c>
      <c r="AX392" s="13" t="s">
        <v>24</v>
      </c>
      <c r="AY392" s="243" t="s">
        <v>148</v>
      </c>
    </row>
    <row r="393" spans="2:65" s="1" customFormat="1" ht="22.5" customHeight="1">
      <c r="B393" s="40"/>
      <c r="C393" s="192" t="s">
        <v>625</v>
      </c>
      <c r="D393" s="192" t="s">
        <v>151</v>
      </c>
      <c r="E393" s="193" t="s">
        <v>626</v>
      </c>
      <c r="F393" s="194" t="s">
        <v>627</v>
      </c>
      <c r="G393" s="195" t="s">
        <v>206</v>
      </c>
      <c r="H393" s="196">
        <v>110.4</v>
      </c>
      <c r="I393" s="197"/>
      <c r="J393" s="198">
        <f>ROUND(I393*H393,2)</f>
        <v>0</v>
      </c>
      <c r="K393" s="194" t="s">
        <v>155</v>
      </c>
      <c r="L393" s="60"/>
      <c r="M393" s="199" t="s">
        <v>22</v>
      </c>
      <c r="N393" s="200" t="s">
        <v>45</v>
      </c>
      <c r="O393" s="41"/>
      <c r="P393" s="201">
        <f>O393*H393</f>
        <v>0</v>
      </c>
      <c r="Q393" s="201">
        <v>0.0003</v>
      </c>
      <c r="R393" s="201">
        <f>Q393*H393</f>
        <v>0.03312</v>
      </c>
      <c r="S393" s="201">
        <v>0</v>
      </c>
      <c r="T393" s="202">
        <f>S393*H393</f>
        <v>0</v>
      </c>
      <c r="AR393" s="23" t="s">
        <v>277</v>
      </c>
      <c r="AT393" s="23" t="s">
        <v>151</v>
      </c>
      <c r="AU393" s="23" t="s">
        <v>83</v>
      </c>
      <c r="AY393" s="23" t="s">
        <v>148</v>
      </c>
      <c r="BE393" s="203">
        <f>IF(N393="základní",J393,0)</f>
        <v>0</v>
      </c>
      <c r="BF393" s="203">
        <f>IF(N393="snížená",J393,0)</f>
        <v>0</v>
      </c>
      <c r="BG393" s="203">
        <f>IF(N393="zákl. přenesená",J393,0)</f>
        <v>0</v>
      </c>
      <c r="BH393" s="203">
        <f>IF(N393="sníž. přenesená",J393,0)</f>
        <v>0</v>
      </c>
      <c r="BI393" s="203">
        <f>IF(N393="nulová",J393,0)</f>
        <v>0</v>
      </c>
      <c r="BJ393" s="23" t="s">
        <v>24</v>
      </c>
      <c r="BK393" s="203">
        <f>ROUND(I393*H393,2)</f>
        <v>0</v>
      </c>
      <c r="BL393" s="23" t="s">
        <v>277</v>
      </c>
      <c r="BM393" s="23" t="s">
        <v>628</v>
      </c>
    </row>
    <row r="394" spans="2:47" s="1" customFormat="1" ht="40.5">
      <c r="B394" s="40"/>
      <c r="C394" s="62"/>
      <c r="D394" s="244" t="s">
        <v>208</v>
      </c>
      <c r="E394" s="62"/>
      <c r="F394" s="248" t="s">
        <v>623</v>
      </c>
      <c r="G394" s="62"/>
      <c r="H394" s="62"/>
      <c r="I394" s="162"/>
      <c r="J394" s="62"/>
      <c r="K394" s="62"/>
      <c r="L394" s="60"/>
      <c r="M394" s="210"/>
      <c r="N394" s="41"/>
      <c r="O394" s="41"/>
      <c r="P394" s="41"/>
      <c r="Q394" s="41"/>
      <c r="R394" s="41"/>
      <c r="S394" s="41"/>
      <c r="T394" s="77"/>
      <c r="AT394" s="23" t="s">
        <v>208</v>
      </c>
      <c r="AU394" s="23" t="s">
        <v>83</v>
      </c>
    </row>
    <row r="395" spans="2:65" s="1" customFormat="1" ht="31.5" customHeight="1">
      <c r="B395" s="40"/>
      <c r="C395" s="192" t="s">
        <v>629</v>
      </c>
      <c r="D395" s="192" t="s">
        <v>151</v>
      </c>
      <c r="E395" s="193" t="s">
        <v>630</v>
      </c>
      <c r="F395" s="194" t="s">
        <v>631</v>
      </c>
      <c r="G395" s="195" t="s">
        <v>420</v>
      </c>
      <c r="H395" s="262"/>
      <c r="I395" s="197"/>
      <c r="J395" s="198">
        <f>ROUND(I395*H395,2)</f>
        <v>0</v>
      </c>
      <c r="K395" s="194" t="s">
        <v>155</v>
      </c>
      <c r="L395" s="60"/>
      <c r="M395" s="199" t="s">
        <v>22</v>
      </c>
      <c r="N395" s="200" t="s">
        <v>45</v>
      </c>
      <c r="O395" s="41"/>
      <c r="P395" s="201">
        <f>O395*H395</f>
        <v>0</v>
      </c>
      <c r="Q395" s="201">
        <v>0</v>
      </c>
      <c r="R395" s="201">
        <f>Q395*H395</f>
        <v>0</v>
      </c>
      <c r="S395" s="201">
        <v>0</v>
      </c>
      <c r="T395" s="202">
        <f>S395*H395</f>
        <v>0</v>
      </c>
      <c r="AR395" s="23" t="s">
        <v>277</v>
      </c>
      <c r="AT395" s="23" t="s">
        <v>151</v>
      </c>
      <c r="AU395" s="23" t="s">
        <v>83</v>
      </c>
      <c r="AY395" s="23" t="s">
        <v>148</v>
      </c>
      <c r="BE395" s="203">
        <f>IF(N395="základní",J395,0)</f>
        <v>0</v>
      </c>
      <c r="BF395" s="203">
        <f>IF(N395="snížená",J395,0)</f>
        <v>0</v>
      </c>
      <c r="BG395" s="203">
        <f>IF(N395="zákl. přenesená",J395,0)</f>
        <v>0</v>
      </c>
      <c r="BH395" s="203">
        <f>IF(N395="sníž. přenesená",J395,0)</f>
        <v>0</v>
      </c>
      <c r="BI395" s="203">
        <f>IF(N395="nulová",J395,0)</f>
        <v>0</v>
      </c>
      <c r="BJ395" s="23" t="s">
        <v>24</v>
      </c>
      <c r="BK395" s="203">
        <f>ROUND(I395*H395,2)</f>
        <v>0</v>
      </c>
      <c r="BL395" s="23" t="s">
        <v>277</v>
      </c>
      <c r="BM395" s="23" t="s">
        <v>632</v>
      </c>
    </row>
    <row r="396" spans="2:47" s="1" customFormat="1" ht="121.5">
      <c r="B396" s="40"/>
      <c r="C396" s="62"/>
      <c r="D396" s="208" t="s">
        <v>208</v>
      </c>
      <c r="E396" s="62"/>
      <c r="F396" s="209" t="s">
        <v>585</v>
      </c>
      <c r="G396" s="62"/>
      <c r="H396" s="62"/>
      <c r="I396" s="162"/>
      <c r="J396" s="62"/>
      <c r="K396" s="62"/>
      <c r="L396" s="60"/>
      <c r="M396" s="210"/>
      <c r="N396" s="41"/>
      <c r="O396" s="41"/>
      <c r="P396" s="41"/>
      <c r="Q396" s="41"/>
      <c r="R396" s="41"/>
      <c r="S396" s="41"/>
      <c r="T396" s="77"/>
      <c r="AT396" s="23" t="s">
        <v>208</v>
      </c>
      <c r="AU396" s="23" t="s">
        <v>83</v>
      </c>
    </row>
    <row r="397" spans="2:63" s="10" customFormat="1" ht="29.85" customHeight="1">
      <c r="B397" s="175"/>
      <c r="C397" s="176"/>
      <c r="D397" s="189" t="s">
        <v>73</v>
      </c>
      <c r="E397" s="190" t="s">
        <v>633</v>
      </c>
      <c r="F397" s="190" t="s">
        <v>634</v>
      </c>
      <c r="G397" s="176"/>
      <c r="H397" s="176"/>
      <c r="I397" s="179"/>
      <c r="J397" s="191">
        <f>BK397</f>
        <v>0</v>
      </c>
      <c r="K397" s="176"/>
      <c r="L397" s="181"/>
      <c r="M397" s="182"/>
      <c r="N397" s="183"/>
      <c r="O397" s="183"/>
      <c r="P397" s="184">
        <f>SUM(P398:P406)</f>
        <v>0</v>
      </c>
      <c r="Q397" s="183"/>
      <c r="R397" s="184">
        <f>SUM(R398:R406)</f>
        <v>0.6406147</v>
      </c>
      <c r="S397" s="183"/>
      <c r="T397" s="185">
        <f>SUM(T398:T406)</f>
        <v>0</v>
      </c>
      <c r="AR397" s="186" t="s">
        <v>83</v>
      </c>
      <c r="AT397" s="187" t="s">
        <v>73</v>
      </c>
      <c r="AU397" s="187" t="s">
        <v>24</v>
      </c>
      <c r="AY397" s="186" t="s">
        <v>148</v>
      </c>
      <c r="BK397" s="188">
        <f>SUM(BK398:BK406)</f>
        <v>0</v>
      </c>
    </row>
    <row r="398" spans="2:65" s="1" customFormat="1" ht="22.5" customHeight="1">
      <c r="B398" s="40"/>
      <c r="C398" s="192" t="s">
        <v>635</v>
      </c>
      <c r="D398" s="192" t="s">
        <v>151</v>
      </c>
      <c r="E398" s="193" t="s">
        <v>636</v>
      </c>
      <c r="F398" s="194" t="s">
        <v>637</v>
      </c>
      <c r="G398" s="195" t="s">
        <v>206</v>
      </c>
      <c r="H398" s="196">
        <v>1363.01</v>
      </c>
      <c r="I398" s="197"/>
      <c r="J398" s="198">
        <f>ROUND(I398*H398,2)</f>
        <v>0</v>
      </c>
      <c r="K398" s="194" t="s">
        <v>155</v>
      </c>
      <c r="L398" s="60"/>
      <c r="M398" s="199" t="s">
        <v>22</v>
      </c>
      <c r="N398" s="200" t="s">
        <v>45</v>
      </c>
      <c r="O398" s="41"/>
      <c r="P398" s="201">
        <f>O398*H398</f>
        <v>0</v>
      </c>
      <c r="Q398" s="201">
        <v>0.0002</v>
      </c>
      <c r="R398" s="201">
        <f>Q398*H398</f>
        <v>0.272602</v>
      </c>
      <c r="S398" s="201">
        <v>0</v>
      </c>
      <c r="T398" s="202">
        <f>S398*H398</f>
        <v>0</v>
      </c>
      <c r="AR398" s="23" t="s">
        <v>277</v>
      </c>
      <c r="AT398" s="23" t="s">
        <v>151</v>
      </c>
      <c r="AU398" s="23" t="s">
        <v>83</v>
      </c>
      <c r="AY398" s="23" t="s">
        <v>148</v>
      </c>
      <c r="BE398" s="203">
        <f>IF(N398="základní",J398,0)</f>
        <v>0</v>
      </c>
      <c r="BF398" s="203">
        <f>IF(N398="snížená",J398,0)</f>
        <v>0</v>
      </c>
      <c r="BG398" s="203">
        <f>IF(N398="zákl. přenesená",J398,0)</f>
        <v>0</v>
      </c>
      <c r="BH398" s="203">
        <f>IF(N398="sníž. přenesená",J398,0)</f>
        <v>0</v>
      </c>
      <c r="BI398" s="203">
        <f>IF(N398="nulová",J398,0)</f>
        <v>0</v>
      </c>
      <c r="BJ398" s="23" t="s">
        <v>24</v>
      </c>
      <c r="BK398" s="203">
        <f>ROUND(I398*H398,2)</f>
        <v>0</v>
      </c>
      <c r="BL398" s="23" t="s">
        <v>277</v>
      </c>
      <c r="BM398" s="23" t="s">
        <v>638</v>
      </c>
    </row>
    <row r="399" spans="2:51" s="11" customFormat="1" ht="13.5">
      <c r="B399" s="211"/>
      <c r="C399" s="212"/>
      <c r="D399" s="208" t="s">
        <v>210</v>
      </c>
      <c r="E399" s="213" t="s">
        <v>22</v>
      </c>
      <c r="F399" s="214" t="s">
        <v>639</v>
      </c>
      <c r="G399" s="212"/>
      <c r="H399" s="215" t="s">
        <v>22</v>
      </c>
      <c r="I399" s="216"/>
      <c r="J399" s="212"/>
      <c r="K399" s="212"/>
      <c r="L399" s="217"/>
      <c r="M399" s="218"/>
      <c r="N399" s="219"/>
      <c r="O399" s="219"/>
      <c r="P399" s="219"/>
      <c r="Q399" s="219"/>
      <c r="R399" s="219"/>
      <c r="S399" s="219"/>
      <c r="T399" s="220"/>
      <c r="AT399" s="221" t="s">
        <v>210</v>
      </c>
      <c r="AU399" s="221" t="s">
        <v>83</v>
      </c>
      <c r="AV399" s="11" t="s">
        <v>24</v>
      </c>
      <c r="AW399" s="11" t="s">
        <v>38</v>
      </c>
      <c r="AX399" s="11" t="s">
        <v>74</v>
      </c>
      <c r="AY399" s="221" t="s">
        <v>148</v>
      </c>
    </row>
    <row r="400" spans="2:51" s="12" customFormat="1" ht="40.5">
      <c r="B400" s="222"/>
      <c r="C400" s="223"/>
      <c r="D400" s="208" t="s">
        <v>210</v>
      </c>
      <c r="E400" s="224" t="s">
        <v>22</v>
      </c>
      <c r="F400" s="225" t="s">
        <v>640</v>
      </c>
      <c r="G400" s="223"/>
      <c r="H400" s="226">
        <v>75.75</v>
      </c>
      <c r="I400" s="227"/>
      <c r="J400" s="223"/>
      <c r="K400" s="223"/>
      <c r="L400" s="228"/>
      <c r="M400" s="229"/>
      <c r="N400" s="230"/>
      <c r="O400" s="230"/>
      <c r="P400" s="230"/>
      <c r="Q400" s="230"/>
      <c r="R400" s="230"/>
      <c r="S400" s="230"/>
      <c r="T400" s="231"/>
      <c r="AT400" s="232" t="s">
        <v>210</v>
      </c>
      <c r="AU400" s="232" t="s">
        <v>83</v>
      </c>
      <c r="AV400" s="12" t="s">
        <v>83</v>
      </c>
      <c r="AW400" s="12" t="s">
        <v>38</v>
      </c>
      <c r="AX400" s="12" t="s">
        <v>74</v>
      </c>
      <c r="AY400" s="232" t="s">
        <v>148</v>
      </c>
    </row>
    <row r="401" spans="2:51" s="11" customFormat="1" ht="13.5">
      <c r="B401" s="211"/>
      <c r="C401" s="212"/>
      <c r="D401" s="208" t="s">
        <v>210</v>
      </c>
      <c r="E401" s="213" t="s">
        <v>22</v>
      </c>
      <c r="F401" s="214" t="s">
        <v>641</v>
      </c>
      <c r="G401" s="212"/>
      <c r="H401" s="215" t="s">
        <v>22</v>
      </c>
      <c r="I401" s="216"/>
      <c r="J401" s="212"/>
      <c r="K401" s="212"/>
      <c r="L401" s="217"/>
      <c r="M401" s="218"/>
      <c r="N401" s="219"/>
      <c r="O401" s="219"/>
      <c r="P401" s="219"/>
      <c r="Q401" s="219"/>
      <c r="R401" s="219"/>
      <c r="S401" s="219"/>
      <c r="T401" s="220"/>
      <c r="AT401" s="221" t="s">
        <v>210</v>
      </c>
      <c r="AU401" s="221" t="s">
        <v>83</v>
      </c>
      <c r="AV401" s="11" t="s">
        <v>24</v>
      </c>
      <c r="AW401" s="11" t="s">
        <v>38</v>
      </c>
      <c r="AX401" s="11" t="s">
        <v>74</v>
      </c>
      <c r="AY401" s="221" t="s">
        <v>148</v>
      </c>
    </row>
    <row r="402" spans="2:51" s="12" customFormat="1" ht="13.5">
      <c r="B402" s="222"/>
      <c r="C402" s="223"/>
      <c r="D402" s="208" t="s">
        <v>210</v>
      </c>
      <c r="E402" s="224" t="s">
        <v>22</v>
      </c>
      <c r="F402" s="225" t="s">
        <v>642</v>
      </c>
      <c r="G402" s="223"/>
      <c r="H402" s="226">
        <v>246.31</v>
      </c>
      <c r="I402" s="227"/>
      <c r="J402" s="223"/>
      <c r="K402" s="223"/>
      <c r="L402" s="228"/>
      <c r="M402" s="229"/>
      <c r="N402" s="230"/>
      <c r="O402" s="230"/>
      <c r="P402" s="230"/>
      <c r="Q402" s="230"/>
      <c r="R402" s="230"/>
      <c r="S402" s="230"/>
      <c r="T402" s="231"/>
      <c r="AT402" s="232" t="s">
        <v>210</v>
      </c>
      <c r="AU402" s="232" t="s">
        <v>83</v>
      </c>
      <c r="AV402" s="12" t="s">
        <v>83</v>
      </c>
      <c r="AW402" s="12" t="s">
        <v>38</v>
      </c>
      <c r="AX402" s="12" t="s">
        <v>74</v>
      </c>
      <c r="AY402" s="232" t="s">
        <v>148</v>
      </c>
    </row>
    <row r="403" spans="2:51" s="11" customFormat="1" ht="13.5">
      <c r="B403" s="211"/>
      <c r="C403" s="212"/>
      <c r="D403" s="208" t="s">
        <v>210</v>
      </c>
      <c r="E403" s="213" t="s">
        <v>22</v>
      </c>
      <c r="F403" s="214" t="s">
        <v>643</v>
      </c>
      <c r="G403" s="212"/>
      <c r="H403" s="215" t="s">
        <v>22</v>
      </c>
      <c r="I403" s="216"/>
      <c r="J403" s="212"/>
      <c r="K403" s="212"/>
      <c r="L403" s="217"/>
      <c r="M403" s="218"/>
      <c r="N403" s="219"/>
      <c r="O403" s="219"/>
      <c r="P403" s="219"/>
      <c r="Q403" s="219"/>
      <c r="R403" s="219"/>
      <c r="S403" s="219"/>
      <c r="T403" s="220"/>
      <c r="AT403" s="221" t="s">
        <v>210</v>
      </c>
      <c r="AU403" s="221" t="s">
        <v>83</v>
      </c>
      <c r="AV403" s="11" t="s">
        <v>24</v>
      </c>
      <c r="AW403" s="11" t="s">
        <v>38</v>
      </c>
      <c r="AX403" s="11" t="s">
        <v>74</v>
      </c>
      <c r="AY403" s="221" t="s">
        <v>148</v>
      </c>
    </row>
    <row r="404" spans="2:51" s="12" customFormat="1" ht="13.5">
      <c r="B404" s="222"/>
      <c r="C404" s="223"/>
      <c r="D404" s="208" t="s">
        <v>210</v>
      </c>
      <c r="E404" s="224" t="s">
        <v>22</v>
      </c>
      <c r="F404" s="225" t="s">
        <v>242</v>
      </c>
      <c r="G404" s="223"/>
      <c r="H404" s="226">
        <v>1040.95</v>
      </c>
      <c r="I404" s="227"/>
      <c r="J404" s="223"/>
      <c r="K404" s="223"/>
      <c r="L404" s="228"/>
      <c r="M404" s="229"/>
      <c r="N404" s="230"/>
      <c r="O404" s="230"/>
      <c r="P404" s="230"/>
      <c r="Q404" s="230"/>
      <c r="R404" s="230"/>
      <c r="S404" s="230"/>
      <c r="T404" s="231"/>
      <c r="AT404" s="232" t="s">
        <v>210</v>
      </c>
      <c r="AU404" s="232" t="s">
        <v>83</v>
      </c>
      <c r="AV404" s="12" t="s">
        <v>83</v>
      </c>
      <c r="AW404" s="12" t="s">
        <v>38</v>
      </c>
      <c r="AX404" s="12" t="s">
        <v>74</v>
      </c>
      <c r="AY404" s="232" t="s">
        <v>148</v>
      </c>
    </row>
    <row r="405" spans="2:51" s="13" customFormat="1" ht="13.5">
      <c r="B405" s="233"/>
      <c r="C405" s="234"/>
      <c r="D405" s="244" t="s">
        <v>210</v>
      </c>
      <c r="E405" s="245" t="s">
        <v>22</v>
      </c>
      <c r="F405" s="246" t="s">
        <v>213</v>
      </c>
      <c r="G405" s="234"/>
      <c r="H405" s="247">
        <v>1363.01</v>
      </c>
      <c r="I405" s="238"/>
      <c r="J405" s="234"/>
      <c r="K405" s="234"/>
      <c r="L405" s="239"/>
      <c r="M405" s="240"/>
      <c r="N405" s="241"/>
      <c r="O405" s="241"/>
      <c r="P405" s="241"/>
      <c r="Q405" s="241"/>
      <c r="R405" s="241"/>
      <c r="S405" s="241"/>
      <c r="T405" s="242"/>
      <c r="AT405" s="243" t="s">
        <v>210</v>
      </c>
      <c r="AU405" s="243" t="s">
        <v>83</v>
      </c>
      <c r="AV405" s="13" t="s">
        <v>167</v>
      </c>
      <c r="AW405" s="13" t="s">
        <v>38</v>
      </c>
      <c r="AX405" s="13" t="s">
        <v>24</v>
      </c>
      <c r="AY405" s="243" t="s">
        <v>148</v>
      </c>
    </row>
    <row r="406" spans="2:65" s="1" customFormat="1" ht="31.5" customHeight="1">
      <c r="B406" s="40"/>
      <c r="C406" s="192" t="s">
        <v>644</v>
      </c>
      <c r="D406" s="192" t="s">
        <v>151</v>
      </c>
      <c r="E406" s="193" t="s">
        <v>645</v>
      </c>
      <c r="F406" s="194" t="s">
        <v>646</v>
      </c>
      <c r="G406" s="195" t="s">
        <v>206</v>
      </c>
      <c r="H406" s="196">
        <v>1363.01</v>
      </c>
      <c r="I406" s="197"/>
      <c r="J406" s="198">
        <f>ROUND(I406*H406,2)</f>
        <v>0</v>
      </c>
      <c r="K406" s="194" t="s">
        <v>155</v>
      </c>
      <c r="L406" s="60"/>
      <c r="M406" s="199" t="s">
        <v>22</v>
      </c>
      <c r="N406" s="204" t="s">
        <v>45</v>
      </c>
      <c r="O406" s="205"/>
      <c r="P406" s="206">
        <f>O406*H406</f>
        <v>0</v>
      </c>
      <c r="Q406" s="206">
        <v>0.00027</v>
      </c>
      <c r="R406" s="206">
        <f>Q406*H406</f>
        <v>0.3680127</v>
      </c>
      <c r="S406" s="206">
        <v>0</v>
      </c>
      <c r="T406" s="207">
        <f>S406*H406</f>
        <v>0</v>
      </c>
      <c r="AR406" s="23" t="s">
        <v>277</v>
      </c>
      <c r="AT406" s="23" t="s">
        <v>151</v>
      </c>
      <c r="AU406" s="23" t="s">
        <v>83</v>
      </c>
      <c r="AY406" s="23" t="s">
        <v>148</v>
      </c>
      <c r="BE406" s="203">
        <f>IF(N406="základní",J406,0)</f>
        <v>0</v>
      </c>
      <c r="BF406" s="203">
        <f>IF(N406="snížená",J406,0)</f>
        <v>0</v>
      </c>
      <c r="BG406" s="203">
        <f>IF(N406="zákl. přenesená",J406,0)</f>
        <v>0</v>
      </c>
      <c r="BH406" s="203">
        <f>IF(N406="sníž. přenesená",J406,0)</f>
        <v>0</v>
      </c>
      <c r="BI406" s="203">
        <f>IF(N406="nulová",J406,0)</f>
        <v>0</v>
      </c>
      <c r="BJ406" s="23" t="s">
        <v>24</v>
      </c>
      <c r="BK406" s="203">
        <f>ROUND(I406*H406,2)</f>
        <v>0</v>
      </c>
      <c r="BL406" s="23" t="s">
        <v>277</v>
      </c>
      <c r="BM406" s="23" t="s">
        <v>647</v>
      </c>
    </row>
    <row r="407" spans="2:12" s="1" customFormat="1" ht="6.95" customHeight="1">
      <c r="B407" s="55"/>
      <c r="C407" s="56"/>
      <c r="D407" s="56"/>
      <c r="E407" s="56"/>
      <c r="F407" s="56"/>
      <c r="G407" s="56"/>
      <c r="H407" s="56"/>
      <c r="I407" s="138"/>
      <c r="J407" s="56"/>
      <c r="K407" s="56"/>
      <c r="L407" s="60"/>
    </row>
  </sheetData>
  <sheetProtection password="CC35" sheet="1" objects="1" scenarios="1" formatCells="0" formatColumns="0" formatRows="0" sort="0" autoFilter="0"/>
  <autoFilter ref="C94:K406"/>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89</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648</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ROUND(J100,2)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ROUND(SUM(BE100:BE613),2)</f>
        <v>0</v>
      </c>
      <c r="G30" s="41"/>
      <c r="H30" s="41"/>
      <c r="I30" s="130">
        <v>0.21</v>
      </c>
      <c r="J30" s="129">
        <f>ROUND(ROUND((SUM(BE100:BE613)),2)*I30,2)</f>
        <v>0</v>
      </c>
      <c r="K30" s="44"/>
    </row>
    <row r="31" spans="2:11" s="1" customFormat="1" ht="14.45" customHeight="1">
      <c r="B31" s="40"/>
      <c r="C31" s="41"/>
      <c r="D31" s="41"/>
      <c r="E31" s="48" t="s">
        <v>46</v>
      </c>
      <c r="F31" s="129">
        <f>ROUND(SUM(BF100:BF613),2)</f>
        <v>0</v>
      </c>
      <c r="G31" s="41"/>
      <c r="H31" s="41"/>
      <c r="I31" s="130">
        <v>0.15</v>
      </c>
      <c r="J31" s="129">
        <f>ROUND(ROUND((SUM(BF100:BF613)),2)*I31,2)</f>
        <v>0</v>
      </c>
      <c r="K31" s="44"/>
    </row>
    <row r="32" spans="2:11" s="1" customFormat="1" ht="14.45" customHeight="1" hidden="1">
      <c r="B32" s="40"/>
      <c r="C32" s="41"/>
      <c r="D32" s="41"/>
      <c r="E32" s="48" t="s">
        <v>47</v>
      </c>
      <c r="F32" s="129">
        <f>ROUND(SUM(BG100:BG613),2)</f>
        <v>0</v>
      </c>
      <c r="G32" s="41"/>
      <c r="H32" s="41"/>
      <c r="I32" s="130">
        <v>0.21</v>
      </c>
      <c r="J32" s="129">
        <v>0</v>
      </c>
      <c r="K32" s="44"/>
    </row>
    <row r="33" spans="2:11" s="1" customFormat="1" ht="14.45" customHeight="1" hidden="1">
      <c r="B33" s="40"/>
      <c r="C33" s="41"/>
      <c r="D33" s="41"/>
      <c r="E33" s="48" t="s">
        <v>48</v>
      </c>
      <c r="F33" s="129">
        <f>ROUND(SUM(BH100:BH613),2)</f>
        <v>0</v>
      </c>
      <c r="G33" s="41"/>
      <c r="H33" s="41"/>
      <c r="I33" s="130">
        <v>0.15</v>
      </c>
      <c r="J33" s="129">
        <v>0</v>
      </c>
      <c r="K33" s="44"/>
    </row>
    <row r="34" spans="2:11" s="1" customFormat="1" ht="14.45" customHeight="1" hidden="1">
      <c r="B34" s="40"/>
      <c r="C34" s="41"/>
      <c r="D34" s="41"/>
      <c r="E34" s="48" t="s">
        <v>49</v>
      </c>
      <c r="F34" s="129">
        <f>ROUND(SUM(BI100:BI613),2)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02a - Stavební práce - 4. NP</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Jeseniova 2769/208, Praha 3 - Žižkov</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J100</f>
        <v>0</v>
      </c>
      <c r="K56" s="44"/>
      <c r="AU56" s="23" t="s">
        <v>126</v>
      </c>
    </row>
    <row r="57" spans="2:11" s="7" customFormat="1" ht="24.95" customHeight="1">
      <c r="B57" s="148"/>
      <c r="C57" s="149"/>
      <c r="D57" s="150" t="s">
        <v>181</v>
      </c>
      <c r="E57" s="151"/>
      <c r="F57" s="151"/>
      <c r="G57" s="151"/>
      <c r="H57" s="151"/>
      <c r="I57" s="152"/>
      <c r="J57" s="153">
        <f>J101</f>
        <v>0</v>
      </c>
      <c r="K57" s="154"/>
    </row>
    <row r="58" spans="2:11" s="8" customFormat="1" ht="19.9" customHeight="1">
      <c r="B58" s="155"/>
      <c r="C58" s="156"/>
      <c r="D58" s="157" t="s">
        <v>649</v>
      </c>
      <c r="E58" s="158"/>
      <c r="F58" s="158"/>
      <c r="G58" s="158"/>
      <c r="H58" s="158"/>
      <c r="I58" s="159"/>
      <c r="J58" s="160">
        <f>J102</f>
        <v>0</v>
      </c>
      <c r="K58" s="161"/>
    </row>
    <row r="59" spans="2:11" s="8" customFormat="1" ht="19.9" customHeight="1">
      <c r="B59" s="155"/>
      <c r="C59" s="156"/>
      <c r="D59" s="157" t="s">
        <v>650</v>
      </c>
      <c r="E59" s="158"/>
      <c r="F59" s="158"/>
      <c r="G59" s="158"/>
      <c r="H59" s="158"/>
      <c r="I59" s="159"/>
      <c r="J59" s="160">
        <f>J112</f>
        <v>0</v>
      </c>
      <c r="K59" s="161"/>
    </row>
    <row r="60" spans="2:11" s="8" customFormat="1" ht="19.9" customHeight="1">
      <c r="B60" s="155"/>
      <c r="C60" s="156"/>
      <c r="D60" s="157" t="s">
        <v>651</v>
      </c>
      <c r="E60" s="158"/>
      <c r="F60" s="158"/>
      <c r="G60" s="158"/>
      <c r="H60" s="158"/>
      <c r="I60" s="159"/>
      <c r="J60" s="160">
        <f>J142</f>
        <v>0</v>
      </c>
      <c r="K60" s="161"/>
    </row>
    <row r="61" spans="2:11" s="8" customFormat="1" ht="19.9" customHeight="1">
      <c r="B61" s="155"/>
      <c r="C61" s="156"/>
      <c r="D61" s="157" t="s">
        <v>182</v>
      </c>
      <c r="E61" s="158"/>
      <c r="F61" s="158"/>
      <c r="G61" s="158"/>
      <c r="H61" s="158"/>
      <c r="I61" s="159"/>
      <c r="J61" s="160">
        <f>J157</f>
        <v>0</v>
      </c>
      <c r="K61" s="161"/>
    </row>
    <row r="62" spans="2:11" s="8" customFormat="1" ht="19.9" customHeight="1">
      <c r="B62" s="155"/>
      <c r="C62" s="156"/>
      <c r="D62" s="157" t="s">
        <v>652</v>
      </c>
      <c r="E62" s="158"/>
      <c r="F62" s="158"/>
      <c r="G62" s="158"/>
      <c r="H62" s="158"/>
      <c r="I62" s="159"/>
      <c r="J62" s="160">
        <f>J165</f>
        <v>0</v>
      </c>
      <c r="K62" s="161"/>
    </row>
    <row r="63" spans="2:11" s="8" customFormat="1" ht="19.9" customHeight="1">
      <c r="B63" s="155"/>
      <c r="C63" s="156"/>
      <c r="D63" s="157" t="s">
        <v>183</v>
      </c>
      <c r="E63" s="158"/>
      <c r="F63" s="158"/>
      <c r="G63" s="158"/>
      <c r="H63" s="158"/>
      <c r="I63" s="159"/>
      <c r="J63" s="160">
        <f>J188</f>
        <v>0</v>
      </c>
      <c r="K63" s="161"/>
    </row>
    <row r="64" spans="2:11" s="8" customFormat="1" ht="19.9" customHeight="1">
      <c r="B64" s="155"/>
      <c r="C64" s="156"/>
      <c r="D64" s="157" t="s">
        <v>184</v>
      </c>
      <c r="E64" s="158"/>
      <c r="F64" s="158"/>
      <c r="G64" s="158"/>
      <c r="H64" s="158"/>
      <c r="I64" s="159"/>
      <c r="J64" s="160">
        <f>J227</f>
        <v>0</v>
      </c>
      <c r="K64" s="161"/>
    </row>
    <row r="65" spans="2:11" s="8" customFormat="1" ht="19.9" customHeight="1">
      <c r="B65" s="155"/>
      <c r="C65" s="156"/>
      <c r="D65" s="157" t="s">
        <v>185</v>
      </c>
      <c r="E65" s="158"/>
      <c r="F65" s="158"/>
      <c r="G65" s="158"/>
      <c r="H65" s="158"/>
      <c r="I65" s="159"/>
      <c r="J65" s="160">
        <f>J249</f>
        <v>0</v>
      </c>
      <c r="K65" s="161"/>
    </row>
    <row r="66" spans="2:11" s="8" customFormat="1" ht="19.9" customHeight="1">
      <c r="B66" s="155"/>
      <c r="C66" s="156"/>
      <c r="D66" s="157" t="s">
        <v>186</v>
      </c>
      <c r="E66" s="158"/>
      <c r="F66" s="158"/>
      <c r="G66" s="158"/>
      <c r="H66" s="158"/>
      <c r="I66" s="159"/>
      <c r="J66" s="160">
        <f>J268</f>
        <v>0</v>
      </c>
      <c r="K66" s="161"/>
    </row>
    <row r="67" spans="2:11" s="8" customFormat="1" ht="19.9" customHeight="1">
      <c r="B67" s="155"/>
      <c r="C67" s="156"/>
      <c r="D67" s="157" t="s">
        <v>187</v>
      </c>
      <c r="E67" s="158"/>
      <c r="F67" s="158"/>
      <c r="G67" s="158"/>
      <c r="H67" s="158"/>
      <c r="I67" s="159"/>
      <c r="J67" s="160">
        <f>J310</f>
        <v>0</v>
      </c>
      <c r="K67" s="161"/>
    </row>
    <row r="68" spans="2:11" s="7" customFormat="1" ht="24.95" customHeight="1">
      <c r="B68" s="148"/>
      <c r="C68" s="149"/>
      <c r="D68" s="150" t="s">
        <v>188</v>
      </c>
      <c r="E68" s="151"/>
      <c r="F68" s="151"/>
      <c r="G68" s="151"/>
      <c r="H68" s="151"/>
      <c r="I68" s="152"/>
      <c r="J68" s="153">
        <f>J313</f>
        <v>0</v>
      </c>
      <c r="K68" s="154"/>
    </row>
    <row r="69" spans="2:11" s="8" customFormat="1" ht="19.9" customHeight="1">
      <c r="B69" s="155"/>
      <c r="C69" s="156"/>
      <c r="D69" s="157" t="s">
        <v>189</v>
      </c>
      <c r="E69" s="158"/>
      <c r="F69" s="158"/>
      <c r="G69" s="158"/>
      <c r="H69" s="158"/>
      <c r="I69" s="159"/>
      <c r="J69" s="160">
        <f>J314</f>
        <v>0</v>
      </c>
      <c r="K69" s="161"/>
    </row>
    <row r="70" spans="2:11" s="8" customFormat="1" ht="19.9" customHeight="1">
      <c r="B70" s="155"/>
      <c r="C70" s="156"/>
      <c r="D70" s="157" t="s">
        <v>190</v>
      </c>
      <c r="E70" s="158"/>
      <c r="F70" s="158"/>
      <c r="G70" s="158"/>
      <c r="H70" s="158"/>
      <c r="I70" s="159"/>
      <c r="J70" s="160">
        <f>J341</f>
        <v>0</v>
      </c>
      <c r="K70" s="161"/>
    </row>
    <row r="71" spans="2:11" s="8" customFormat="1" ht="19.9" customHeight="1">
      <c r="B71" s="155"/>
      <c r="C71" s="156"/>
      <c r="D71" s="157" t="s">
        <v>191</v>
      </c>
      <c r="E71" s="158"/>
      <c r="F71" s="158"/>
      <c r="G71" s="158"/>
      <c r="H71" s="158"/>
      <c r="I71" s="159"/>
      <c r="J71" s="160">
        <f>J403</f>
        <v>0</v>
      </c>
      <c r="K71" s="161"/>
    </row>
    <row r="72" spans="2:11" s="8" customFormat="1" ht="19.9" customHeight="1">
      <c r="B72" s="155"/>
      <c r="C72" s="156"/>
      <c r="D72" s="157" t="s">
        <v>192</v>
      </c>
      <c r="E72" s="158"/>
      <c r="F72" s="158"/>
      <c r="G72" s="158"/>
      <c r="H72" s="158"/>
      <c r="I72" s="159"/>
      <c r="J72" s="160">
        <f>J422</f>
        <v>0</v>
      </c>
      <c r="K72" s="161"/>
    </row>
    <row r="73" spans="2:11" s="8" customFormat="1" ht="19.9" customHeight="1">
      <c r="B73" s="155"/>
      <c r="C73" s="156"/>
      <c r="D73" s="157" t="s">
        <v>193</v>
      </c>
      <c r="E73" s="158"/>
      <c r="F73" s="158"/>
      <c r="G73" s="158"/>
      <c r="H73" s="158"/>
      <c r="I73" s="159"/>
      <c r="J73" s="160">
        <f>J478</f>
        <v>0</v>
      </c>
      <c r="K73" s="161"/>
    </row>
    <row r="74" spans="2:11" s="8" customFormat="1" ht="19.9" customHeight="1">
      <c r="B74" s="155"/>
      <c r="C74" s="156"/>
      <c r="D74" s="157" t="s">
        <v>194</v>
      </c>
      <c r="E74" s="158"/>
      <c r="F74" s="158"/>
      <c r="G74" s="158"/>
      <c r="H74" s="158"/>
      <c r="I74" s="159"/>
      <c r="J74" s="160">
        <f>J499</f>
        <v>0</v>
      </c>
      <c r="K74" s="161"/>
    </row>
    <row r="75" spans="2:11" s="8" customFormat="1" ht="19.9" customHeight="1">
      <c r="B75" s="155"/>
      <c r="C75" s="156"/>
      <c r="D75" s="157" t="s">
        <v>195</v>
      </c>
      <c r="E75" s="158"/>
      <c r="F75" s="158"/>
      <c r="G75" s="158"/>
      <c r="H75" s="158"/>
      <c r="I75" s="159"/>
      <c r="J75" s="160">
        <f>J518</f>
        <v>0</v>
      </c>
      <c r="K75" s="161"/>
    </row>
    <row r="76" spans="2:11" s="8" customFormat="1" ht="19.9" customHeight="1">
      <c r="B76" s="155"/>
      <c r="C76" s="156"/>
      <c r="D76" s="157" t="s">
        <v>196</v>
      </c>
      <c r="E76" s="158"/>
      <c r="F76" s="158"/>
      <c r="G76" s="158"/>
      <c r="H76" s="158"/>
      <c r="I76" s="159"/>
      <c r="J76" s="160">
        <f>J554</f>
        <v>0</v>
      </c>
      <c r="K76" s="161"/>
    </row>
    <row r="77" spans="2:11" s="8" customFormat="1" ht="19.9" customHeight="1">
      <c r="B77" s="155"/>
      <c r="C77" s="156"/>
      <c r="D77" s="157" t="s">
        <v>197</v>
      </c>
      <c r="E77" s="158"/>
      <c r="F77" s="158"/>
      <c r="G77" s="158"/>
      <c r="H77" s="158"/>
      <c r="I77" s="159"/>
      <c r="J77" s="160">
        <f>J568</f>
        <v>0</v>
      </c>
      <c r="K77" s="161"/>
    </row>
    <row r="78" spans="2:11" s="8" customFormat="1" ht="19.9" customHeight="1">
      <c r="B78" s="155"/>
      <c r="C78" s="156"/>
      <c r="D78" s="157" t="s">
        <v>198</v>
      </c>
      <c r="E78" s="158"/>
      <c r="F78" s="158"/>
      <c r="G78" s="158"/>
      <c r="H78" s="158"/>
      <c r="I78" s="159"/>
      <c r="J78" s="160">
        <f>J578</f>
        <v>0</v>
      </c>
      <c r="K78" s="161"/>
    </row>
    <row r="79" spans="2:11" s="8" customFormat="1" ht="19.9" customHeight="1">
      <c r="B79" s="155"/>
      <c r="C79" s="156"/>
      <c r="D79" s="157" t="s">
        <v>199</v>
      </c>
      <c r="E79" s="158"/>
      <c r="F79" s="158"/>
      <c r="G79" s="158"/>
      <c r="H79" s="158"/>
      <c r="I79" s="159"/>
      <c r="J79" s="160">
        <f>J586</f>
        <v>0</v>
      </c>
      <c r="K79" s="161"/>
    </row>
    <row r="80" spans="2:11" s="8" customFormat="1" ht="19.9" customHeight="1">
      <c r="B80" s="155"/>
      <c r="C80" s="156"/>
      <c r="D80" s="157" t="s">
        <v>653</v>
      </c>
      <c r="E80" s="158"/>
      <c r="F80" s="158"/>
      <c r="G80" s="158"/>
      <c r="H80" s="158"/>
      <c r="I80" s="159"/>
      <c r="J80" s="160">
        <f>J607</f>
        <v>0</v>
      </c>
      <c r="K80" s="161"/>
    </row>
    <row r="81" spans="2:11" s="1" customFormat="1" ht="21.75" customHeight="1">
      <c r="B81" s="40"/>
      <c r="C81" s="41"/>
      <c r="D81" s="41"/>
      <c r="E81" s="41"/>
      <c r="F81" s="41"/>
      <c r="G81" s="41"/>
      <c r="H81" s="41"/>
      <c r="I81" s="117"/>
      <c r="J81" s="41"/>
      <c r="K81" s="44"/>
    </row>
    <row r="82" spans="2:11" s="1" customFormat="1" ht="6.95" customHeight="1">
      <c r="B82" s="55"/>
      <c r="C82" s="56"/>
      <c r="D82" s="56"/>
      <c r="E82" s="56"/>
      <c r="F82" s="56"/>
      <c r="G82" s="56"/>
      <c r="H82" s="56"/>
      <c r="I82" s="138"/>
      <c r="J82" s="56"/>
      <c r="K82" s="57"/>
    </row>
    <row r="86" spans="2:12" s="1" customFormat="1" ht="6.95" customHeight="1">
      <c r="B86" s="58"/>
      <c r="C86" s="59"/>
      <c r="D86" s="59"/>
      <c r="E86" s="59"/>
      <c r="F86" s="59"/>
      <c r="G86" s="59"/>
      <c r="H86" s="59"/>
      <c r="I86" s="141"/>
      <c r="J86" s="59"/>
      <c r="K86" s="59"/>
      <c r="L86" s="60"/>
    </row>
    <row r="87" spans="2:12" s="1" customFormat="1" ht="36.95" customHeight="1">
      <c r="B87" s="40"/>
      <c r="C87" s="61" t="s">
        <v>131</v>
      </c>
      <c r="D87" s="62"/>
      <c r="E87" s="62"/>
      <c r="F87" s="62"/>
      <c r="G87" s="62"/>
      <c r="H87" s="62"/>
      <c r="I87" s="162"/>
      <c r="J87" s="62"/>
      <c r="K87" s="62"/>
      <c r="L87" s="60"/>
    </row>
    <row r="88" spans="2:12" s="1" customFormat="1" ht="6.95" customHeight="1">
      <c r="B88" s="40"/>
      <c r="C88" s="62"/>
      <c r="D88" s="62"/>
      <c r="E88" s="62"/>
      <c r="F88" s="62"/>
      <c r="G88" s="62"/>
      <c r="H88" s="62"/>
      <c r="I88" s="162"/>
      <c r="J88" s="62"/>
      <c r="K88" s="62"/>
      <c r="L88" s="60"/>
    </row>
    <row r="89" spans="2:12" s="1" customFormat="1" ht="14.45" customHeight="1">
      <c r="B89" s="40"/>
      <c r="C89" s="64" t="s">
        <v>18</v>
      </c>
      <c r="D89" s="62"/>
      <c r="E89" s="62"/>
      <c r="F89" s="62"/>
      <c r="G89" s="62"/>
      <c r="H89" s="62"/>
      <c r="I89" s="162"/>
      <c r="J89" s="62"/>
      <c r="K89" s="62"/>
      <c r="L89" s="60"/>
    </row>
    <row r="90" spans="2:12" s="1" customFormat="1" ht="22.5" customHeight="1">
      <c r="B90" s="40"/>
      <c r="C90" s="62"/>
      <c r="D90" s="62"/>
      <c r="E90" s="393" t="str">
        <f>E7</f>
        <v>Stavební úpravy v 3. NP a nástavba 4. NP v objektu VŠE - Centrum aplikovaného výzkumu</v>
      </c>
      <c r="F90" s="394"/>
      <c r="G90" s="394"/>
      <c r="H90" s="394"/>
      <c r="I90" s="162"/>
      <c r="J90" s="62"/>
      <c r="K90" s="62"/>
      <c r="L90" s="60"/>
    </row>
    <row r="91" spans="2:12" s="1" customFormat="1" ht="14.45" customHeight="1">
      <c r="B91" s="40"/>
      <c r="C91" s="64" t="s">
        <v>120</v>
      </c>
      <c r="D91" s="62"/>
      <c r="E91" s="62"/>
      <c r="F91" s="62"/>
      <c r="G91" s="62"/>
      <c r="H91" s="62"/>
      <c r="I91" s="162"/>
      <c r="J91" s="62"/>
      <c r="K91" s="62"/>
      <c r="L91" s="60"/>
    </row>
    <row r="92" spans="2:12" s="1" customFormat="1" ht="23.25" customHeight="1">
      <c r="B92" s="40"/>
      <c r="C92" s="62"/>
      <c r="D92" s="62"/>
      <c r="E92" s="369" t="str">
        <f>E9</f>
        <v>SO 02a - Stavební práce - 4. NP</v>
      </c>
      <c r="F92" s="395"/>
      <c r="G92" s="395"/>
      <c r="H92" s="395"/>
      <c r="I92" s="162"/>
      <c r="J92" s="62"/>
      <c r="K92" s="62"/>
      <c r="L92" s="60"/>
    </row>
    <row r="93" spans="2:12" s="1" customFormat="1" ht="6.95" customHeight="1">
      <c r="B93" s="40"/>
      <c r="C93" s="62"/>
      <c r="D93" s="62"/>
      <c r="E93" s="62"/>
      <c r="F93" s="62"/>
      <c r="G93" s="62"/>
      <c r="H93" s="62"/>
      <c r="I93" s="162"/>
      <c r="J93" s="62"/>
      <c r="K93" s="62"/>
      <c r="L93" s="60"/>
    </row>
    <row r="94" spans="2:12" s="1" customFormat="1" ht="18" customHeight="1">
      <c r="B94" s="40"/>
      <c r="C94" s="64" t="s">
        <v>25</v>
      </c>
      <c r="D94" s="62"/>
      <c r="E94" s="62"/>
      <c r="F94" s="163" t="str">
        <f>F12</f>
        <v>Jeseniova 2769/208, Praha 3 - Žižkov</v>
      </c>
      <c r="G94" s="62"/>
      <c r="H94" s="62"/>
      <c r="I94" s="164" t="s">
        <v>27</v>
      </c>
      <c r="J94" s="72" t="str">
        <f>IF(J12="","",J12)</f>
        <v>8.10.2017</v>
      </c>
      <c r="K94" s="62"/>
      <c r="L94" s="60"/>
    </row>
    <row r="95" spans="2:12" s="1" customFormat="1" ht="6.95" customHeight="1">
      <c r="B95" s="40"/>
      <c r="C95" s="62"/>
      <c r="D95" s="62"/>
      <c r="E95" s="62"/>
      <c r="F95" s="62"/>
      <c r="G95" s="62"/>
      <c r="H95" s="62"/>
      <c r="I95" s="162"/>
      <c r="J95" s="62"/>
      <c r="K95" s="62"/>
      <c r="L95" s="60"/>
    </row>
    <row r="96" spans="2:12" s="1" customFormat="1" ht="13.5">
      <c r="B96" s="40"/>
      <c r="C96" s="64" t="s">
        <v>31</v>
      </c>
      <c r="D96" s="62"/>
      <c r="E96" s="62"/>
      <c r="F96" s="163" t="str">
        <f>E15</f>
        <v xml:space="preserve"> </v>
      </c>
      <c r="G96" s="62"/>
      <c r="H96" s="62"/>
      <c r="I96" s="164" t="s">
        <v>37</v>
      </c>
      <c r="J96" s="163" t="str">
        <f>E21</f>
        <v xml:space="preserve"> </v>
      </c>
      <c r="K96" s="62"/>
      <c r="L96" s="60"/>
    </row>
    <row r="97" spans="2:12" s="1" customFormat="1" ht="14.45" customHeight="1">
      <c r="B97" s="40"/>
      <c r="C97" s="64" t="s">
        <v>35</v>
      </c>
      <c r="D97" s="62"/>
      <c r="E97" s="62"/>
      <c r="F97" s="163" t="str">
        <f>IF(E18="","",E18)</f>
        <v/>
      </c>
      <c r="G97" s="62"/>
      <c r="H97" s="62"/>
      <c r="I97" s="162"/>
      <c r="J97" s="62"/>
      <c r="K97" s="62"/>
      <c r="L97" s="60"/>
    </row>
    <row r="98" spans="2:12" s="1" customFormat="1" ht="10.35" customHeight="1">
      <c r="B98" s="40"/>
      <c r="C98" s="62"/>
      <c r="D98" s="62"/>
      <c r="E98" s="62"/>
      <c r="F98" s="62"/>
      <c r="G98" s="62"/>
      <c r="H98" s="62"/>
      <c r="I98" s="162"/>
      <c r="J98" s="62"/>
      <c r="K98" s="62"/>
      <c r="L98" s="60"/>
    </row>
    <row r="99" spans="2:20" s="9" customFormat="1" ht="29.25" customHeight="1">
      <c r="B99" s="165"/>
      <c r="C99" s="166" t="s">
        <v>132</v>
      </c>
      <c r="D99" s="167" t="s">
        <v>59</v>
      </c>
      <c r="E99" s="167" t="s">
        <v>55</v>
      </c>
      <c r="F99" s="167" t="s">
        <v>133</v>
      </c>
      <c r="G99" s="167" t="s">
        <v>134</v>
      </c>
      <c r="H99" s="167" t="s">
        <v>135</v>
      </c>
      <c r="I99" s="168" t="s">
        <v>136</v>
      </c>
      <c r="J99" s="167" t="s">
        <v>124</v>
      </c>
      <c r="K99" s="169" t="s">
        <v>137</v>
      </c>
      <c r="L99" s="170"/>
      <c r="M99" s="80" t="s">
        <v>138</v>
      </c>
      <c r="N99" s="81" t="s">
        <v>44</v>
      </c>
      <c r="O99" s="81" t="s">
        <v>139</v>
      </c>
      <c r="P99" s="81" t="s">
        <v>140</v>
      </c>
      <c r="Q99" s="81" t="s">
        <v>141</v>
      </c>
      <c r="R99" s="81" t="s">
        <v>142</v>
      </c>
      <c r="S99" s="81" t="s">
        <v>143</v>
      </c>
      <c r="T99" s="82" t="s">
        <v>144</v>
      </c>
    </row>
    <row r="100" spans="2:63" s="1" customFormat="1" ht="29.25" customHeight="1">
      <c r="B100" s="40"/>
      <c r="C100" s="86" t="s">
        <v>125</v>
      </c>
      <c r="D100" s="62"/>
      <c r="E100" s="62"/>
      <c r="F100" s="62"/>
      <c r="G100" s="62"/>
      <c r="H100" s="62"/>
      <c r="I100" s="162"/>
      <c r="J100" s="171">
        <f>BK100</f>
        <v>0</v>
      </c>
      <c r="K100" s="62"/>
      <c r="L100" s="60"/>
      <c r="M100" s="83"/>
      <c r="N100" s="84"/>
      <c r="O100" s="84"/>
      <c r="P100" s="172">
        <f>P101+P313</f>
        <v>0</v>
      </c>
      <c r="Q100" s="84"/>
      <c r="R100" s="172">
        <f>R101+R313</f>
        <v>364.77433000999997</v>
      </c>
      <c r="S100" s="84"/>
      <c r="T100" s="173">
        <f>T101+T313</f>
        <v>48.801508999999996</v>
      </c>
      <c r="AT100" s="23" t="s">
        <v>73</v>
      </c>
      <c r="AU100" s="23" t="s">
        <v>126</v>
      </c>
      <c r="BK100" s="174">
        <f>BK101+BK313</f>
        <v>0</v>
      </c>
    </row>
    <row r="101" spans="2:63" s="10" customFormat="1" ht="37.35" customHeight="1">
      <c r="B101" s="175"/>
      <c r="C101" s="176"/>
      <c r="D101" s="177" t="s">
        <v>73</v>
      </c>
      <c r="E101" s="178" t="s">
        <v>200</v>
      </c>
      <c r="F101" s="178" t="s">
        <v>201</v>
      </c>
      <c r="G101" s="176"/>
      <c r="H101" s="176"/>
      <c r="I101" s="179"/>
      <c r="J101" s="180">
        <f>BK101</f>
        <v>0</v>
      </c>
      <c r="K101" s="176"/>
      <c r="L101" s="181"/>
      <c r="M101" s="182"/>
      <c r="N101" s="183"/>
      <c r="O101" s="183"/>
      <c r="P101" s="184">
        <f>P102+P112+P142+P157+P165+P188+P227+P249+P268+P310</f>
        <v>0</v>
      </c>
      <c r="Q101" s="183"/>
      <c r="R101" s="184">
        <f>R102+R112+R142+R157+R165+R188+R227+R249+R268+R310</f>
        <v>211.20731793</v>
      </c>
      <c r="S101" s="183"/>
      <c r="T101" s="185">
        <f>T102+T112+T142+T157+T165+T188+T227+T249+T268+T310</f>
        <v>48.801508999999996</v>
      </c>
      <c r="AR101" s="186" t="s">
        <v>24</v>
      </c>
      <c r="AT101" s="187" t="s">
        <v>73</v>
      </c>
      <c r="AU101" s="187" t="s">
        <v>74</v>
      </c>
      <c r="AY101" s="186" t="s">
        <v>148</v>
      </c>
      <c r="BK101" s="188">
        <f>BK102+BK112+BK142+BK157+BK165+BK188+BK227+BK249+BK268+BK310</f>
        <v>0</v>
      </c>
    </row>
    <row r="102" spans="2:63" s="10" customFormat="1" ht="19.9" customHeight="1">
      <c r="B102" s="175"/>
      <c r="C102" s="176"/>
      <c r="D102" s="189" t="s">
        <v>73</v>
      </c>
      <c r="E102" s="190" t="s">
        <v>312</v>
      </c>
      <c r="F102" s="190" t="s">
        <v>654</v>
      </c>
      <c r="G102" s="176"/>
      <c r="H102" s="176"/>
      <c r="I102" s="179"/>
      <c r="J102" s="191">
        <f>BK102</f>
        <v>0</v>
      </c>
      <c r="K102" s="176"/>
      <c r="L102" s="181"/>
      <c r="M102" s="182"/>
      <c r="N102" s="183"/>
      <c r="O102" s="183"/>
      <c r="P102" s="184">
        <f>SUM(P103:P111)</f>
        <v>0</v>
      </c>
      <c r="Q102" s="183"/>
      <c r="R102" s="184">
        <f>SUM(R103:R111)</f>
        <v>0</v>
      </c>
      <c r="S102" s="183"/>
      <c r="T102" s="185">
        <f>SUM(T103:T111)</f>
        <v>0</v>
      </c>
      <c r="AR102" s="186" t="s">
        <v>24</v>
      </c>
      <c r="AT102" s="187" t="s">
        <v>73</v>
      </c>
      <c r="AU102" s="187" t="s">
        <v>24</v>
      </c>
      <c r="AY102" s="186" t="s">
        <v>148</v>
      </c>
      <c r="BK102" s="188">
        <f>SUM(BK103:BK111)</f>
        <v>0</v>
      </c>
    </row>
    <row r="103" spans="2:65" s="1" customFormat="1" ht="22.5" customHeight="1">
      <c r="B103" s="40"/>
      <c r="C103" s="192" t="s">
        <v>24</v>
      </c>
      <c r="D103" s="192" t="s">
        <v>151</v>
      </c>
      <c r="E103" s="193" t="s">
        <v>655</v>
      </c>
      <c r="F103" s="194" t="s">
        <v>656</v>
      </c>
      <c r="G103" s="195" t="s">
        <v>657</v>
      </c>
      <c r="H103" s="196">
        <v>200</v>
      </c>
      <c r="I103" s="197"/>
      <c r="J103" s="198">
        <f>ROUND(I103*H103,2)</f>
        <v>0</v>
      </c>
      <c r="K103" s="194" t="s">
        <v>22</v>
      </c>
      <c r="L103" s="60"/>
      <c r="M103" s="199" t="s">
        <v>22</v>
      </c>
      <c r="N103" s="200" t="s">
        <v>45</v>
      </c>
      <c r="O103" s="41"/>
      <c r="P103" s="201">
        <f>O103*H103</f>
        <v>0</v>
      </c>
      <c r="Q103" s="201">
        <v>0</v>
      </c>
      <c r="R103" s="201">
        <f>Q103*H103</f>
        <v>0</v>
      </c>
      <c r="S103" s="201">
        <v>0</v>
      </c>
      <c r="T103" s="202">
        <f>S103*H103</f>
        <v>0</v>
      </c>
      <c r="AR103" s="23" t="s">
        <v>167</v>
      </c>
      <c r="AT103" s="23" t="s">
        <v>151</v>
      </c>
      <c r="AU103" s="23" t="s">
        <v>83</v>
      </c>
      <c r="AY103" s="23" t="s">
        <v>148</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167</v>
      </c>
      <c r="BM103" s="23" t="s">
        <v>658</v>
      </c>
    </row>
    <row r="104" spans="2:65" s="1" customFormat="1" ht="31.5" customHeight="1">
      <c r="B104" s="40"/>
      <c r="C104" s="192" t="s">
        <v>83</v>
      </c>
      <c r="D104" s="192" t="s">
        <v>151</v>
      </c>
      <c r="E104" s="193" t="s">
        <v>659</v>
      </c>
      <c r="F104" s="194" t="s">
        <v>660</v>
      </c>
      <c r="G104" s="195" t="s">
        <v>154</v>
      </c>
      <c r="H104" s="196">
        <v>1</v>
      </c>
      <c r="I104" s="197"/>
      <c r="J104" s="198">
        <f>ROUND(I104*H104,2)</f>
        <v>0</v>
      </c>
      <c r="K104" s="194" t="s">
        <v>22</v>
      </c>
      <c r="L104" s="60"/>
      <c r="M104" s="199" t="s">
        <v>22</v>
      </c>
      <c r="N104" s="200" t="s">
        <v>45</v>
      </c>
      <c r="O104" s="41"/>
      <c r="P104" s="201">
        <f>O104*H104</f>
        <v>0</v>
      </c>
      <c r="Q104" s="201">
        <v>0</v>
      </c>
      <c r="R104" s="201">
        <f>Q104*H104</f>
        <v>0</v>
      </c>
      <c r="S104" s="201">
        <v>0</v>
      </c>
      <c r="T104" s="202">
        <f>S104*H104</f>
        <v>0</v>
      </c>
      <c r="AR104" s="23" t="s">
        <v>167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167</v>
      </c>
      <c r="BM104" s="23" t="s">
        <v>661</v>
      </c>
    </row>
    <row r="105" spans="2:65" s="1" customFormat="1" ht="22.5" customHeight="1">
      <c r="B105" s="40"/>
      <c r="C105" s="192" t="s">
        <v>163</v>
      </c>
      <c r="D105" s="192" t="s">
        <v>151</v>
      </c>
      <c r="E105" s="193" t="s">
        <v>662</v>
      </c>
      <c r="F105" s="194" t="s">
        <v>663</v>
      </c>
      <c r="G105" s="195" t="s">
        <v>206</v>
      </c>
      <c r="H105" s="196">
        <v>27.647</v>
      </c>
      <c r="I105" s="197"/>
      <c r="J105" s="198">
        <f>ROUND(I105*H105,2)</f>
        <v>0</v>
      </c>
      <c r="K105" s="194" t="s">
        <v>22</v>
      </c>
      <c r="L105" s="60"/>
      <c r="M105" s="199" t="s">
        <v>22</v>
      </c>
      <c r="N105" s="200" t="s">
        <v>45</v>
      </c>
      <c r="O105" s="41"/>
      <c r="P105" s="201">
        <f>O105*H105</f>
        <v>0</v>
      </c>
      <c r="Q105" s="201">
        <v>0</v>
      </c>
      <c r="R105" s="201">
        <f>Q105*H105</f>
        <v>0</v>
      </c>
      <c r="S105" s="201">
        <v>0</v>
      </c>
      <c r="T105" s="202">
        <f>S105*H105</f>
        <v>0</v>
      </c>
      <c r="AR105" s="23" t="s">
        <v>167</v>
      </c>
      <c r="AT105" s="23" t="s">
        <v>151</v>
      </c>
      <c r="AU105" s="23" t="s">
        <v>83</v>
      </c>
      <c r="AY105" s="23" t="s">
        <v>148</v>
      </c>
      <c r="BE105" s="203">
        <f>IF(N105="základní",J105,0)</f>
        <v>0</v>
      </c>
      <c r="BF105" s="203">
        <f>IF(N105="snížená",J105,0)</f>
        <v>0</v>
      </c>
      <c r="BG105" s="203">
        <f>IF(N105="zákl. přenesená",J105,0)</f>
        <v>0</v>
      </c>
      <c r="BH105" s="203">
        <f>IF(N105="sníž. přenesená",J105,0)</f>
        <v>0</v>
      </c>
      <c r="BI105" s="203">
        <f>IF(N105="nulová",J105,0)</f>
        <v>0</v>
      </c>
      <c r="BJ105" s="23" t="s">
        <v>24</v>
      </c>
      <c r="BK105" s="203">
        <f>ROUND(I105*H105,2)</f>
        <v>0</v>
      </c>
      <c r="BL105" s="23" t="s">
        <v>167</v>
      </c>
      <c r="BM105" s="23" t="s">
        <v>664</v>
      </c>
    </row>
    <row r="106" spans="2:51" s="11" customFormat="1" ht="13.5">
      <c r="B106" s="211"/>
      <c r="C106" s="212"/>
      <c r="D106" s="208" t="s">
        <v>210</v>
      </c>
      <c r="E106" s="213" t="s">
        <v>22</v>
      </c>
      <c r="F106" s="214" t="s">
        <v>665</v>
      </c>
      <c r="G106" s="212"/>
      <c r="H106" s="215" t="s">
        <v>22</v>
      </c>
      <c r="I106" s="216"/>
      <c r="J106" s="212"/>
      <c r="K106" s="212"/>
      <c r="L106" s="217"/>
      <c r="M106" s="218"/>
      <c r="N106" s="219"/>
      <c r="O106" s="219"/>
      <c r="P106" s="219"/>
      <c r="Q106" s="219"/>
      <c r="R106" s="219"/>
      <c r="S106" s="219"/>
      <c r="T106" s="220"/>
      <c r="AT106" s="221" t="s">
        <v>210</v>
      </c>
      <c r="AU106" s="221" t="s">
        <v>83</v>
      </c>
      <c r="AV106" s="11" t="s">
        <v>24</v>
      </c>
      <c r="AW106" s="11" t="s">
        <v>38</v>
      </c>
      <c r="AX106" s="11" t="s">
        <v>74</v>
      </c>
      <c r="AY106" s="221" t="s">
        <v>148</v>
      </c>
    </row>
    <row r="107" spans="2:51" s="12" customFormat="1" ht="13.5">
      <c r="B107" s="222"/>
      <c r="C107" s="223"/>
      <c r="D107" s="208" t="s">
        <v>210</v>
      </c>
      <c r="E107" s="224" t="s">
        <v>22</v>
      </c>
      <c r="F107" s="225" t="s">
        <v>666</v>
      </c>
      <c r="G107" s="223"/>
      <c r="H107" s="226">
        <v>10.125</v>
      </c>
      <c r="I107" s="227"/>
      <c r="J107" s="223"/>
      <c r="K107" s="223"/>
      <c r="L107" s="228"/>
      <c r="M107" s="229"/>
      <c r="N107" s="230"/>
      <c r="O107" s="230"/>
      <c r="P107" s="230"/>
      <c r="Q107" s="230"/>
      <c r="R107" s="230"/>
      <c r="S107" s="230"/>
      <c r="T107" s="231"/>
      <c r="AT107" s="232" t="s">
        <v>210</v>
      </c>
      <c r="AU107" s="232" t="s">
        <v>83</v>
      </c>
      <c r="AV107" s="12" t="s">
        <v>83</v>
      </c>
      <c r="AW107" s="12" t="s">
        <v>38</v>
      </c>
      <c r="AX107" s="12" t="s">
        <v>74</v>
      </c>
      <c r="AY107" s="232" t="s">
        <v>148</v>
      </c>
    </row>
    <row r="108" spans="2:51" s="12" customFormat="1" ht="13.5">
      <c r="B108" s="222"/>
      <c r="C108" s="223"/>
      <c r="D108" s="208" t="s">
        <v>210</v>
      </c>
      <c r="E108" s="224" t="s">
        <v>22</v>
      </c>
      <c r="F108" s="225" t="s">
        <v>667</v>
      </c>
      <c r="G108" s="223"/>
      <c r="H108" s="226">
        <v>15.12</v>
      </c>
      <c r="I108" s="227"/>
      <c r="J108" s="223"/>
      <c r="K108" s="223"/>
      <c r="L108" s="228"/>
      <c r="M108" s="229"/>
      <c r="N108" s="230"/>
      <c r="O108" s="230"/>
      <c r="P108" s="230"/>
      <c r="Q108" s="230"/>
      <c r="R108" s="230"/>
      <c r="S108" s="230"/>
      <c r="T108" s="231"/>
      <c r="AT108" s="232" t="s">
        <v>210</v>
      </c>
      <c r="AU108" s="232" t="s">
        <v>83</v>
      </c>
      <c r="AV108" s="12" t="s">
        <v>83</v>
      </c>
      <c r="AW108" s="12" t="s">
        <v>38</v>
      </c>
      <c r="AX108" s="12" t="s">
        <v>74</v>
      </c>
      <c r="AY108" s="232" t="s">
        <v>148</v>
      </c>
    </row>
    <row r="109" spans="2:51" s="12" customFormat="1" ht="13.5">
      <c r="B109" s="222"/>
      <c r="C109" s="223"/>
      <c r="D109" s="208" t="s">
        <v>210</v>
      </c>
      <c r="E109" s="224" t="s">
        <v>22</v>
      </c>
      <c r="F109" s="225" t="s">
        <v>668</v>
      </c>
      <c r="G109" s="223"/>
      <c r="H109" s="226">
        <v>1.766</v>
      </c>
      <c r="I109" s="227"/>
      <c r="J109" s="223"/>
      <c r="K109" s="223"/>
      <c r="L109" s="228"/>
      <c r="M109" s="229"/>
      <c r="N109" s="230"/>
      <c r="O109" s="230"/>
      <c r="P109" s="230"/>
      <c r="Q109" s="230"/>
      <c r="R109" s="230"/>
      <c r="S109" s="230"/>
      <c r="T109" s="231"/>
      <c r="AT109" s="232" t="s">
        <v>210</v>
      </c>
      <c r="AU109" s="232" t="s">
        <v>83</v>
      </c>
      <c r="AV109" s="12" t="s">
        <v>83</v>
      </c>
      <c r="AW109" s="12" t="s">
        <v>38</v>
      </c>
      <c r="AX109" s="12" t="s">
        <v>74</v>
      </c>
      <c r="AY109" s="232" t="s">
        <v>148</v>
      </c>
    </row>
    <row r="110" spans="2:51" s="12" customFormat="1" ht="13.5">
      <c r="B110" s="222"/>
      <c r="C110" s="223"/>
      <c r="D110" s="208" t="s">
        <v>210</v>
      </c>
      <c r="E110" s="224" t="s">
        <v>22</v>
      </c>
      <c r="F110" s="225" t="s">
        <v>669</v>
      </c>
      <c r="G110" s="223"/>
      <c r="H110" s="226">
        <v>0.636</v>
      </c>
      <c r="I110" s="227"/>
      <c r="J110" s="223"/>
      <c r="K110" s="223"/>
      <c r="L110" s="228"/>
      <c r="M110" s="229"/>
      <c r="N110" s="230"/>
      <c r="O110" s="230"/>
      <c r="P110" s="230"/>
      <c r="Q110" s="230"/>
      <c r="R110" s="230"/>
      <c r="S110" s="230"/>
      <c r="T110" s="231"/>
      <c r="AT110" s="232" t="s">
        <v>210</v>
      </c>
      <c r="AU110" s="232" t="s">
        <v>83</v>
      </c>
      <c r="AV110" s="12" t="s">
        <v>83</v>
      </c>
      <c r="AW110" s="12" t="s">
        <v>38</v>
      </c>
      <c r="AX110" s="12" t="s">
        <v>74</v>
      </c>
      <c r="AY110" s="232" t="s">
        <v>148</v>
      </c>
    </row>
    <row r="111" spans="2:51" s="13" customFormat="1" ht="13.5">
      <c r="B111" s="233"/>
      <c r="C111" s="234"/>
      <c r="D111" s="208" t="s">
        <v>210</v>
      </c>
      <c r="E111" s="235" t="s">
        <v>22</v>
      </c>
      <c r="F111" s="236" t="s">
        <v>213</v>
      </c>
      <c r="G111" s="234"/>
      <c r="H111" s="237">
        <v>27.647</v>
      </c>
      <c r="I111" s="238"/>
      <c r="J111" s="234"/>
      <c r="K111" s="234"/>
      <c r="L111" s="239"/>
      <c r="M111" s="240"/>
      <c r="N111" s="241"/>
      <c r="O111" s="241"/>
      <c r="P111" s="241"/>
      <c r="Q111" s="241"/>
      <c r="R111" s="241"/>
      <c r="S111" s="241"/>
      <c r="T111" s="242"/>
      <c r="AT111" s="243" t="s">
        <v>210</v>
      </c>
      <c r="AU111" s="243" t="s">
        <v>83</v>
      </c>
      <c r="AV111" s="13" t="s">
        <v>167</v>
      </c>
      <c r="AW111" s="13" t="s">
        <v>38</v>
      </c>
      <c r="AX111" s="13" t="s">
        <v>24</v>
      </c>
      <c r="AY111" s="243" t="s">
        <v>148</v>
      </c>
    </row>
    <row r="112" spans="2:63" s="10" customFormat="1" ht="29.85" customHeight="1">
      <c r="B112" s="175"/>
      <c r="C112" s="176"/>
      <c r="D112" s="189" t="s">
        <v>73</v>
      </c>
      <c r="E112" s="190" t="s">
        <v>448</v>
      </c>
      <c r="F112" s="190" t="s">
        <v>670</v>
      </c>
      <c r="G112" s="176"/>
      <c r="H112" s="176"/>
      <c r="I112" s="179"/>
      <c r="J112" s="191">
        <f>BK112</f>
        <v>0</v>
      </c>
      <c r="K112" s="176"/>
      <c r="L112" s="181"/>
      <c r="M112" s="182"/>
      <c r="N112" s="183"/>
      <c r="O112" s="183"/>
      <c r="P112" s="184">
        <f>SUM(P113:P141)</f>
        <v>0</v>
      </c>
      <c r="Q112" s="183"/>
      <c r="R112" s="184">
        <f>SUM(R113:R141)</f>
        <v>29.80549716</v>
      </c>
      <c r="S112" s="183"/>
      <c r="T112" s="185">
        <f>SUM(T113:T141)</f>
        <v>0</v>
      </c>
      <c r="AR112" s="186" t="s">
        <v>24</v>
      </c>
      <c r="AT112" s="187" t="s">
        <v>73</v>
      </c>
      <c r="AU112" s="187" t="s">
        <v>24</v>
      </c>
      <c r="AY112" s="186" t="s">
        <v>148</v>
      </c>
      <c r="BK112" s="188">
        <f>SUM(BK113:BK141)</f>
        <v>0</v>
      </c>
    </row>
    <row r="113" spans="2:65" s="1" customFormat="1" ht="31.5" customHeight="1">
      <c r="B113" s="40"/>
      <c r="C113" s="192" t="s">
        <v>167</v>
      </c>
      <c r="D113" s="192" t="s">
        <v>151</v>
      </c>
      <c r="E113" s="193" t="s">
        <v>671</v>
      </c>
      <c r="F113" s="194" t="s">
        <v>672</v>
      </c>
      <c r="G113" s="195" t="s">
        <v>206</v>
      </c>
      <c r="H113" s="196">
        <v>6.48</v>
      </c>
      <c r="I113" s="197"/>
      <c r="J113" s="198">
        <f>ROUND(I113*H113,2)</f>
        <v>0</v>
      </c>
      <c r="K113" s="194" t="s">
        <v>155</v>
      </c>
      <c r="L113" s="60"/>
      <c r="M113" s="199" t="s">
        <v>22</v>
      </c>
      <c r="N113" s="200" t="s">
        <v>45</v>
      </c>
      <c r="O113" s="41"/>
      <c r="P113" s="201">
        <f>O113*H113</f>
        <v>0</v>
      </c>
      <c r="Q113" s="201">
        <v>0.37194</v>
      </c>
      <c r="R113" s="201">
        <f>Q113*H113</f>
        <v>2.4101712</v>
      </c>
      <c r="S113" s="201">
        <v>0</v>
      </c>
      <c r="T113" s="202">
        <f>S113*H113</f>
        <v>0</v>
      </c>
      <c r="AR113" s="23" t="s">
        <v>167</v>
      </c>
      <c r="AT113" s="23" t="s">
        <v>151</v>
      </c>
      <c r="AU113" s="23" t="s">
        <v>83</v>
      </c>
      <c r="AY113" s="23" t="s">
        <v>148</v>
      </c>
      <c r="BE113" s="203">
        <f>IF(N113="základní",J113,0)</f>
        <v>0</v>
      </c>
      <c r="BF113" s="203">
        <f>IF(N113="snížená",J113,0)</f>
        <v>0</v>
      </c>
      <c r="BG113" s="203">
        <f>IF(N113="zákl. přenesená",J113,0)</f>
        <v>0</v>
      </c>
      <c r="BH113" s="203">
        <f>IF(N113="sníž. přenesená",J113,0)</f>
        <v>0</v>
      </c>
      <c r="BI113" s="203">
        <f>IF(N113="nulová",J113,0)</f>
        <v>0</v>
      </c>
      <c r="BJ113" s="23" t="s">
        <v>24</v>
      </c>
      <c r="BK113" s="203">
        <f>ROUND(I113*H113,2)</f>
        <v>0</v>
      </c>
      <c r="BL113" s="23" t="s">
        <v>167</v>
      </c>
      <c r="BM113" s="23" t="s">
        <v>673</v>
      </c>
    </row>
    <row r="114" spans="2:47" s="1" customFormat="1" ht="148.5">
      <c r="B114" s="40"/>
      <c r="C114" s="62"/>
      <c r="D114" s="208" t="s">
        <v>208</v>
      </c>
      <c r="E114" s="62"/>
      <c r="F114" s="209" t="s">
        <v>674</v>
      </c>
      <c r="G114" s="62"/>
      <c r="H114" s="62"/>
      <c r="I114" s="162"/>
      <c r="J114" s="62"/>
      <c r="K114" s="62"/>
      <c r="L114" s="60"/>
      <c r="M114" s="210"/>
      <c r="N114" s="41"/>
      <c r="O114" s="41"/>
      <c r="P114" s="41"/>
      <c r="Q114" s="41"/>
      <c r="R114" s="41"/>
      <c r="S114" s="41"/>
      <c r="T114" s="77"/>
      <c r="AT114" s="23" t="s">
        <v>208</v>
      </c>
      <c r="AU114" s="23" t="s">
        <v>83</v>
      </c>
    </row>
    <row r="115" spans="2:51" s="11" customFormat="1" ht="13.5">
      <c r="B115" s="211"/>
      <c r="C115" s="212"/>
      <c r="D115" s="208" t="s">
        <v>210</v>
      </c>
      <c r="E115" s="213" t="s">
        <v>22</v>
      </c>
      <c r="F115" s="214" t="s">
        <v>211</v>
      </c>
      <c r="G115" s="212"/>
      <c r="H115" s="215" t="s">
        <v>22</v>
      </c>
      <c r="I115" s="216"/>
      <c r="J115" s="212"/>
      <c r="K115" s="212"/>
      <c r="L115" s="217"/>
      <c r="M115" s="218"/>
      <c r="N115" s="219"/>
      <c r="O115" s="219"/>
      <c r="P115" s="219"/>
      <c r="Q115" s="219"/>
      <c r="R115" s="219"/>
      <c r="S115" s="219"/>
      <c r="T115" s="220"/>
      <c r="AT115" s="221" t="s">
        <v>210</v>
      </c>
      <c r="AU115" s="221" t="s">
        <v>83</v>
      </c>
      <c r="AV115" s="11" t="s">
        <v>24</v>
      </c>
      <c r="AW115" s="11" t="s">
        <v>38</v>
      </c>
      <c r="AX115" s="11" t="s">
        <v>74</v>
      </c>
      <c r="AY115" s="221" t="s">
        <v>148</v>
      </c>
    </row>
    <row r="116" spans="2:51" s="12" customFormat="1" ht="13.5">
      <c r="B116" s="222"/>
      <c r="C116" s="223"/>
      <c r="D116" s="244" t="s">
        <v>210</v>
      </c>
      <c r="E116" s="249" t="s">
        <v>22</v>
      </c>
      <c r="F116" s="250" t="s">
        <v>675</v>
      </c>
      <c r="G116" s="223"/>
      <c r="H116" s="251">
        <v>6.48</v>
      </c>
      <c r="I116" s="227"/>
      <c r="J116" s="223"/>
      <c r="K116" s="223"/>
      <c r="L116" s="228"/>
      <c r="M116" s="229"/>
      <c r="N116" s="230"/>
      <c r="O116" s="230"/>
      <c r="P116" s="230"/>
      <c r="Q116" s="230"/>
      <c r="R116" s="230"/>
      <c r="S116" s="230"/>
      <c r="T116" s="231"/>
      <c r="AT116" s="232" t="s">
        <v>210</v>
      </c>
      <c r="AU116" s="232" t="s">
        <v>83</v>
      </c>
      <c r="AV116" s="12" t="s">
        <v>83</v>
      </c>
      <c r="AW116" s="12" t="s">
        <v>38</v>
      </c>
      <c r="AX116" s="12" t="s">
        <v>24</v>
      </c>
      <c r="AY116" s="232" t="s">
        <v>148</v>
      </c>
    </row>
    <row r="117" spans="2:65" s="1" customFormat="1" ht="31.5" customHeight="1">
      <c r="B117" s="40"/>
      <c r="C117" s="192" t="s">
        <v>147</v>
      </c>
      <c r="D117" s="192" t="s">
        <v>151</v>
      </c>
      <c r="E117" s="193" t="s">
        <v>676</v>
      </c>
      <c r="F117" s="194" t="s">
        <v>677</v>
      </c>
      <c r="G117" s="195" t="s">
        <v>306</v>
      </c>
      <c r="H117" s="196">
        <v>6</v>
      </c>
      <c r="I117" s="197"/>
      <c r="J117" s="198">
        <f>ROUND(I117*H117,2)</f>
        <v>0</v>
      </c>
      <c r="K117" s="194" t="s">
        <v>155</v>
      </c>
      <c r="L117" s="60"/>
      <c r="M117" s="199" t="s">
        <v>22</v>
      </c>
      <c r="N117" s="200" t="s">
        <v>45</v>
      </c>
      <c r="O117" s="41"/>
      <c r="P117" s="201">
        <f>O117*H117</f>
        <v>0</v>
      </c>
      <c r="Q117" s="201">
        <v>0.01828</v>
      </c>
      <c r="R117" s="201">
        <f>Q117*H117</f>
        <v>0.10968</v>
      </c>
      <c r="S117" s="201">
        <v>0</v>
      </c>
      <c r="T117" s="202">
        <f>S117*H117</f>
        <v>0</v>
      </c>
      <c r="AR117" s="23" t="s">
        <v>167</v>
      </c>
      <c r="AT117" s="23" t="s">
        <v>151</v>
      </c>
      <c r="AU117" s="23" t="s">
        <v>83</v>
      </c>
      <c r="AY117" s="23" t="s">
        <v>148</v>
      </c>
      <c r="BE117" s="203">
        <f>IF(N117="základní",J117,0)</f>
        <v>0</v>
      </c>
      <c r="BF117" s="203">
        <f>IF(N117="snížená",J117,0)</f>
        <v>0</v>
      </c>
      <c r="BG117" s="203">
        <f>IF(N117="zákl. přenesená",J117,0)</f>
        <v>0</v>
      </c>
      <c r="BH117" s="203">
        <f>IF(N117="sníž. přenesená",J117,0)</f>
        <v>0</v>
      </c>
      <c r="BI117" s="203">
        <f>IF(N117="nulová",J117,0)</f>
        <v>0</v>
      </c>
      <c r="BJ117" s="23" t="s">
        <v>24</v>
      </c>
      <c r="BK117" s="203">
        <f>ROUND(I117*H117,2)</f>
        <v>0</v>
      </c>
      <c r="BL117" s="23" t="s">
        <v>167</v>
      </c>
      <c r="BM117" s="23" t="s">
        <v>678</v>
      </c>
    </row>
    <row r="118" spans="2:47" s="1" customFormat="1" ht="391.5">
      <c r="B118" s="40"/>
      <c r="C118" s="62"/>
      <c r="D118" s="244" t="s">
        <v>208</v>
      </c>
      <c r="E118" s="62"/>
      <c r="F118" s="248" t="s">
        <v>679</v>
      </c>
      <c r="G118" s="62"/>
      <c r="H118" s="62"/>
      <c r="I118" s="162"/>
      <c r="J118" s="62"/>
      <c r="K118" s="62"/>
      <c r="L118" s="60"/>
      <c r="M118" s="210"/>
      <c r="N118" s="41"/>
      <c r="O118" s="41"/>
      <c r="P118" s="41"/>
      <c r="Q118" s="41"/>
      <c r="R118" s="41"/>
      <c r="S118" s="41"/>
      <c r="T118" s="77"/>
      <c r="AT118" s="23" t="s">
        <v>208</v>
      </c>
      <c r="AU118" s="23" t="s">
        <v>83</v>
      </c>
    </row>
    <row r="119" spans="2:65" s="1" customFormat="1" ht="31.5" customHeight="1">
      <c r="B119" s="40"/>
      <c r="C119" s="192" t="s">
        <v>176</v>
      </c>
      <c r="D119" s="192" t="s">
        <v>151</v>
      </c>
      <c r="E119" s="193" t="s">
        <v>680</v>
      </c>
      <c r="F119" s="194" t="s">
        <v>681</v>
      </c>
      <c r="G119" s="195" t="s">
        <v>306</v>
      </c>
      <c r="H119" s="196">
        <v>3</v>
      </c>
      <c r="I119" s="197"/>
      <c r="J119" s="198">
        <f>ROUND(I119*H119,2)</f>
        <v>0</v>
      </c>
      <c r="K119" s="194" t="s">
        <v>155</v>
      </c>
      <c r="L119" s="60"/>
      <c r="M119" s="199" t="s">
        <v>22</v>
      </c>
      <c r="N119" s="200" t="s">
        <v>45</v>
      </c>
      <c r="O119" s="41"/>
      <c r="P119" s="201">
        <f>O119*H119</f>
        <v>0</v>
      </c>
      <c r="Q119" s="201">
        <v>0.03727</v>
      </c>
      <c r="R119" s="201">
        <f>Q119*H119</f>
        <v>0.11180999999999999</v>
      </c>
      <c r="S119" s="201">
        <v>0</v>
      </c>
      <c r="T119" s="202">
        <f>S119*H119</f>
        <v>0</v>
      </c>
      <c r="AR119" s="23" t="s">
        <v>167</v>
      </c>
      <c r="AT119" s="23" t="s">
        <v>151</v>
      </c>
      <c r="AU119" s="23" t="s">
        <v>83</v>
      </c>
      <c r="AY119" s="23" t="s">
        <v>148</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167</v>
      </c>
      <c r="BM119" s="23" t="s">
        <v>682</v>
      </c>
    </row>
    <row r="120" spans="2:47" s="1" customFormat="1" ht="391.5">
      <c r="B120" s="40"/>
      <c r="C120" s="62"/>
      <c r="D120" s="244" t="s">
        <v>208</v>
      </c>
      <c r="E120" s="62"/>
      <c r="F120" s="248" t="s">
        <v>679</v>
      </c>
      <c r="G120" s="62"/>
      <c r="H120" s="62"/>
      <c r="I120" s="162"/>
      <c r="J120" s="62"/>
      <c r="K120" s="62"/>
      <c r="L120" s="60"/>
      <c r="M120" s="210"/>
      <c r="N120" s="41"/>
      <c r="O120" s="41"/>
      <c r="P120" s="41"/>
      <c r="Q120" s="41"/>
      <c r="R120" s="41"/>
      <c r="S120" s="41"/>
      <c r="T120" s="77"/>
      <c r="AT120" s="23" t="s">
        <v>208</v>
      </c>
      <c r="AU120" s="23" t="s">
        <v>83</v>
      </c>
    </row>
    <row r="121" spans="2:65" s="1" customFormat="1" ht="31.5" customHeight="1">
      <c r="B121" s="40"/>
      <c r="C121" s="192" t="s">
        <v>245</v>
      </c>
      <c r="D121" s="192" t="s">
        <v>151</v>
      </c>
      <c r="E121" s="193" t="s">
        <v>683</v>
      </c>
      <c r="F121" s="194" t="s">
        <v>684</v>
      </c>
      <c r="G121" s="195" t="s">
        <v>306</v>
      </c>
      <c r="H121" s="196">
        <v>1</v>
      </c>
      <c r="I121" s="197"/>
      <c r="J121" s="198">
        <f>ROUND(I121*H121,2)</f>
        <v>0</v>
      </c>
      <c r="K121" s="194" t="s">
        <v>155</v>
      </c>
      <c r="L121" s="60"/>
      <c r="M121" s="199" t="s">
        <v>22</v>
      </c>
      <c r="N121" s="200" t="s">
        <v>45</v>
      </c>
      <c r="O121" s="41"/>
      <c r="P121" s="201">
        <f>O121*H121</f>
        <v>0</v>
      </c>
      <c r="Q121" s="201">
        <v>0.04645</v>
      </c>
      <c r="R121" s="201">
        <f>Q121*H121</f>
        <v>0.04645</v>
      </c>
      <c r="S121" s="201">
        <v>0</v>
      </c>
      <c r="T121" s="202">
        <f>S121*H121</f>
        <v>0</v>
      </c>
      <c r="AR121" s="23" t="s">
        <v>167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167</v>
      </c>
      <c r="BM121" s="23" t="s">
        <v>685</v>
      </c>
    </row>
    <row r="122" spans="2:47" s="1" customFormat="1" ht="391.5">
      <c r="B122" s="40"/>
      <c r="C122" s="62"/>
      <c r="D122" s="244" t="s">
        <v>208</v>
      </c>
      <c r="E122" s="62"/>
      <c r="F122" s="248" t="s">
        <v>679</v>
      </c>
      <c r="G122" s="62"/>
      <c r="H122" s="62"/>
      <c r="I122" s="162"/>
      <c r="J122" s="62"/>
      <c r="K122" s="62"/>
      <c r="L122" s="60"/>
      <c r="M122" s="210"/>
      <c r="N122" s="41"/>
      <c r="O122" s="41"/>
      <c r="P122" s="41"/>
      <c r="Q122" s="41"/>
      <c r="R122" s="41"/>
      <c r="S122" s="41"/>
      <c r="T122" s="77"/>
      <c r="AT122" s="23" t="s">
        <v>208</v>
      </c>
      <c r="AU122" s="23" t="s">
        <v>83</v>
      </c>
    </row>
    <row r="123" spans="2:65" s="1" customFormat="1" ht="31.5" customHeight="1">
      <c r="B123" s="40"/>
      <c r="C123" s="192" t="s">
        <v>274</v>
      </c>
      <c r="D123" s="192" t="s">
        <v>151</v>
      </c>
      <c r="E123" s="193" t="s">
        <v>686</v>
      </c>
      <c r="F123" s="194" t="s">
        <v>687</v>
      </c>
      <c r="G123" s="195" t="s">
        <v>306</v>
      </c>
      <c r="H123" s="196">
        <v>5</v>
      </c>
      <c r="I123" s="197"/>
      <c r="J123" s="198">
        <f>ROUND(I123*H123,2)</f>
        <v>0</v>
      </c>
      <c r="K123" s="194" t="s">
        <v>155</v>
      </c>
      <c r="L123" s="60"/>
      <c r="M123" s="199" t="s">
        <v>22</v>
      </c>
      <c r="N123" s="200" t="s">
        <v>45</v>
      </c>
      <c r="O123" s="41"/>
      <c r="P123" s="201">
        <f>O123*H123</f>
        <v>0</v>
      </c>
      <c r="Q123" s="201">
        <v>0.10203</v>
      </c>
      <c r="R123" s="201">
        <f>Q123*H123</f>
        <v>0.51015</v>
      </c>
      <c r="S123" s="201">
        <v>0</v>
      </c>
      <c r="T123" s="202">
        <f>S123*H123</f>
        <v>0</v>
      </c>
      <c r="AR123" s="23" t="s">
        <v>167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167</v>
      </c>
      <c r="BM123" s="23" t="s">
        <v>688</v>
      </c>
    </row>
    <row r="124" spans="2:47" s="1" customFormat="1" ht="391.5">
      <c r="B124" s="40"/>
      <c r="C124" s="62"/>
      <c r="D124" s="244" t="s">
        <v>208</v>
      </c>
      <c r="E124" s="62"/>
      <c r="F124" s="248" t="s">
        <v>679</v>
      </c>
      <c r="G124" s="62"/>
      <c r="H124" s="62"/>
      <c r="I124" s="162"/>
      <c r="J124" s="62"/>
      <c r="K124" s="62"/>
      <c r="L124" s="60"/>
      <c r="M124" s="210"/>
      <c r="N124" s="41"/>
      <c r="O124" s="41"/>
      <c r="P124" s="41"/>
      <c r="Q124" s="41"/>
      <c r="R124" s="41"/>
      <c r="S124" s="41"/>
      <c r="T124" s="77"/>
      <c r="AT124" s="23" t="s">
        <v>208</v>
      </c>
      <c r="AU124" s="23" t="s">
        <v>83</v>
      </c>
    </row>
    <row r="125" spans="2:65" s="1" customFormat="1" ht="31.5" customHeight="1">
      <c r="B125" s="40"/>
      <c r="C125" s="192" t="s">
        <v>303</v>
      </c>
      <c r="D125" s="192" t="s">
        <v>151</v>
      </c>
      <c r="E125" s="193" t="s">
        <v>689</v>
      </c>
      <c r="F125" s="194" t="s">
        <v>690</v>
      </c>
      <c r="G125" s="195" t="s">
        <v>206</v>
      </c>
      <c r="H125" s="196">
        <v>1.44</v>
      </c>
      <c r="I125" s="197"/>
      <c r="J125" s="198">
        <f>ROUND(I125*H125,2)</f>
        <v>0</v>
      </c>
      <c r="K125" s="194" t="s">
        <v>155</v>
      </c>
      <c r="L125" s="60"/>
      <c r="M125" s="199" t="s">
        <v>22</v>
      </c>
      <c r="N125" s="200" t="s">
        <v>45</v>
      </c>
      <c r="O125" s="41"/>
      <c r="P125" s="201">
        <f>O125*H125</f>
        <v>0</v>
      </c>
      <c r="Q125" s="201">
        <v>0.24438</v>
      </c>
      <c r="R125" s="201">
        <f>Q125*H125</f>
        <v>0.3519072</v>
      </c>
      <c r="S125" s="201">
        <v>0</v>
      </c>
      <c r="T125" s="202">
        <f>S125*H125</f>
        <v>0</v>
      </c>
      <c r="AR125" s="23" t="s">
        <v>167</v>
      </c>
      <c r="AT125" s="23" t="s">
        <v>151</v>
      </c>
      <c r="AU125" s="23" t="s">
        <v>83</v>
      </c>
      <c r="AY125" s="23" t="s">
        <v>148</v>
      </c>
      <c r="BE125" s="203">
        <f>IF(N125="základní",J125,0)</f>
        <v>0</v>
      </c>
      <c r="BF125" s="203">
        <f>IF(N125="snížená",J125,0)</f>
        <v>0</v>
      </c>
      <c r="BG125" s="203">
        <f>IF(N125="zákl. přenesená",J125,0)</f>
        <v>0</v>
      </c>
      <c r="BH125" s="203">
        <f>IF(N125="sníž. přenesená",J125,0)</f>
        <v>0</v>
      </c>
      <c r="BI125" s="203">
        <f>IF(N125="nulová",J125,0)</f>
        <v>0</v>
      </c>
      <c r="BJ125" s="23" t="s">
        <v>24</v>
      </c>
      <c r="BK125" s="203">
        <f>ROUND(I125*H125,2)</f>
        <v>0</v>
      </c>
      <c r="BL125" s="23" t="s">
        <v>167</v>
      </c>
      <c r="BM125" s="23" t="s">
        <v>691</v>
      </c>
    </row>
    <row r="126" spans="2:51" s="11" customFormat="1" ht="13.5">
      <c r="B126" s="211"/>
      <c r="C126" s="212"/>
      <c r="D126" s="208" t="s">
        <v>210</v>
      </c>
      <c r="E126" s="213" t="s">
        <v>22</v>
      </c>
      <c r="F126" s="214" t="s">
        <v>211</v>
      </c>
      <c r="G126" s="212"/>
      <c r="H126" s="215" t="s">
        <v>22</v>
      </c>
      <c r="I126" s="216"/>
      <c r="J126" s="212"/>
      <c r="K126" s="212"/>
      <c r="L126" s="217"/>
      <c r="M126" s="218"/>
      <c r="N126" s="219"/>
      <c r="O126" s="219"/>
      <c r="P126" s="219"/>
      <c r="Q126" s="219"/>
      <c r="R126" s="219"/>
      <c r="S126" s="219"/>
      <c r="T126" s="220"/>
      <c r="AT126" s="221" t="s">
        <v>210</v>
      </c>
      <c r="AU126" s="221" t="s">
        <v>83</v>
      </c>
      <c r="AV126" s="11" t="s">
        <v>24</v>
      </c>
      <c r="AW126" s="11" t="s">
        <v>38</v>
      </c>
      <c r="AX126" s="11" t="s">
        <v>74</v>
      </c>
      <c r="AY126" s="221" t="s">
        <v>148</v>
      </c>
    </row>
    <row r="127" spans="2:51" s="12" customFormat="1" ht="13.5">
      <c r="B127" s="222"/>
      <c r="C127" s="223"/>
      <c r="D127" s="244" t="s">
        <v>210</v>
      </c>
      <c r="E127" s="249" t="s">
        <v>22</v>
      </c>
      <c r="F127" s="250" t="s">
        <v>692</v>
      </c>
      <c r="G127" s="223"/>
      <c r="H127" s="251">
        <v>1.44</v>
      </c>
      <c r="I127" s="227"/>
      <c r="J127" s="223"/>
      <c r="K127" s="223"/>
      <c r="L127" s="228"/>
      <c r="M127" s="229"/>
      <c r="N127" s="230"/>
      <c r="O127" s="230"/>
      <c r="P127" s="230"/>
      <c r="Q127" s="230"/>
      <c r="R127" s="230"/>
      <c r="S127" s="230"/>
      <c r="T127" s="231"/>
      <c r="AT127" s="232" t="s">
        <v>210</v>
      </c>
      <c r="AU127" s="232" t="s">
        <v>83</v>
      </c>
      <c r="AV127" s="12" t="s">
        <v>83</v>
      </c>
      <c r="AW127" s="12" t="s">
        <v>38</v>
      </c>
      <c r="AX127" s="12" t="s">
        <v>24</v>
      </c>
      <c r="AY127" s="232" t="s">
        <v>148</v>
      </c>
    </row>
    <row r="128" spans="2:65" s="1" customFormat="1" ht="31.5" customHeight="1">
      <c r="B128" s="40"/>
      <c r="C128" s="192" t="s">
        <v>29</v>
      </c>
      <c r="D128" s="192" t="s">
        <v>151</v>
      </c>
      <c r="E128" s="193" t="s">
        <v>693</v>
      </c>
      <c r="F128" s="194" t="s">
        <v>694</v>
      </c>
      <c r="G128" s="195" t="s">
        <v>206</v>
      </c>
      <c r="H128" s="196">
        <v>39.743</v>
      </c>
      <c r="I128" s="197"/>
      <c r="J128" s="198">
        <f>ROUND(I128*H128,2)</f>
        <v>0</v>
      </c>
      <c r="K128" s="194" t="s">
        <v>155</v>
      </c>
      <c r="L128" s="60"/>
      <c r="M128" s="199" t="s">
        <v>22</v>
      </c>
      <c r="N128" s="200" t="s">
        <v>45</v>
      </c>
      <c r="O128" s="41"/>
      <c r="P128" s="201">
        <f>O128*H128</f>
        <v>0</v>
      </c>
      <c r="Q128" s="201">
        <v>0.09232</v>
      </c>
      <c r="R128" s="201">
        <f>Q128*H128</f>
        <v>3.6690737600000003</v>
      </c>
      <c r="S128" s="201">
        <v>0</v>
      </c>
      <c r="T128" s="202">
        <f>S128*H128</f>
        <v>0</v>
      </c>
      <c r="AR128" s="23" t="s">
        <v>167</v>
      </c>
      <c r="AT128" s="23" t="s">
        <v>151</v>
      </c>
      <c r="AU128" s="23" t="s">
        <v>83</v>
      </c>
      <c r="AY128" s="23" t="s">
        <v>148</v>
      </c>
      <c r="BE128" s="203">
        <f>IF(N128="základní",J128,0)</f>
        <v>0</v>
      </c>
      <c r="BF128" s="203">
        <f>IF(N128="snížená",J128,0)</f>
        <v>0</v>
      </c>
      <c r="BG128" s="203">
        <f>IF(N128="zákl. přenesená",J128,0)</f>
        <v>0</v>
      </c>
      <c r="BH128" s="203">
        <f>IF(N128="sníž. přenesená",J128,0)</f>
        <v>0</v>
      </c>
      <c r="BI128" s="203">
        <f>IF(N128="nulová",J128,0)</f>
        <v>0</v>
      </c>
      <c r="BJ128" s="23" t="s">
        <v>24</v>
      </c>
      <c r="BK128" s="203">
        <f>ROUND(I128*H128,2)</f>
        <v>0</v>
      </c>
      <c r="BL128" s="23" t="s">
        <v>167</v>
      </c>
      <c r="BM128" s="23" t="s">
        <v>695</v>
      </c>
    </row>
    <row r="129" spans="2:47" s="1" customFormat="1" ht="27">
      <c r="B129" s="40"/>
      <c r="C129" s="62"/>
      <c r="D129" s="208" t="s">
        <v>208</v>
      </c>
      <c r="E129" s="62"/>
      <c r="F129" s="209" t="s">
        <v>696</v>
      </c>
      <c r="G129" s="62"/>
      <c r="H129" s="62"/>
      <c r="I129" s="162"/>
      <c r="J129" s="62"/>
      <c r="K129" s="62"/>
      <c r="L129" s="60"/>
      <c r="M129" s="210"/>
      <c r="N129" s="41"/>
      <c r="O129" s="41"/>
      <c r="P129" s="41"/>
      <c r="Q129" s="41"/>
      <c r="R129" s="41"/>
      <c r="S129" s="41"/>
      <c r="T129" s="77"/>
      <c r="AT129" s="23" t="s">
        <v>208</v>
      </c>
      <c r="AU129" s="23" t="s">
        <v>83</v>
      </c>
    </row>
    <row r="130" spans="2:51" s="11" customFormat="1" ht="13.5">
      <c r="B130" s="211"/>
      <c r="C130" s="212"/>
      <c r="D130" s="208" t="s">
        <v>210</v>
      </c>
      <c r="E130" s="213" t="s">
        <v>22</v>
      </c>
      <c r="F130" s="214" t="s">
        <v>211</v>
      </c>
      <c r="G130" s="212"/>
      <c r="H130" s="215" t="s">
        <v>22</v>
      </c>
      <c r="I130" s="216"/>
      <c r="J130" s="212"/>
      <c r="K130" s="212"/>
      <c r="L130" s="217"/>
      <c r="M130" s="218"/>
      <c r="N130" s="219"/>
      <c r="O130" s="219"/>
      <c r="P130" s="219"/>
      <c r="Q130" s="219"/>
      <c r="R130" s="219"/>
      <c r="S130" s="219"/>
      <c r="T130" s="220"/>
      <c r="AT130" s="221" t="s">
        <v>210</v>
      </c>
      <c r="AU130" s="221" t="s">
        <v>83</v>
      </c>
      <c r="AV130" s="11" t="s">
        <v>24</v>
      </c>
      <c r="AW130" s="11" t="s">
        <v>38</v>
      </c>
      <c r="AX130" s="11" t="s">
        <v>74</v>
      </c>
      <c r="AY130" s="221" t="s">
        <v>148</v>
      </c>
    </row>
    <row r="131" spans="2:51" s="12" customFormat="1" ht="13.5">
      <c r="B131" s="222"/>
      <c r="C131" s="223"/>
      <c r="D131" s="208" t="s">
        <v>210</v>
      </c>
      <c r="E131" s="224" t="s">
        <v>22</v>
      </c>
      <c r="F131" s="225" t="s">
        <v>697</v>
      </c>
      <c r="G131" s="223"/>
      <c r="H131" s="226">
        <v>43.943</v>
      </c>
      <c r="I131" s="227"/>
      <c r="J131" s="223"/>
      <c r="K131" s="223"/>
      <c r="L131" s="228"/>
      <c r="M131" s="229"/>
      <c r="N131" s="230"/>
      <c r="O131" s="230"/>
      <c r="P131" s="230"/>
      <c r="Q131" s="230"/>
      <c r="R131" s="230"/>
      <c r="S131" s="230"/>
      <c r="T131" s="231"/>
      <c r="AT131" s="232" t="s">
        <v>210</v>
      </c>
      <c r="AU131" s="232" t="s">
        <v>83</v>
      </c>
      <c r="AV131" s="12" t="s">
        <v>83</v>
      </c>
      <c r="AW131" s="12" t="s">
        <v>38</v>
      </c>
      <c r="AX131" s="12" t="s">
        <v>74</v>
      </c>
      <c r="AY131" s="232" t="s">
        <v>148</v>
      </c>
    </row>
    <row r="132" spans="2:51" s="11" customFormat="1" ht="13.5">
      <c r="B132" s="211"/>
      <c r="C132" s="212"/>
      <c r="D132" s="208" t="s">
        <v>210</v>
      </c>
      <c r="E132" s="213" t="s">
        <v>22</v>
      </c>
      <c r="F132" s="214" t="s">
        <v>698</v>
      </c>
      <c r="G132" s="212"/>
      <c r="H132" s="215" t="s">
        <v>22</v>
      </c>
      <c r="I132" s="216"/>
      <c r="J132" s="212"/>
      <c r="K132" s="212"/>
      <c r="L132" s="217"/>
      <c r="M132" s="218"/>
      <c r="N132" s="219"/>
      <c r="O132" s="219"/>
      <c r="P132" s="219"/>
      <c r="Q132" s="219"/>
      <c r="R132" s="219"/>
      <c r="S132" s="219"/>
      <c r="T132" s="220"/>
      <c r="AT132" s="221" t="s">
        <v>210</v>
      </c>
      <c r="AU132" s="221" t="s">
        <v>83</v>
      </c>
      <c r="AV132" s="11" t="s">
        <v>24</v>
      </c>
      <c r="AW132" s="11" t="s">
        <v>38</v>
      </c>
      <c r="AX132" s="11" t="s">
        <v>74</v>
      </c>
      <c r="AY132" s="221" t="s">
        <v>148</v>
      </c>
    </row>
    <row r="133" spans="2:51" s="12" customFormat="1" ht="13.5">
      <c r="B133" s="222"/>
      <c r="C133" s="223"/>
      <c r="D133" s="208" t="s">
        <v>210</v>
      </c>
      <c r="E133" s="224" t="s">
        <v>22</v>
      </c>
      <c r="F133" s="225" t="s">
        <v>699</v>
      </c>
      <c r="G133" s="223"/>
      <c r="H133" s="226">
        <v>-4.2</v>
      </c>
      <c r="I133" s="227"/>
      <c r="J133" s="223"/>
      <c r="K133" s="223"/>
      <c r="L133" s="228"/>
      <c r="M133" s="229"/>
      <c r="N133" s="230"/>
      <c r="O133" s="230"/>
      <c r="P133" s="230"/>
      <c r="Q133" s="230"/>
      <c r="R133" s="230"/>
      <c r="S133" s="230"/>
      <c r="T133" s="231"/>
      <c r="AT133" s="232" t="s">
        <v>210</v>
      </c>
      <c r="AU133" s="232" t="s">
        <v>83</v>
      </c>
      <c r="AV133" s="12" t="s">
        <v>83</v>
      </c>
      <c r="AW133" s="12" t="s">
        <v>38</v>
      </c>
      <c r="AX133" s="12" t="s">
        <v>74</v>
      </c>
      <c r="AY133" s="232" t="s">
        <v>148</v>
      </c>
    </row>
    <row r="134" spans="2:51" s="13" customFormat="1" ht="13.5">
      <c r="B134" s="233"/>
      <c r="C134" s="234"/>
      <c r="D134" s="244" t="s">
        <v>210</v>
      </c>
      <c r="E134" s="245" t="s">
        <v>22</v>
      </c>
      <c r="F134" s="246" t="s">
        <v>213</v>
      </c>
      <c r="G134" s="234"/>
      <c r="H134" s="247">
        <v>39.743</v>
      </c>
      <c r="I134" s="238"/>
      <c r="J134" s="234"/>
      <c r="K134" s="234"/>
      <c r="L134" s="239"/>
      <c r="M134" s="240"/>
      <c r="N134" s="241"/>
      <c r="O134" s="241"/>
      <c r="P134" s="241"/>
      <c r="Q134" s="241"/>
      <c r="R134" s="241"/>
      <c r="S134" s="241"/>
      <c r="T134" s="242"/>
      <c r="AT134" s="243" t="s">
        <v>210</v>
      </c>
      <c r="AU134" s="243" t="s">
        <v>83</v>
      </c>
      <c r="AV134" s="13" t="s">
        <v>167</v>
      </c>
      <c r="AW134" s="13" t="s">
        <v>38</v>
      </c>
      <c r="AX134" s="13" t="s">
        <v>24</v>
      </c>
      <c r="AY134" s="243" t="s">
        <v>148</v>
      </c>
    </row>
    <row r="135" spans="2:65" s="1" customFormat="1" ht="31.5" customHeight="1">
      <c r="B135" s="40"/>
      <c r="C135" s="192" t="s">
        <v>312</v>
      </c>
      <c r="D135" s="192" t="s">
        <v>151</v>
      </c>
      <c r="E135" s="193" t="s">
        <v>700</v>
      </c>
      <c r="F135" s="194" t="s">
        <v>701</v>
      </c>
      <c r="G135" s="195" t="s">
        <v>206</v>
      </c>
      <c r="H135" s="196">
        <v>157.575</v>
      </c>
      <c r="I135" s="197"/>
      <c r="J135" s="198">
        <f>ROUND(I135*H135,2)</f>
        <v>0</v>
      </c>
      <c r="K135" s="194" t="s">
        <v>155</v>
      </c>
      <c r="L135" s="60"/>
      <c r="M135" s="199" t="s">
        <v>22</v>
      </c>
      <c r="N135" s="200" t="s">
        <v>45</v>
      </c>
      <c r="O135" s="41"/>
      <c r="P135" s="201">
        <f>O135*H135</f>
        <v>0</v>
      </c>
      <c r="Q135" s="201">
        <v>0.1434</v>
      </c>
      <c r="R135" s="201">
        <f>Q135*H135</f>
        <v>22.596255</v>
      </c>
      <c r="S135" s="201">
        <v>0</v>
      </c>
      <c r="T135" s="202">
        <f>S135*H135</f>
        <v>0</v>
      </c>
      <c r="AR135" s="23" t="s">
        <v>167</v>
      </c>
      <c r="AT135" s="23" t="s">
        <v>151</v>
      </c>
      <c r="AU135" s="23" t="s">
        <v>83</v>
      </c>
      <c r="AY135" s="23" t="s">
        <v>148</v>
      </c>
      <c r="BE135" s="203">
        <f>IF(N135="základní",J135,0)</f>
        <v>0</v>
      </c>
      <c r="BF135" s="203">
        <f>IF(N135="snížená",J135,0)</f>
        <v>0</v>
      </c>
      <c r="BG135" s="203">
        <f>IF(N135="zákl. přenesená",J135,0)</f>
        <v>0</v>
      </c>
      <c r="BH135" s="203">
        <f>IF(N135="sníž. přenesená",J135,0)</f>
        <v>0</v>
      </c>
      <c r="BI135" s="203">
        <f>IF(N135="nulová",J135,0)</f>
        <v>0</v>
      </c>
      <c r="BJ135" s="23" t="s">
        <v>24</v>
      </c>
      <c r="BK135" s="203">
        <f>ROUND(I135*H135,2)</f>
        <v>0</v>
      </c>
      <c r="BL135" s="23" t="s">
        <v>167</v>
      </c>
      <c r="BM135" s="23" t="s">
        <v>702</v>
      </c>
    </row>
    <row r="136" spans="2:47" s="1" customFormat="1" ht="27">
      <c r="B136" s="40"/>
      <c r="C136" s="62"/>
      <c r="D136" s="208" t="s">
        <v>208</v>
      </c>
      <c r="E136" s="62"/>
      <c r="F136" s="209" t="s">
        <v>696</v>
      </c>
      <c r="G136" s="62"/>
      <c r="H136" s="62"/>
      <c r="I136" s="162"/>
      <c r="J136" s="62"/>
      <c r="K136" s="62"/>
      <c r="L136" s="60"/>
      <c r="M136" s="210"/>
      <c r="N136" s="41"/>
      <c r="O136" s="41"/>
      <c r="P136" s="41"/>
      <c r="Q136" s="41"/>
      <c r="R136" s="41"/>
      <c r="S136" s="41"/>
      <c r="T136" s="77"/>
      <c r="AT136" s="23" t="s">
        <v>208</v>
      </c>
      <c r="AU136" s="23" t="s">
        <v>83</v>
      </c>
    </row>
    <row r="137" spans="2:51" s="11" customFormat="1" ht="13.5">
      <c r="B137" s="211"/>
      <c r="C137" s="212"/>
      <c r="D137" s="208" t="s">
        <v>210</v>
      </c>
      <c r="E137" s="213" t="s">
        <v>22</v>
      </c>
      <c r="F137" s="214" t="s">
        <v>211</v>
      </c>
      <c r="G137" s="212"/>
      <c r="H137" s="215" t="s">
        <v>22</v>
      </c>
      <c r="I137" s="216"/>
      <c r="J137" s="212"/>
      <c r="K137" s="212"/>
      <c r="L137" s="217"/>
      <c r="M137" s="218"/>
      <c r="N137" s="219"/>
      <c r="O137" s="219"/>
      <c r="P137" s="219"/>
      <c r="Q137" s="219"/>
      <c r="R137" s="219"/>
      <c r="S137" s="219"/>
      <c r="T137" s="220"/>
      <c r="AT137" s="221" t="s">
        <v>210</v>
      </c>
      <c r="AU137" s="221" t="s">
        <v>83</v>
      </c>
      <c r="AV137" s="11" t="s">
        <v>24</v>
      </c>
      <c r="AW137" s="11" t="s">
        <v>38</v>
      </c>
      <c r="AX137" s="11" t="s">
        <v>74</v>
      </c>
      <c r="AY137" s="221" t="s">
        <v>148</v>
      </c>
    </row>
    <row r="138" spans="2:51" s="12" customFormat="1" ht="13.5">
      <c r="B138" s="222"/>
      <c r="C138" s="223"/>
      <c r="D138" s="208" t="s">
        <v>210</v>
      </c>
      <c r="E138" s="224" t="s">
        <v>22</v>
      </c>
      <c r="F138" s="225" t="s">
        <v>703</v>
      </c>
      <c r="G138" s="223"/>
      <c r="H138" s="226">
        <v>169.575</v>
      </c>
      <c r="I138" s="227"/>
      <c r="J138" s="223"/>
      <c r="K138" s="223"/>
      <c r="L138" s="228"/>
      <c r="M138" s="229"/>
      <c r="N138" s="230"/>
      <c r="O138" s="230"/>
      <c r="P138" s="230"/>
      <c r="Q138" s="230"/>
      <c r="R138" s="230"/>
      <c r="S138" s="230"/>
      <c r="T138" s="231"/>
      <c r="AT138" s="232" t="s">
        <v>210</v>
      </c>
      <c r="AU138" s="232" t="s">
        <v>83</v>
      </c>
      <c r="AV138" s="12" t="s">
        <v>83</v>
      </c>
      <c r="AW138" s="12" t="s">
        <v>38</v>
      </c>
      <c r="AX138" s="12" t="s">
        <v>74</v>
      </c>
      <c r="AY138" s="232" t="s">
        <v>148</v>
      </c>
    </row>
    <row r="139" spans="2:51" s="11" customFormat="1" ht="13.5">
      <c r="B139" s="211"/>
      <c r="C139" s="212"/>
      <c r="D139" s="208" t="s">
        <v>210</v>
      </c>
      <c r="E139" s="213" t="s">
        <v>22</v>
      </c>
      <c r="F139" s="214" t="s">
        <v>698</v>
      </c>
      <c r="G139" s="212"/>
      <c r="H139" s="215" t="s">
        <v>22</v>
      </c>
      <c r="I139" s="216"/>
      <c r="J139" s="212"/>
      <c r="K139" s="212"/>
      <c r="L139" s="217"/>
      <c r="M139" s="218"/>
      <c r="N139" s="219"/>
      <c r="O139" s="219"/>
      <c r="P139" s="219"/>
      <c r="Q139" s="219"/>
      <c r="R139" s="219"/>
      <c r="S139" s="219"/>
      <c r="T139" s="220"/>
      <c r="AT139" s="221" t="s">
        <v>210</v>
      </c>
      <c r="AU139" s="221" t="s">
        <v>83</v>
      </c>
      <c r="AV139" s="11" t="s">
        <v>24</v>
      </c>
      <c r="AW139" s="11" t="s">
        <v>38</v>
      </c>
      <c r="AX139" s="11" t="s">
        <v>74</v>
      </c>
      <c r="AY139" s="221" t="s">
        <v>148</v>
      </c>
    </row>
    <row r="140" spans="2:51" s="12" customFormat="1" ht="13.5">
      <c r="B140" s="222"/>
      <c r="C140" s="223"/>
      <c r="D140" s="208" t="s">
        <v>210</v>
      </c>
      <c r="E140" s="224" t="s">
        <v>22</v>
      </c>
      <c r="F140" s="225" t="s">
        <v>704</v>
      </c>
      <c r="G140" s="223"/>
      <c r="H140" s="226">
        <v>-12</v>
      </c>
      <c r="I140" s="227"/>
      <c r="J140" s="223"/>
      <c r="K140" s="223"/>
      <c r="L140" s="228"/>
      <c r="M140" s="229"/>
      <c r="N140" s="230"/>
      <c r="O140" s="230"/>
      <c r="P140" s="230"/>
      <c r="Q140" s="230"/>
      <c r="R140" s="230"/>
      <c r="S140" s="230"/>
      <c r="T140" s="231"/>
      <c r="AT140" s="232" t="s">
        <v>210</v>
      </c>
      <c r="AU140" s="232" t="s">
        <v>83</v>
      </c>
      <c r="AV140" s="12" t="s">
        <v>83</v>
      </c>
      <c r="AW140" s="12" t="s">
        <v>38</v>
      </c>
      <c r="AX140" s="12" t="s">
        <v>74</v>
      </c>
      <c r="AY140" s="232" t="s">
        <v>148</v>
      </c>
    </row>
    <row r="141" spans="2:51" s="13" customFormat="1" ht="13.5">
      <c r="B141" s="233"/>
      <c r="C141" s="234"/>
      <c r="D141" s="208" t="s">
        <v>210</v>
      </c>
      <c r="E141" s="235" t="s">
        <v>22</v>
      </c>
      <c r="F141" s="236" t="s">
        <v>213</v>
      </c>
      <c r="G141" s="234"/>
      <c r="H141" s="237">
        <v>157.575</v>
      </c>
      <c r="I141" s="238"/>
      <c r="J141" s="234"/>
      <c r="K141" s="234"/>
      <c r="L141" s="239"/>
      <c r="M141" s="240"/>
      <c r="N141" s="241"/>
      <c r="O141" s="241"/>
      <c r="P141" s="241"/>
      <c r="Q141" s="241"/>
      <c r="R141" s="241"/>
      <c r="S141" s="241"/>
      <c r="T141" s="242"/>
      <c r="AT141" s="243" t="s">
        <v>210</v>
      </c>
      <c r="AU141" s="243" t="s">
        <v>83</v>
      </c>
      <c r="AV141" s="13" t="s">
        <v>167</v>
      </c>
      <c r="AW141" s="13" t="s">
        <v>38</v>
      </c>
      <c r="AX141" s="13" t="s">
        <v>24</v>
      </c>
      <c r="AY141" s="243" t="s">
        <v>148</v>
      </c>
    </row>
    <row r="142" spans="2:63" s="10" customFormat="1" ht="29.85" customHeight="1">
      <c r="B142" s="175"/>
      <c r="C142" s="176"/>
      <c r="D142" s="189" t="s">
        <v>73</v>
      </c>
      <c r="E142" s="190" t="s">
        <v>470</v>
      </c>
      <c r="F142" s="190" t="s">
        <v>705</v>
      </c>
      <c r="G142" s="176"/>
      <c r="H142" s="176"/>
      <c r="I142" s="179"/>
      <c r="J142" s="191">
        <f>BK142</f>
        <v>0</v>
      </c>
      <c r="K142" s="176"/>
      <c r="L142" s="181"/>
      <c r="M142" s="182"/>
      <c r="N142" s="183"/>
      <c r="O142" s="183"/>
      <c r="P142" s="184">
        <f>SUM(P143:P156)</f>
        <v>0</v>
      </c>
      <c r="Q142" s="183"/>
      <c r="R142" s="184">
        <f>SUM(R143:R156)</f>
        <v>37.3471</v>
      </c>
      <c r="S142" s="183"/>
      <c r="T142" s="185">
        <f>SUM(T143:T156)</f>
        <v>0</v>
      </c>
      <c r="AR142" s="186" t="s">
        <v>24</v>
      </c>
      <c r="AT142" s="187" t="s">
        <v>73</v>
      </c>
      <c r="AU142" s="187" t="s">
        <v>24</v>
      </c>
      <c r="AY142" s="186" t="s">
        <v>148</v>
      </c>
      <c r="BK142" s="188">
        <f>SUM(BK143:BK156)</f>
        <v>0</v>
      </c>
    </row>
    <row r="143" spans="2:65" s="1" customFormat="1" ht="31.5" customHeight="1">
      <c r="B143" s="40"/>
      <c r="C143" s="192" t="s">
        <v>318</v>
      </c>
      <c r="D143" s="192" t="s">
        <v>151</v>
      </c>
      <c r="E143" s="193" t="s">
        <v>706</v>
      </c>
      <c r="F143" s="194" t="s">
        <v>707</v>
      </c>
      <c r="G143" s="195" t="s">
        <v>232</v>
      </c>
      <c r="H143" s="196">
        <v>26.157</v>
      </c>
      <c r="I143" s="197"/>
      <c r="J143" s="198">
        <f>ROUND(I143*H143,2)</f>
        <v>0</v>
      </c>
      <c r="K143" s="194" t="s">
        <v>22</v>
      </c>
      <c r="L143" s="60"/>
      <c r="M143" s="199" t="s">
        <v>22</v>
      </c>
      <c r="N143" s="200" t="s">
        <v>45</v>
      </c>
      <c r="O143" s="41"/>
      <c r="P143" s="201">
        <f>O143*H143</f>
        <v>0</v>
      </c>
      <c r="Q143" s="201">
        <v>1</v>
      </c>
      <c r="R143" s="201">
        <f>Q143*H143</f>
        <v>26.157</v>
      </c>
      <c r="S143" s="201">
        <v>0</v>
      </c>
      <c r="T143" s="202">
        <f>S143*H143</f>
        <v>0</v>
      </c>
      <c r="AR143" s="23" t="s">
        <v>167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167</v>
      </c>
      <c r="BM143" s="23" t="s">
        <v>708</v>
      </c>
    </row>
    <row r="144" spans="2:51" s="12" customFormat="1" ht="13.5">
      <c r="B144" s="222"/>
      <c r="C144" s="223"/>
      <c r="D144" s="208" t="s">
        <v>210</v>
      </c>
      <c r="E144" s="224" t="s">
        <v>22</v>
      </c>
      <c r="F144" s="225" t="s">
        <v>709</v>
      </c>
      <c r="G144" s="223"/>
      <c r="H144" s="226">
        <v>34.151</v>
      </c>
      <c r="I144" s="227"/>
      <c r="J144" s="223"/>
      <c r="K144" s="223"/>
      <c r="L144" s="228"/>
      <c r="M144" s="229"/>
      <c r="N144" s="230"/>
      <c r="O144" s="230"/>
      <c r="P144" s="230"/>
      <c r="Q144" s="230"/>
      <c r="R144" s="230"/>
      <c r="S144" s="230"/>
      <c r="T144" s="231"/>
      <c r="AT144" s="232" t="s">
        <v>210</v>
      </c>
      <c r="AU144" s="232" t="s">
        <v>83</v>
      </c>
      <c r="AV144" s="12" t="s">
        <v>83</v>
      </c>
      <c r="AW144" s="12" t="s">
        <v>38</v>
      </c>
      <c r="AX144" s="12" t="s">
        <v>74</v>
      </c>
      <c r="AY144" s="232" t="s">
        <v>148</v>
      </c>
    </row>
    <row r="145" spans="2:51" s="11" customFormat="1" ht="13.5">
      <c r="B145" s="211"/>
      <c r="C145" s="212"/>
      <c r="D145" s="208" t="s">
        <v>210</v>
      </c>
      <c r="E145" s="213" t="s">
        <v>22</v>
      </c>
      <c r="F145" s="214" t="s">
        <v>710</v>
      </c>
      <c r="G145" s="212"/>
      <c r="H145" s="215" t="s">
        <v>22</v>
      </c>
      <c r="I145" s="216"/>
      <c r="J145" s="212"/>
      <c r="K145" s="212"/>
      <c r="L145" s="217"/>
      <c r="M145" s="218"/>
      <c r="N145" s="219"/>
      <c r="O145" s="219"/>
      <c r="P145" s="219"/>
      <c r="Q145" s="219"/>
      <c r="R145" s="219"/>
      <c r="S145" s="219"/>
      <c r="T145" s="220"/>
      <c r="AT145" s="221" t="s">
        <v>210</v>
      </c>
      <c r="AU145" s="221" t="s">
        <v>83</v>
      </c>
      <c r="AV145" s="11" t="s">
        <v>24</v>
      </c>
      <c r="AW145" s="11" t="s">
        <v>38</v>
      </c>
      <c r="AX145" s="11" t="s">
        <v>74</v>
      </c>
      <c r="AY145" s="221" t="s">
        <v>148</v>
      </c>
    </row>
    <row r="146" spans="2:51" s="12" customFormat="1" ht="13.5">
      <c r="B146" s="222"/>
      <c r="C146" s="223"/>
      <c r="D146" s="208" t="s">
        <v>210</v>
      </c>
      <c r="E146" s="224" t="s">
        <v>22</v>
      </c>
      <c r="F146" s="225" t="s">
        <v>711</v>
      </c>
      <c r="G146" s="223"/>
      <c r="H146" s="226">
        <v>-5.494</v>
      </c>
      <c r="I146" s="227"/>
      <c r="J146" s="223"/>
      <c r="K146" s="223"/>
      <c r="L146" s="228"/>
      <c r="M146" s="229"/>
      <c r="N146" s="230"/>
      <c r="O146" s="230"/>
      <c r="P146" s="230"/>
      <c r="Q146" s="230"/>
      <c r="R146" s="230"/>
      <c r="S146" s="230"/>
      <c r="T146" s="231"/>
      <c r="AT146" s="232" t="s">
        <v>210</v>
      </c>
      <c r="AU146" s="232" t="s">
        <v>83</v>
      </c>
      <c r="AV146" s="12" t="s">
        <v>83</v>
      </c>
      <c r="AW146" s="12" t="s">
        <v>38</v>
      </c>
      <c r="AX146" s="12" t="s">
        <v>74</v>
      </c>
      <c r="AY146" s="232" t="s">
        <v>148</v>
      </c>
    </row>
    <row r="147" spans="2:51" s="11" customFormat="1" ht="13.5">
      <c r="B147" s="211"/>
      <c r="C147" s="212"/>
      <c r="D147" s="208" t="s">
        <v>210</v>
      </c>
      <c r="E147" s="213" t="s">
        <v>22</v>
      </c>
      <c r="F147" s="214" t="s">
        <v>712</v>
      </c>
      <c r="G147" s="212"/>
      <c r="H147" s="215" t="s">
        <v>22</v>
      </c>
      <c r="I147" s="216"/>
      <c r="J147" s="212"/>
      <c r="K147" s="212"/>
      <c r="L147" s="217"/>
      <c r="M147" s="218"/>
      <c r="N147" s="219"/>
      <c r="O147" s="219"/>
      <c r="P147" s="219"/>
      <c r="Q147" s="219"/>
      <c r="R147" s="219"/>
      <c r="S147" s="219"/>
      <c r="T147" s="220"/>
      <c r="AT147" s="221" t="s">
        <v>210</v>
      </c>
      <c r="AU147" s="221" t="s">
        <v>83</v>
      </c>
      <c r="AV147" s="11" t="s">
        <v>24</v>
      </c>
      <c r="AW147" s="11" t="s">
        <v>38</v>
      </c>
      <c r="AX147" s="11" t="s">
        <v>74</v>
      </c>
      <c r="AY147" s="221" t="s">
        <v>148</v>
      </c>
    </row>
    <row r="148" spans="2:51" s="12" customFormat="1" ht="13.5">
      <c r="B148" s="222"/>
      <c r="C148" s="223"/>
      <c r="D148" s="208" t="s">
        <v>210</v>
      </c>
      <c r="E148" s="224" t="s">
        <v>22</v>
      </c>
      <c r="F148" s="225" t="s">
        <v>713</v>
      </c>
      <c r="G148" s="223"/>
      <c r="H148" s="226">
        <v>-2.5</v>
      </c>
      <c r="I148" s="227"/>
      <c r="J148" s="223"/>
      <c r="K148" s="223"/>
      <c r="L148" s="228"/>
      <c r="M148" s="229"/>
      <c r="N148" s="230"/>
      <c r="O148" s="230"/>
      <c r="P148" s="230"/>
      <c r="Q148" s="230"/>
      <c r="R148" s="230"/>
      <c r="S148" s="230"/>
      <c r="T148" s="231"/>
      <c r="AT148" s="232" t="s">
        <v>210</v>
      </c>
      <c r="AU148" s="232" t="s">
        <v>83</v>
      </c>
      <c r="AV148" s="12" t="s">
        <v>83</v>
      </c>
      <c r="AW148" s="12" t="s">
        <v>38</v>
      </c>
      <c r="AX148" s="12" t="s">
        <v>74</v>
      </c>
      <c r="AY148" s="232" t="s">
        <v>148</v>
      </c>
    </row>
    <row r="149" spans="2:51" s="13" customFormat="1" ht="13.5">
      <c r="B149" s="233"/>
      <c r="C149" s="234"/>
      <c r="D149" s="244" t="s">
        <v>210</v>
      </c>
      <c r="E149" s="245" t="s">
        <v>22</v>
      </c>
      <c r="F149" s="246" t="s">
        <v>213</v>
      </c>
      <c r="G149" s="234"/>
      <c r="H149" s="247">
        <v>26.157</v>
      </c>
      <c r="I149" s="238"/>
      <c r="J149" s="234"/>
      <c r="K149" s="234"/>
      <c r="L149" s="239"/>
      <c r="M149" s="240"/>
      <c r="N149" s="241"/>
      <c r="O149" s="241"/>
      <c r="P149" s="241"/>
      <c r="Q149" s="241"/>
      <c r="R149" s="241"/>
      <c r="S149" s="241"/>
      <c r="T149" s="242"/>
      <c r="AT149" s="243" t="s">
        <v>210</v>
      </c>
      <c r="AU149" s="243" t="s">
        <v>83</v>
      </c>
      <c r="AV149" s="13" t="s">
        <v>167</v>
      </c>
      <c r="AW149" s="13" t="s">
        <v>38</v>
      </c>
      <c r="AX149" s="13" t="s">
        <v>24</v>
      </c>
      <c r="AY149" s="243" t="s">
        <v>148</v>
      </c>
    </row>
    <row r="150" spans="2:65" s="1" customFormat="1" ht="31.5" customHeight="1">
      <c r="B150" s="40"/>
      <c r="C150" s="192" t="s">
        <v>324</v>
      </c>
      <c r="D150" s="192" t="s">
        <v>151</v>
      </c>
      <c r="E150" s="193" t="s">
        <v>714</v>
      </c>
      <c r="F150" s="194" t="s">
        <v>715</v>
      </c>
      <c r="G150" s="195" t="s">
        <v>232</v>
      </c>
      <c r="H150" s="196">
        <v>4.224</v>
      </c>
      <c r="I150" s="197"/>
      <c r="J150" s="198">
        <f>ROUND(I150*H150,2)</f>
        <v>0</v>
      </c>
      <c r="K150" s="194" t="s">
        <v>22</v>
      </c>
      <c r="L150" s="60"/>
      <c r="M150" s="199" t="s">
        <v>22</v>
      </c>
      <c r="N150" s="200" t="s">
        <v>45</v>
      </c>
      <c r="O150" s="41"/>
      <c r="P150" s="201">
        <f>O150*H150</f>
        <v>0</v>
      </c>
      <c r="Q150" s="201">
        <v>1</v>
      </c>
      <c r="R150" s="201">
        <f>Q150*H150</f>
        <v>4.224</v>
      </c>
      <c r="S150" s="201">
        <v>0</v>
      </c>
      <c r="T150" s="202">
        <f>S150*H150</f>
        <v>0</v>
      </c>
      <c r="AR150" s="23" t="s">
        <v>167</v>
      </c>
      <c r="AT150" s="23" t="s">
        <v>151</v>
      </c>
      <c r="AU150" s="23" t="s">
        <v>83</v>
      </c>
      <c r="AY150" s="23" t="s">
        <v>148</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167</v>
      </c>
      <c r="BM150" s="23" t="s">
        <v>716</v>
      </c>
    </row>
    <row r="151" spans="2:65" s="1" customFormat="1" ht="31.5" customHeight="1">
      <c r="B151" s="40"/>
      <c r="C151" s="192" t="s">
        <v>329</v>
      </c>
      <c r="D151" s="192" t="s">
        <v>151</v>
      </c>
      <c r="E151" s="193" t="s">
        <v>717</v>
      </c>
      <c r="F151" s="194" t="s">
        <v>718</v>
      </c>
      <c r="G151" s="195" t="s">
        <v>232</v>
      </c>
      <c r="H151" s="196">
        <v>1.5</v>
      </c>
      <c r="I151" s="197"/>
      <c r="J151" s="198">
        <f>ROUND(I151*H151,2)</f>
        <v>0</v>
      </c>
      <c r="K151" s="194" t="s">
        <v>22</v>
      </c>
      <c r="L151" s="60"/>
      <c r="M151" s="199" t="s">
        <v>22</v>
      </c>
      <c r="N151" s="200" t="s">
        <v>45</v>
      </c>
      <c r="O151" s="41"/>
      <c r="P151" s="201">
        <f>O151*H151</f>
        <v>0</v>
      </c>
      <c r="Q151" s="201">
        <v>1</v>
      </c>
      <c r="R151" s="201">
        <f>Q151*H151</f>
        <v>1.5</v>
      </c>
      <c r="S151" s="201">
        <v>0</v>
      </c>
      <c r="T151" s="202">
        <f>S151*H151</f>
        <v>0</v>
      </c>
      <c r="AR151" s="23" t="s">
        <v>167</v>
      </c>
      <c r="AT151" s="23" t="s">
        <v>151</v>
      </c>
      <c r="AU151" s="23" t="s">
        <v>83</v>
      </c>
      <c r="AY151" s="23" t="s">
        <v>148</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167</v>
      </c>
      <c r="BM151" s="23" t="s">
        <v>719</v>
      </c>
    </row>
    <row r="152" spans="2:65" s="1" customFormat="1" ht="31.5" customHeight="1">
      <c r="B152" s="40"/>
      <c r="C152" s="192" t="s">
        <v>10</v>
      </c>
      <c r="D152" s="192" t="s">
        <v>151</v>
      </c>
      <c r="E152" s="193" t="s">
        <v>720</v>
      </c>
      <c r="F152" s="194" t="s">
        <v>721</v>
      </c>
      <c r="G152" s="195" t="s">
        <v>218</v>
      </c>
      <c r="H152" s="196">
        <v>11.63</v>
      </c>
      <c r="I152" s="197"/>
      <c r="J152" s="198">
        <f>ROUND(I152*H152,2)</f>
        <v>0</v>
      </c>
      <c r="K152" s="194" t="s">
        <v>22</v>
      </c>
      <c r="L152" s="60"/>
      <c r="M152" s="199" t="s">
        <v>22</v>
      </c>
      <c r="N152" s="200" t="s">
        <v>45</v>
      </c>
      <c r="O152" s="41"/>
      <c r="P152" s="201">
        <f>O152*H152</f>
        <v>0</v>
      </c>
      <c r="Q152" s="201">
        <v>0.47</v>
      </c>
      <c r="R152" s="201">
        <f>Q152*H152</f>
        <v>5.4661</v>
      </c>
      <c r="S152" s="201">
        <v>0</v>
      </c>
      <c r="T152" s="202">
        <f>S152*H152</f>
        <v>0</v>
      </c>
      <c r="AR152" s="23" t="s">
        <v>167</v>
      </c>
      <c r="AT152" s="23" t="s">
        <v>151</v>
      </c>
      <c r="AU152" s="23" t="s">
        <v>83</v>
      </c>
      <c r="AY152" s="23" t="s">
        <v>148</v>
      </c>
      <c r="BE152" s="203">
        <f>IF(N152="základní",J152,0)</f>
        <v>0</v>
      </c>
      <c r="BF152" s="203">
        <f>IF(N152="snížená",J152,0)</f>
        <v>0</v>
      </c>
      <c r="BG152" s="203">
        <f>IF(N152="zákl. přenesená",J152,0)</f>
        <v>0</v>
      </c>
      <c r="BH152" s="203">
        <f>IF(N152="sníž. přenesená",J152,0)</f>
        <v>0</v>
      </c>
      <c r="BI152" s="203">
        <f>IF(N152="nulová",J152,0)</f>
        <v>0</v>
      </c>
      <c r="BJ152" s="23" t="s">
        <v>24</v>
      </c>
      <c r="BK152" s="203">
        <f>ROUND(I152*H152,2)</f>
        <v>0</v>
      </c>
      <c r="BL152" s="23" t="s">
        <v>167</v>
      </c>
      <c r="BM152" s="23" t="s">
        <v>722</v>
      </c>
    </row>
    <row r="153" spans="2:51" s="12" customFormat="1" ht="13.5">
      <c r="B153" s="222"/>
      <c r="C153" s="223"/>
      <c r="D153" s="208" t="s">
        <v>210</v>
      </c>
      <c r="E153" s="224" t="s">
        <v>22</v>
      </c>
      <c r="F153" s="225" t="s">
        <v>723</v>
      </c>
      <c r="G153" s="223"/>
      <c r="H153" s="226">
        <v>15.32</v>
      </c>
      <c r="I153" s="227"/>
      <c r="J153" s="223"/>
      <c r="K153" s="223"/>
      <c r="L153" s="228"/>
      <c r="M153" s="229"/>
      <c r="N153" s="230"/>
      <c r="O153" s="230"/>
      <c r="P153" s="230"/>
      <c r="Q153" s="230"/>
      <c r="R153" s="230"/>
      <c r="S153" s="230"/>
      <c r="T153" s="231"/>
      <c r="AT153" s="232" t="s">
        <v>210</v>
      </c>
      <c r="AU153" s="232" t="s">
        <v>83</v>
      </c>
      <c r="AV153" s="12" t="s">
        <v>83</v>
      </c>
      <c r="AW153" s="12" t="s">
        <v>38</v>
      </c>
      <c r="AX153" s="12" t="s">
        <v>74</v>
      </c>
      <c r="AY153" s="232" t="s">
        <v>148</v>
      </c>
    </row>
    <row r="154" spans="2:51" s="11" customFormat="1" ht="13.5">
      <c r="B154" s="211"/>
      <c r="C154" s="212"/>
      <c r="D154" s="208" t="s">
        <v>210</v>
      </c>
      <c r="E154" s="213" t="s">
        <v>22</v>
      </c>
      <c r="F154" s="214" t="s">
        <v>710</v>
      </c>
      <c r="G154" s="212"/>
      <c r="H154" s="215" t="s">
        <v>22</v>
      </c>
      <c r="I154" s="216"/>
      <c r="J154" s="212"/>
      <c r="K154" s="212"/>
      <c r="L154" s="217"/>
      <c r="M154" s="218"/>
      <c r="N154" s="219"/>
      <c r="O154" s="219"/>
      <c r="P154" s="219"/>
      <c r="Q154" s="219"/>
      <c r="R154" s="219"/>
      <c r="S154" s="219"/>
      <c r="T154" s="220"/>
      <c r="AT154" s="221" t="s">
        <v>210</v>
      </c>
      <c r="AU154" s="221" t="s">
        <v>83</v>
      </c>
      <c r="AV154" s="11" t="s">
        <v>24</v>
      </c>
      <c r="AW154" s="11" t="s">
        <v>38</v>
      </c>
      <c r="AX154" s="11" t="s">
        <v>74</v>
      </c>
      <c r="AY154" s="221" t="s">
        <v>148</v>
      </c>
    </row>
    <row r="155" spans="2:51" s="12" customFormat="1" ht="13.5">
      <c r="B155" s="222"/>
      <c r="C155" s="223"/>
      <c r="D155" s="208" t="s">
        <v>210</v>
      </c>
      <c r="E155" s="224" t="s">
        <v>22</v>
      </c>
      <c r="F155" s="225" t="s">
        <v>724</v>
      </c>
      <c r="G155" s="223"/>
      <c r="H155" s="226">
        <v>-3.69</v>
      </c>
      <c r="I155" s="227"/>
      <c r="J155" s="223"/>
      <c r="K155" s="223"/>
      <c r="L155" s="228"/>
      <c r="M155" s="229"/>
      <c r="N155" s="230"/>
      <c r="O155" s="230"/>
      <c r="P155" s="230"/>
      <c r="Q155" s="230"/>
      <c r="R155" s="230"/>
      <c r="S155" s="230"/>
      <c r="T155" s="231"/>
      <c r="AT155" s="232" t="s">
        <v>210</v>
      </c>
      <c r="AU155" s="232" t="s">
        <v>83</v>
      </c>
      <c r="AV155" s="12" t="s">
        <v>83</v>
      </c>
      <c r="AW155" s="12" t="s">
        <v>38</v>
      </c>
      <c r="AX155" s="12" t="s">
        <v>74</v>
      </c>
      <c r="AY155" s="232" t="s">
        <v>148</v>
      </c>
    </row>
    <row r="156" spans="2:51" s="13" customFormat="1" ht="13.5">
      <c r="B156" s="233"/>
      <c r="C156" s="234"/>
      <c r="D156" s="208" t="s">
        <v>210</v>
      </c>
      <c r="E156" s="235" t="s">
        <v>22</v>
      </c>
      <c r="F156" s="236" t="s">
        <v>213</v>
      </c>
      <c r="G156" s="234"/>
      <c r="H156" s="237">
        <v>11.63</v>
      </c>
      <c r="I156" s="238"/>
      <c r="J156" s="234"/>
      <c r="K156" s="234"/>
      <c r="L156" s="239"/>
      <c r="M156" s="240"/>
      <c r="N156" s="241"/>
      <c r="O156" s="241"/>
      <c r="P156" s="241"/>
      <c r="Q156" s="241"/>
      <c r="R156" s="241"/>
      <c r="S156" s="241"/>
      <c r="T156" s="242"/>
      <c r="AT156" s="243" t="s">
        <v>210</v>
      </c>
      <c r="AU156" s="243" t="s">
        <v>83</v>
      </c>
      <c r="AV156" s="13" t="s">
        <v>167</v>
      </c>
      <c r="AW156" s="13" t="s">
        <v>38</v>
      </c>
      <c r="AX156" s="13" t="s">
        <v>24</v>
      </c>
      <c r="AY156" s="243" t="s">
        <v>148</v>
      </c>
    </row>
    <row r="157" spans="2:63" s="10" customFormat="1" ht="29.85" customHeight="1">
      <c r="B157" s="175"/>
      <c r="C157" s="176"/>
      <c r="D157" s="189" t="s">
        <v>73</v>
      </c>
      <c r="E157" s="190" t="s">
        <v>202</v>
      </c>
      <c r="F157" s="190" t="s">
        <v>203</v>
      </c>
      <c r="G157" s="176"/>
      <c r="H157" s="176"/>
      <c r="I157" s="179"/>
      <c r="J157" s="191">
        <f>BK157</f>
        <v>0</v>
      </c>
      <c r="K157" s="176"/>
      <c r="L157" s="181"/>
      <c r="M157" s="182"/>
      <c r="N157" s="183"/>
      <c r="O157" s="183"/>
      <c r="P157" s="184">
        <f>SUM(P158:P164)</f>
        <v>0</v>
      </c>
      <c r="Q157" s="183"/>
      <c r="R157" s="184">
        <f>SUM(R158:R164)</f>
        <v>7.51808168</v>
      </c>
      <c r="S157" s="183"/>
      <c r="T157" s="185">
        <f>SUM(T158:T164)</f>
        <v>0</v>
      </c>
      <c r="AR157" s="186" t="s">
        <v>24</v>
      </c>
      <c r="AT157" s="187" t="s">
        <v>73</v>
      </c>
      <c r="AU157" s="187" t="s">
        <v>24</v>
      </c>
      <c r="AY157" s="186" t="s">
        <v>148</v>
      </c>
      <c r="BK157" s="188">
        <f>SUM(BK158:BK164)</f>
        <v>0</v>
      </c>
    </row>
    <row r="158" spans="2:65" s="1" customFormat="1" ht="31.5" customHeight="1">
      <c r="B158" s="40"/>
      <c r="C158" s="192" t="s">
        <v>277</v>
      </c>
      <c r="D158" s="192" t="s">
        <v>151</v>
      </c>
      <c r="E158" s="193" t="s">
        <v>725</v>
      </c>
      <c r="F158" s="194" t="s">
        <v>726</v>
      </c>
      <c r="G158" s="195" t="s">
        <v>206</v>
      </c>
      <c r="H158" s="196">
        <v>409.036</v>
      </c>
      <c r="I158" s="197"/>
      <c r="J158" s="198">
        <f>ROUND(I158*H158,2)</f>
        <v>0</v>
      </c>
      <c r="K158" s="194" t="s">
        <v>155</v>
      </c>
      <c r="L158" s="60"/>
      <c r="M158" s="199" t="s">
        <v>22</v>
      </c>
      <c r="N158" s="200" t="s">
        <v>45</v>
      </c>
      <c r="O158" s="41"/>
      <c r="P158" s="201">
        <f>O158*H158</f>
        <v>0</v>
      </c>
      <c r="Q158" s="201">
        <v>0.01838</v>
      </c>
      <c r="R158" s="201">
        <f>Q158*H158</f>
        <v>7.51808168</v>
      </c>
      <c r="S158" s="201">
        <v>0</v>
      </c>
      <c r="T158" s="202">
        <f>S158*H158</f>
        <v>0</v>
      </c>
      <c r="AR158" s="23" t="s">
        <v>167</v>
      </c>
      <c r="AT158" s="23" t="s">
        <v>151</v>
      </c>
      <c r="AU158" s="23" t="s">
        <v>83</v>
      </c>
      <c r="AY158" s="23" t="s">
        <v>148</v>
      </c>
      <c r="BE158" s="203">
        <f>IF(N158="základní",J158,0)</f>
        <v>0</v>
      </c>
      <c r="BF158" s="203">
        <f>IF(N158="snížená",J158,0)</f>
        <v>0</v>
      </c>
      <c r="BG158" s="203">
        <f>IF(N158="zákl. přenesená",J158,0)</f>
        <v>0</v>
      </c>
      <c r="BH158" s="203">
        <f>IF(N158="sníž. přenesená",J158,0)</f>
        <v>0</v>
      </c>
      <c r="BI158" s="203">
        <f>IF(N158="nulová",J158,0)</f>
        <v>0</v>
      </c>
      <c r="BJ158" s="23" t="s">
        <v>24</v>
      </c>
      <c r="BK158" s="203">
        <f>ROUND(I158*H158,2)</f>
        <v>0</v>
      </c>
      <c r="BL158" s="23" t="s">
        <v>167</v>
      </c>
      <c r="BM158" s="23" t="s">
        <v>727</v>
      </c>
    </row>
    <row r="159" spans="2:47" s="1" customFormat="1" ht="67.5">
      <c r="B159" s="40"/>
      <c r="C159" s="62"/>
      <c r="D159" s="208" t="s">
        <v>208</v>
      </c>
      <c r="E159" s="62"/>
      <c r="F159" s="209" t="s">
        <v>728</v>
      </c>
      <c r="G159" s="62"/>
      <c r="H159" s="62"/>
      <c r="I159" s="162"/>
      <c r="J159" s="62"/>
      <c r="K159" s="62"/>
      <c r="L159" s="60"/>
      <c r="M159" s="210"/>
      <c r="N159" s="41"/>
      <c r="O159" s="41"/>
      <c r="P159" s="41"/>
      <c r="Q159" s="41"/>
      <c r="R159" s="41"/>
      <c r="S159" s="41"/>
      <c r="T159" s="77"/>
      <c r="AT159" s="23" t="s">
        <v>208</v>
      </c>
      <c r="AU159" s="23" t="s">
        <v>83</v>
      </c>
    </row>
    <row r="160" spans="2:51" s="11" customFormat="1" ht="13.5">
      <c r="B160" s="211"/>
      <c r="C160" s="212"/>
      <c r="D160" s="208" t="s">
        <v>210</v>
      </c>
      <c r="E160" s="213" t="s">
        <v>22</v>
      </c>
      <c r="F160" s="214" t="s">
        <v>729</v>
      </c>
      <c r="G160" s="212"/>
      <c r="H160" s="215" t="s">
        <v>22</v>
      </c>
      <c r="I160" s="216"/>
      <c r="J160" s="212"/>
      <c r="K160" s="212"/>
      <c r="L160" s="217"/>
      <c r="M160" s="218"/>
      <c r="N160" s="219"/>
      <c r="O160" s="219"/>
      <c r="P160" s="219"/>
      <c r="Q160" s="219"/>
      <c r="R160" s="219"/>
      <c r="S160" s="219"/>
      <c r="T160" s="220"/>
      <c r="AT160" s="221" t="s">
        <v>210</v>
      </c>
      <c r="AU160" s="221" t="s">
        <v>83</v>
      </c>
      <c r="AV160" s="11" t="s">
        <v>24</v>
      </c>
      <c r="AW160" s="11" t="s">
        <v>38</v>
      </c>
      <c r="AX160" s="11" t="s">
        <v>74</v>
      </c>
      <c r="AY160" s="221" t="s">
        <v>148</v>
      </c>
    </row>
    <row r="161" spans="2:51" s="12" customFormat="1" ht="13.5">
      <c r="B161" s="222"/>
      <c r="C161" s="223"/>
      <c r="D161" s="208" t="s">
        <v>210</v>
      </c>
      <c r="E161" s="224" t="s">
        <v>22</v>
      </c>
      <c r="F161" s="225" t="s">
        <v>730</v>
      </c>
      <c r="G161" s="223"/>
      <c r="H161" s="226">
        <v>407.596</v>
      </c>
      <c r="I161" s="227"/>
      <c r="J161" s="223"/>
      <c r="K161" s="223"/>
      <c r="L161" s="228"/>
      <c r="M161" s="229"/>
      <c r="N161" s="230"/>
      <c r="O161" s="230"/>
      <c r="P161" s="230"/>
      <c r="Q161" s="230"/>
      <c r="R161" s="230"/>
      <c r="S161" s="230"/>
      <c r="T161" s="231"/>
      <c r="AT161" s="232" t="s">
        <v>210</v>
      </c>
      <c r="AU161" s="232" t="s">
        <v>83</v>
      </c>
      <c r="AV161" s="12" t="s">
        <v>83</v>
      </c>
      <c r="AW161" s="12" t="s">
        <v>38</v>
      </c>
      <c r="AX161" s="12" t="s">
        <v>74</v>
      </c>
      <c r="AY161" s="232" t="s">
        <v>148</v>
      </c>
    </row>
    <row r="162" spans="2:51" s="11" customFormat="1" ht="13.5">
      <c r="B162" s="211"/>
      <c r="C162" s="212"/>
      <c r="D162" s="208" t="s">
        <v>210</v>
      </c>
      <c r="E162" s="213" t="s">
        <v>22</v>
      </c>
      <c r="F162" s="214" t="s">
        <v>731</v>
      </c>
      <c r="G162" s="212"/>
      <c r="H162" s="215" t="s">
        <v>22</v>
      </c>
      <c r="I162" s="216"/>
      <c r="J162" s="212"/>
      <c r="K162" s="212"/>
      <c r="L162" s="217"/>
      <c r="M162" s="218"/>
      <c r="N162" s="219"/>
      <c r="O162" s="219"/>
      <c r="P162" s="219"/>
      <c r="Q162" s="219"/>
      <c r="R162" s="219"/>
      <c r="S162" s="219"/>
      <c r="T162" s="220"/>
      <c r="AT162" s="221" t="s">
        <v>210</v>
      </c>
      <c r="AU162" s="221" t="s">
        <v>83</v>
      </c>
      <c r="AV162" s="11" t="s">
        <v>24</v>
      </c>
      <c r="AW162" s="11" t="s">
        <v>38</v>
      </c>
      <c r="AX162" s="11" t="s">
        <v>74</v>
      </c>
      <c r="AY162" s="221" t="s">
        <v>148</v>
      </c>
    </row>
    <row r="163" spans="2:51" s="12" customFormat="1" ht="13.5">
      <c r="B163" s="222"/>
      <c r="C163" s="223"/>
      <c r="D163" s="208" t="s">
        <v>210</v>
      </c>
      <c r="E163" s="224" t="s">
        <v>22</v>
      </c>
      <c r="F163" s="225" t="s">
        <v>732</v>
      </c>
      <c r="G163" s="223"/>
      <c r="H163" s="226">
        <v>1.44</v>
      </c>
      <c r="I163" s="227"/>
      <c r="J163" s="223"/>
      <c r="K163" s="223"/>
      <c r="L163" s="228"/>
      <c r="M163" s="229"/>
      <c r="N163" s="230"/>
      <c r="O163" s="230"/>
      <c r="P163" s="230"/>
      <c r="Q163" s="230"/>
      <c r="R163" s="230"/>
      <c r="S163" s="230"/>
      <c r="T163" s="231"/>
      <c r="AT163" s="232" t="s">
        <v>210</v>
      </c>
      <c r="AU163" s="232" t="s">
        <v>83</v>
      </c>
      <c r="AV163" s="12" t="s">
        <v>83</v>
      </c>
      <c r="AW163" s="12" t="s">
        <v>38</v>
      </c>
      <c r="AX163" s="12" t="s">
        <v>74</v>
      </c>
      <c r="AY163" s="232" t="s">
        <v>148</v>
      </c>
    </row>
    <row r="164" spans="2:51" s="13" customFormat="1" ht="13.5">
      <c r="B164" s="233"/>
      <c r="C164" s="234"/>
      <c r="D164" s="208" t="s">
        <v>210</v>
      </c>
      <c r="E164" s="235" t="s">
        <v>22</v>
      </c>
      <c r="F164" s="236" t="s">
        <v>213</v>
      </c>
      <c r="G164" s="234"/>
      <c r="H164" s="237">
        <v>409.036</v>
      </c>
      <c r="I164" s="238"/>
      <c r="J164" s="234"/>
      <c r="K164" s="234"/>
      <c r="L164" s="239"/>
      <c r="M164" s="240"/>
      <c r="N164" s="241"/>
      <c r="O164" s="241"/>
      <c r="P164" s="241"/>
      <c r="Q164" s="241"/>
      <c r="R164" s="241"/>
      <c r="S164" s="241"/>
      <c r="T164" s="242"/>
      <c r="AT164" s="243" t="s">
        <v>210</v>
      </c>
      <c r="AU164" s="243" t="s">
        <v>83</v>
      </c>
      <c r="AV164" s="13" t="s">
        <v>167</v>
      </c>
      <c r="AW164" s="13" t="s">
        <v>38</v>
      </c>
      <c r="AX164" s="13" t="s">
        <v>24</v>
      </c>
      <c r="AY164" s="243" t="s">
        <v>148</v>
      </c>
    </row>
    <row r="165" spans="2:63" s="10" customFormat="1" ht="29.85" customHeight="1">
      <c r="B165" s="175"/>
      <c r="C165" s="176"/>
      <c r="D165" s="189" t="s">
        <v>73</v>
      </c>
      <c r="E165" s="190" t="s">
        <v>593</v>
      </c>
      <c r="F165" s="190" t="s">
        <v>733</v>
      </c>
      <c r="G165" s="176"/>
      <c r="H165" s="176"/>
      <c r="I165" s="179"/>
      <c r="J165" s="191">
        <f>BK165</f>
        <v>0</v>
      </c>
      <c r="K165" s="176"/>
      <c r="L165" s="181"/>
      <c r="M165" s="182"/>
      <c r="N165" s="183"/>
      <c r="O165" s="183"/>
      <c r="P165" s="184">
        <f>SUM(P166:P187)</f>
        <v>0</v>
      </c>
      <c r="Q165" s="183"/>
      <c r="R165" s="184">
        <f>SUM(R166:R187)</f>
        <v>10.446534</v>
      </c>
      <c r="S165" s="183"/>
      <c r="T165" s="185">
        <f>SUM(T166:T187)</f>
        <v>0</v>
      </c>
      <c r="AR165" s="186" t="s">
        <v>24</v>
      </c>
      <c r="AT165" s="187" t="s">
        <v>73</v>
      </c>
      <c r="AU165" s="187" t="s">
        <v>24</v>
      </c>
      <c r="AY165" s="186" t="s">
        <v>148</v>
      </c>
      <c r="BK165" s="188">
        <f>SUM(BK166:BK187)</f>
        <v>0</v>
      </c>
    </row>
    <row r="166" spans="2:65" s="1" customFormat="1" ht="31.5" customHeight="1">
      <c r="B166" s="40"/>
      <c r="C166" s="192" t="s">
        <v>346</v>
      </c>
      <c r="D166" s="192" t="s">
        <v>151</v>
      </c>
      <c r="E166" s="193" t="s">
        <v>734</v>
      </c>
      <c r="F166" s="194" t="s">
        <v>735</v>
      </c>
      <c r="G166" s="195" t="s">
        <v>206</v>
      </c>
      <c r="H166" s="196">
        <v>464.486</v>
      </c>
      <c r="I166" s="197"/>
      <c r="J166" s="198">
        <f>ROUND(I166*H166,2)</f>
        <v>0</v>
      </c>
      <c r="K166" s="194" t="s">
        <v>155</v>
      </c>
      <c r="L166" s="60"/>
      <c r="M166" s="199" t="s">
        <v>22</v>
      </c>
      <c r="N166" s="200" t="s">
        <v>45</v>
      </c>
      <c r="O166" s="41"/>
      <c r="P166" s="201">
        <f>O166*H166</f>
        <v>0</v>
      </c>
      <c r="Q166" s="201">
        <v>0</v>
      </c>
      <c r="R166" s="201">
        <f>Q166*H166</f>
        <v>0</v>
      </c>
      <c r="S166" s="201">
        <v>0</v>
      </c>
      <c r="T166" s="202">
        <f>S166*H166</f>
        <v>0</v>
      </c>
      <c r="AR166" s="23" t="s">
        <v>167</v>
      </c>
      <c r="AT166" s="23" t="s">
        <v>151</v>
      </c>
      <c r="AU166" s="23" t="s">
        <v>83</v>
      </c>
      <c r="AY166" s="23" t="s">
        <v>148</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167</v>
      </c>
      <c r="BM166" s="23" t="s">
        <v>736</v>
      </c>
    </row>
    <row r="167" spans="2:47" s="1" customFormat="1" ht="81">
      <c r="B167" s="40"/>
      <c r="C167" s="62"/>
      <c r="D167" s="244" t="s">
        <v>208</v>
      </c>
      <c r="E167" s="62"/>
      <c r="F167" s="248" t="s">
        <v>737</v>
      </c>
      <c r="G167" s="62"/>
      <c r="H167" s="62"/>
      <c r="I167" s="162"/>
      <c r="J167" s="62"/>
      <c r="K167" s="62"/>
      <c r="L167" s="60"/>
      <c r="M167" s="210"/>
      <c r="N167" s="41"/>
      <c r="O167" s="41"/>
      <c r="P167" s="41"/>
      <c r="Q167" s="41"/>
      <c r="R167" s="41"/>
      <c r="S167" s="41"/>
      <c r="T167" s="77"/>
      <c r="AT167" s="23" t="s">
        <v>208</v>
      </c>
      <c r="AU167" s="23" t="s">
        <v>83</v>
      </c>
    </row>
    <row r="168" spans="2:65" s="1" customFormat="1" ht="22.5" customHeight="1">
      <c r="B168" s="40"/>
      <c r="C168" s="252" t="s">
        <v>351</v>
      </c>
      <c r="D168" s="252" t="s">
        <v>400</v>
      </c>
      <c r="E168" s="253" t="s">
        <v>449</v>
      </c>
      <c r="F168" s="254" t="s">
        <v>450</v>
      </c>
      <c r="G168" s="255" t="s">
        <v>206</v>
      </c>
      <c r="H168" s="256">
        <v>487.71</v>
      </c>
      <c r="I168" s="257"/>
      <c r="J168" s="258">
        <f>ROUND(I168*H168,2)</f>
        <v>0</v>
      </c>
      <c r="K168" s="254" t="s">
        <v>155</v>
      </c>
      <c r="L168" s="259"/>
      <c r="M168" s="260" t="s">
        <v>22</v>
      </c>
      <c r="N168" s="261" t="s">
        <v>45</v>
      </c>
      <c r="O168" s="41"/>
      <c r="P168" s="201">
        <f>O168*H168</f>
        <v>0</v>
      </c>
      <c r="Q168" s="201">
        <v>0.0191</v>
      </c>
      <c r="R168" s="201">
        <f>Q168*H168</f>
        <v>9.315261</v>
      </c>
      <c r="S168" s="201">
        <v>0</v>
      </c>
      <c r="T168" s="202">
        <f>S168*H168</f>
        <v>0</v>
      </c>
      <c r="AR168" s="23" t="s">
        <v>274</v>
      </c>
      <c r="AT168" s="23" t="s">
        <v>400</v>
      </c>
      <c r="AU168" s="23" t="s">
        <v>83</v>
      </c>
      <c r="AY168" s="23" t="s">
        <v>148</v>
      </c>
      <c r="BE168" s="203">
        <f>IF(N168="základní",J168,0)</f>
        <v>0</v>
      </c>
      <c r="BF168" s="203">
        <f>IF(N168="snížená",J168,0)</f>
        <v>0</v>
      </c>
      <c r="BG168" s="203">
        <f>IF(N168="zákl. přenesená",J168,0)</f>
        <v>0</v>
      </c>
      <c r="BH168" s="203">
        <f>IF(N168="sníž. přenesená",J168,0)</f>
        <v>0</v>
      </c>
      <c r="BI168" s="203">
        <f>IF(N168="nulová",J168,0)</f>
        <v>0</v>
      </c>
      <c r="BJ168" s="23" t="s">
        <v>24</v>
      </c>
      <c r="BK168" s="203">
        <f>ROUND(I168*H168,2)</f>
        <v>0</v>
      </c>
      <c r="BL168" s="23" t="s">
        <v>167</v>
      </c>
      <c r="BM168" s="23" t="s">
        <v>738</v>
      </c>
    </row>
    <row r="169" spans="2:51" s="12" customFormat="1" ht="13.5">
      <c r="B169" s="222"/>
      <c r="C169" s="223"/>
      <c r="D169" s="244" t="s">
        <v>210</v>
      </c>
      <c r="E169" s="223"/>
      <c r="F169" s="250" t="s">
        <v>739</v>
      </c>
      <c r="G169" s="223"/>
      <c r="H169" s="251">
        <v>487.71</v>
      </c>
      <c r="I169" s="227"/>
      <c r="J169" s="223"/>
      <c r="K169" s="223"/>
      <c r="L169" s="228"/>
      <c r="M169" s="229"/>
      <c r="N169" s="230"/>
      <c r="O169" s="230"/>
      <c r="P169" s="230"/>
      <c r="Q169" s="230"/>
      <c r="R169" s="230"/>
      <c r="S169" s="230"/>
      <c r="T169" s="231"/>
      <c r="AT169" s="232" t="s">
        <v>210</v>
      </c>
      <c r="AU169" s="232" t="s">
        <v>83</v>
      </c>
      <c r="AV169" s="12" t="s">
        <v>83</v>
      </c>
      <c r="AW169" s="12" t="s">
        <v>6</v>
      </c>
      <c r="AX169" s="12" t="s">
        <v>24</v>
      </c>
      <c r="AY169" s="232" t="s">
        <v>148</v>
      </c>
    </row>
    <row r="170" spans="2:65" s="1" customFormat="1" ht="31.5" customHeight="1">
      <c r="B170" s="40"/>
      <c r="C170" s="192" t="s">
        <v>356</v>
      </c>
      <c r="D170" s="192" t="s">
        <v>151</v>
      </c>
      <c r="E170" s="193" t="s">
        <v>740</v>
      </c>
      <c r="F170" s="194" t="s">
        <v>741</v>
      </c>
      <c r="G170" s="195" t="s">
        <v>206</v>
      </c>
      <c r="H170" s="196">
        <v>489.729</v>
      </c>
      <c r="I170" s="197"/>
      <c r="J170" s="198">
        <f>ROUND(I170*H170,2)</f>
        <v>0</v>
      </c>
      <c r="K170" s="194" t="s">
        <v>155</v>
      </c>
      <c r="L170" s="60"/>
      <c r="M170" s="199" t="s">
        <v>22</v>
      </c>
      <c r="N170" s="200" t="s">
        <v>45</v>
      </c>
      <c r="O170" s="41"/>
      <c r="P170" s="201">
        <f>O170*H170</f>
        <v>0</v>
      </c>
      <c r="Q170" s="201">
        <v>0</v>
      </c>
      <c r="R170" s="201">
        <f>Q170*H170</f>
        <v>0</v>
      </c>
      <c r="S170" s="201">
        <v>0</v>
      </c>
      <c r="T170" s="202">
        <f>S170*H170</f>
        <v>0</v>
      </c>
      <c r="AR170" s="23" t="s">
        <v>167</v>
      </c>
      <c r="AT170" s="23" t="s">
        <v>151</v>
      </c>
      <c r="AU170" s="23" t="s">
        <v>83</v>
      </c>
      <c r="AY170" s="23" t="s">
        <v>148</v>
      </c>
      <c r="BE170" s="203">
        <f>IF(N170="základní",J170,0)</f>
        <v>0</v>
      </c>
      <c r="BF170" s="203">
        <f>IF(N170="snížená",J170,0)</f>
        <v>0</v>
      </c>
      <c r="BG170" s="203">
        <f>IF(N170="zákl. přenesená",J170,0)</f>
        <v>0</v>
      </c>
      <c r="BH170" s="203">
        <f>IF(N170="sníž. přenesená",J170,0)</f>
        <v>0</v>
      </c>
      <c r="BI170" s="203">
        <f>IF(N170="nulová",J170,0)</f>
        <v>0</v>
      </c>
      <c r="BJ170" s="23" t="s">
        <v>24</v>
      </c>
      <c r="BK170" s="203">
        <f>ROUND(I170*H170,2)</f>
        <v>0</v>
      </c>
      <c r="BL170" s="23" t="s">
        <v>167</v>
      </c>
      <c r="BM170" s="23" t="s">
        <v>742</v>
      </c>
    </row>
    <row r="171" spans="2:47" s="1" customFormat="1" ht="94.5">
      <c r="B171" s="40"/>
      <c r="C171" s="62"/>
      <c r="D171" s="208" t="s">
        <v>208</v>
      </c>
      <c r="E171" s="62"/>
      <c r="F171" s="209" t="s">
        <v>743</v>
      </c>
      <c r="G171" s="62"/>
      <c r="H171" s="62"/>
      <c r="I171" s="162"/>
      <c r="J171" s="62"/>
      <c r="K171" s="62"/>
      <c r="L171" s="60"/>
      <c r="M171" s="210"/>
      <c r="N171" s="41"/>
      <c r="O171" s="41"/>
      <c r="P171" s="41"/>
      <c r="Q171" s="41"/>
      <c r="R171" s="41"/>
      <c r="S171" s="41"/>
      <c r="T171" s="77"/>
      <c r="AT171" s="23" t="s">
        <v>208</v>
      </c>
      <c r="AU171" s="23" t="s">
        <v>83</v>
      </c>
    </row>
    <row r="172" spans="2:51" s="11" customFormat="1" ht="13.5">
      <c r="B172" s="211"/>
      <c r="C172" s="212"/>
      <c r="D172" s="208" t="s">
        <v>210</v>
      </c>
      <c r="E172" s="213" t="s">
        <v>22</v>
      </c>
      <c r="F172" s="214" t="s">
        <v>744</v>
      </c>
      <c r="G172" s="212"/>
      <c r="H172" s="215" t="s">
        <v>22</v>
      </c>
      <c r="I172" s="216"/>
      <c r="J172" s="212"/>
      <c r="K172" s="212"/>
      <c r="L172" s="217"/>
      <c r="M172" s="218"/>
      <c r="N172" s="219"/>
      <c r="O172" s="219"/>
      <c r="P172" s="219"/>
      <c r="Q172" s="219"/>
      <c r="R172" s="219"/>
      <c r="S172" s="219"/>
      <c r="T172" s="220"/>
      <c r="AT172" s="221" t="s">
        <v>210</v>
      </c>
      <c r="AU172" s="221" t="s">
        <v>83</v>
      </c>
      <c r="AV172" s="11" t="s">
        <v>24</v>
      </c>
      <c r="AW172" s="11" t="s">
        <v>38</v>
      </c>
      <c r="AX172" s="11" t="s">
        <v>74</v>
      </c>
      <c r="AY172" s="221" t="s">
        <v>148</v>
      </c>
    </row>
    <row r="173" spans="2:51" s="11" customFormat="1" ht="13.5">
      <c r="B173" s="211"/>
      <c r="C173" s="212"/>
      <c r="D173" s="208" t="s">
        <v>210</v>
      </c>
      <c r="E173" s="213" t="s">
        <v>22</v>
      </c>
      <c r="F173" s="214" t="s">
        <v>745</v>
      </c>
      <c r="G173" s="212"/>
      <c r="H173" s="215" t="s">
        <v>22</v>
      </c>
      <c r="I173" s="216"/>
      <c r="J173" s="212"/>
      <c r="K173" s="212"/>
      <c r="L173" s="217"/>
      <c r="M173" s="218"/>
      <c r="N173" s="219"/>
      <c r="O173" s="219"/>
      <c r="P173" s="219"/>
      <c r="Q173" s="219"/>
      <c r="R173" s="219"/>
      <c r="S173" s="219"/>
      <c r="T173" s="220"/>
      <c r="AT173" s="221" t="s">
        <v>210</v>
      </c>
      <c r="AU173" s="221" t="s">
        <v>83</v>
      </c>
      <c r="AV173" s="11" t="s">
        <v>24</v>
      </c>
      <c r="AW173" s="11" t="s">
        <v>38</v>
      </c>
      <c r="AX173" s="11" t="s">
        <v>74</v>
      </c>
      <c r="AY173" s="221" t="s">
        <v>148</v>
      </c>
    </row>
    <row r="174" spans="2:51" s="12" customFormat="1" ht="13.5">
      <c r="B174" s="222"/>
      <c r="C174" s="223"/>
      <c r="D174" s="208" t="s">
        <v>210</v>
      </c>
      <c r="E174" s="224" t="s">
        <v>22</v>
      </c>
      <c r="F174" s="225" t="s">
        <v>746</v>
      </c>
      <c r="G174" s="223"/>
      <c r="H174" s="226">
        <v>154.5</v>
      </c>
      <c r="I174" s="227"/>
      <c r="J174" s="223"/>
      <c r="K174" s="223"/>
      <c r="L174" s="228"/>
      <c r="M174" s="229"/>
      <c r="N174" s="230"/>
      <c r="O174" s="230"/>
      <c r="P174" s="230"/>
      <c r="Q174" s="230"/>
      <c r="R174" s="230"/>
      <c r="S174" s="230"/>
      <c r="T174" s="231"/>
      <c r="AT174" s="232" t="s">
        <v>210</v>
      </c>
      <c r="AU174" s="232" t="s">
        <v>83</v>
      </c>
      <c r="AV174" s="12" t="s">
        <v>83</v>
      </c>
      <c r="AW174" s="12" t="s">
        <v>38</v>
      </c>
      <c r="AX174" s="12" t="s">
        <v>74</v>
      </c>
      <c r="AY174" s="232" t="s">
        <v>148</v>
      </c>
    </row>
    <row r="175" spans="2:51" s="11" customFormat="1" ht="13.5">
      <c r="B175" s="211"/>
      <c r="C175" s="212"/>
      <c r="D175" s="208" t="s">
        <v>210</v>
      </c>
      <c r="E175" s="213" t="s">
        <v>22</v>
      </c>
      <c r="F175" s="214" t="s">
        <v>747</v>
      </c>
      <c r="G175" s="212"/>
      <c r="H175" s="215" t="s">
        <v>22</v>
      </c>
      <c r="I175" s="216"/>
      <c r="J175" s="212"/>
      <c r="K175" s="212"/>
      <c r="L175" s="217"/>
      <c r="M175" s="218"/>
      <c r="N175" s="219"/>
      <c r="O175" s="219"/>
      <c r="P175" s="219"/>
      <c r="Q175" s="219"/>
      <c r="R175" s="219"/>
      <c r="S175" s="219"/>
      <c r="T175" s="220"/>
      <c r="AT175" s="221" t="s">
        <v>210</v>
      </c>
      <c r="AU175" s="221" t="s">
        <v>83</v>
      </c>
      <c r="AV175" s="11" t="s">
        <v>24</v>
      </c>
      <c r="AW175" s="11" t="s">
        <v>38</v>
      </c>
      <c r="AX175" s="11" t="s">
        <v>74</v>
      </c>
      <c r="AY175" s="221" t="s">
        <v>148</v>
      </c>
    </row>
    <row r="176" spans="2:51" s="12" customFormat="1" ht="13.5">
      <c r="B176" s="222"/>
      <c r="C176" s="223"/>
      <c r="D176" s="208" t="s">
        <v>210</v>
      </c>
      <c r="E176" s="224" t="s">
        <v>22</v>
      </c>
      <c r="F176" s="225" t="s">
        <v>748</v>
      </c>
      <c r="G176" s="223"/>
      <c r="H176" s="226">
        <v>151.5</v>
      </c>
      <c r="I176" s="227"/>
      <c r="J176" s="223"/>
      <c r="K176" s="223"/>
      <c r="L176" s="228"/>
      <c r="M176" s="229"/>
      <c r="N176" s="230"/>
      <c r="O176" s="230"/>
      <c r="P176" s="230"/>
      <c r="Q176" s="230"/>
      <c r="R176" s="230"/>
      <c r="S176" s="230"/>
      <c r="T176" s="231"/>
      <c r="AT176" s="232" t="s">
        <v>210</v>
      </c>
      <c r="AU176" s="232" t="s">
        <v>83</v>
      </c>
      <c r="AV176" s="12" t="s">
        <v>83</v>
      </c>
      <c r="AW176" s="12" t="s">
        <v>38</v>
      </c>
      <c r="AX176" s="12" t="s">
        <v>74</v>
      </c>
      <c r="AY176" s="232" t="s">
        <v>148</v>
      </c>
    </row>
    <row r="177" spans="2:51" s="11" customFormat="1" ht="13.5">
      <c r="B177" s="211"/>
      <c r="C177" s="212"/>
      <c r="D177" s="208" t="s">
        <v>210</v>
      </c>
      <c r="E177" s="213" t="s">
        <v>22</v>
      </c>
      <c r="F177" s="214" t="s">
        <v>749</v>
      </c>
      <c r="G177" s="212"/>
      <c r="H177" s="215" t="s">
        <v>22</v>
      </c>
      <c r="I177" s="216"/>
      <c r="J177" s="212"/>
      <c r="K177" s="212"/>
      <c r="L177" s="217"/>
      <c r="M177" s="218"/>
      <c r="N177" s="219"/>
      <c r="O177" s="219"/>
      <c r="P177" s="219"/>
      <c r="Q177" s="219"/>
      <c r="R177" s="219"/>
      <c r="S177" s="219"/>
      <c r="T177" s="220"/>
      <c r="AT177" s="221" t="s">
        <v>210</v>
      </c>
      <c r="AU177" s="221" t="s">
        <v>83</v>
      </c>
      <c r="AV177" s="11" t="s">
        <v>24</v>
      </c>
      <c r="AW177" s="11" t="s">
        <v>38</v>
      </c>
      <c r="AX177" s="11" t="s">
        <v>74</v>
      </c>
      <c r="AY177" s="221" t="s">
        <v>148</v>
      </c>
    </row>
    <row r="178" spans="2:51" s="12" customFormat="1" ht="13.5">
      <c r="B178" s="222"/>
      <c r="C178" s="223"/>
      <c r="D178" s="208" t="s">
        <v>210</v>
      </c>
      <c r="E178" s="224" t="s">
        <v>22</v>
      </c>
      <c r="F178" s="225" t="s">
        <v>750</v>
      </c>
      <c r="G178" s="223"/>
      <c r="H178" s="226">
        <v>107.75</v>
      </c>
      <c r="I178" s="227"/>
      <c r="J178" s="223"/>
      <c r="K178" s="223"/>
      <c r="L178" s="228"/>
      <c r="M178" s="229"/>
      <c r="N178" s="230"/>
      <c r="O178" s="230"/>
      <c r="P178" s="230"/>
      <c r="Q178" s="230"/>
      <c r="R178" s="230"/>
      <c r="S178" s="230"/>
      <c r="T178" s="231"/>
      <c r="AT178" s="232" t="s">
        <v>210</v>
      </c>
      <c r="AU178" s="232" t="s">
        <v>83</v>
      </c>
      <c r="AV178" s="12" t="s">
        <v>83</v>
      </c>
      <c r="AW178" s="12" t="s">
        <v>38</v>
      </c>
      <c r="AX178" s="12" t="s">
        <v>74</v>
      </c>
      <c r="AY178" s="232" t="s">
        <v>148</v>
      </c>
    </row>
    <row r="179" spans="2:51" s="11" customFormat="1" ht="13.5">
      <c r="B179" s="211"/>
      <c r="C179" s="212"/>
      <c r="D179" s="208" t="s">
        <v>210</v>
      </c>
      <c r="E179" s="213" t="s">
        <v>22</v>
      </c>
      <c r="F179" s="214" t="s">
        <v>751</v>
      </c>
      <c r="G179" s="212"/>
      <c r="H179" s="215" t="s">
        <v>22</v>
      </c>
      <c r="I179" s="216"/>
      <c r="J179" s="212"/>
      <c r="K179" s="212"/>
      <c r="L179" s="217"/>
      <c r="M179" s="218"/>
      <c r="N179" s="219"/>
      <c r="O179" s="219"/>
      <c r="P179" s="219"/>
      <c r="Q179" s="219"/>
      <c r="R179" s="219"/>
      <c r="S179" s="219"/>
      <c r="T179" s="220"/>
      <c r="AT179" s="221" t="s">
        <v>210</v>
      </c>
      <c r="AU179" s="221" t="s">
        <v>83</v>
      </c>
      <c r="AV179" s="11" t="s">
        <v>24</v>
      </c>
      <c r="AW179" s="11" t="s">
        <v>38</v>
      </c>
      <c r="AX179" s="11" t="s">
        <v>74</v>
      </c>
      <c r="AY179" s="221" t="s">
        <v>148</v>
      </c>
    </row>
    <row r="180" spans="2:51" s="12" customFormat="1" ht="13.5">
      <c r="B180" s="222"/>
      <c r="C180" s="223"/>
      <c r="D180" s="208" t="s">
        <v>210</v>
      </c>
      <c r="E180" s="224" t="s">
        <v>22</v>
      </c>
      <c r="F180" s="225" t="s">
        <v>752</v>
      </c>
      <c r="G180" s="223"/>
      <c r="H180" s="226">
        <v>109.5</v>
      </c>
      <c r="I180" s="227"/>
      <c r="J180" s="223"/>
      <c r="K180" s="223"/>
      <c r="L180" s="228"/>
      <c r="M180" s="229"/>
      <c r="N180" s="230"/>
      <c r="O180" s="230"/>
      <c r="P180" s="230"/>
      <c r="Q180" s="230"/>
      <c r="R180" s="230"/>
      <c r="S180" s="230"/>
      <c r="T180" s="231"/>
      <c r="AT180" s="232" t="s">
        <v>210</v>
      </c>
      <c r="AU180" s="232" t="s">
        <v>83</v>
      </c>
      <c r="AV180" s="12" t="s">
        <v>83</v>
      </c>
      <c r="AW180" s="12" t="s">
        <v>38</v>
      </c>
      <c r="AX180" s="12" t="s">
        <v>74</v>
      </c>
      <c r="AY180" s="232" t="s">
        <v>148</v>
      </c>
    </row>
    <row r="181" spans="2:51" s="11" customFormat="1" ht="13.5">
      <c r="B181" s="211"/>
      <c r="C181" s="212"/>
      <c r="D181" s="208" t="s">
        <v>210</v>
      </c>
      <c r="E181" s="213" t="s">
        <v>22</v>
      </c>
      <c r="F181" s="214" t="s">
        <v>698</v>
      </c>
      <c r="G181" s="212"/>
      <c r="H181" s="215" t="s">
        <v>22</v>
      </c>
      <c r="I181" s="216"/>
      <c r="J181" s="212"/>
      <c r="K181" s="212"/>
      <c r="L181" s="217"/>
      <c r="M181" s="218"/>
      <c r="N181" s="219"/>
      <c r="O181" s="219"/>
      <c r="P181" s="219"/>
      <c r="Q181" s="219"/>
      <c r="R181" s="219"/>
      <c r="S181" s="219"/>
      <c r="T181" s="220"/>
      <c r="AT181" s="221" t="s">
        <v>210</v>
      </c>
      <c r="AU181" s="221" t="s">
        <v>83</v>
      </c>
      <c r="AV181" s="11" t="s">
        <v>24</v>
      </c>
      <c r="AW181" s="11" t="s">
        <v>38</v>
      </c>
      <c r="AX181" s="11" t="s">
        <v>74</v>
      </c>
      <c r="AY181" s="221" t="s">
        <v>148</v>
      </c>
    </row>
    <row r="182" spans="2:51" s="12" customFormat="1" ht="13.5">
      <c r="B182" s="222"/>
      <c r="C182" s="223"/>
      <c r="D182" s="208" t="s">
        <v>210</v>
      </c>
      <c r="E182" s="224" t="s">
        <v>22</v>
      </c>
      <c r="F182" s="225" t="s">
        <v>753</v>
      </c>
      <c r="G182" s="223"/>
      <c r="H182" s="226">
        <v>-58.764</v>
      </c>
      <c r="I182" s="227"/>
      <c r="J182" s="223"/>
      <c r="K182" s="223"/>
      <c r="L182" s="228"/>
      <c r="M182" s="229"/>
      <c r="N182" s="230"/>
      <c r="O182" s="230"/>
      <c r="P182" s="230"/>
      <c r="Q182" s="230"/>
      <c r="R182" s="230"/>
      <c r="S182" s="230"/>
      <c r="T182" s="231"/>
      <c r="AT182" s="232" t="s">
        <v>210</v>
      </c>
      <c r="AU182" s="232" t="s">
        <v>83</v>
      </c>
      <c r="AV182" s="12" t="s">
        <v>83</v>
      </c>
      <c r="AW182" s="12" t="s">
        <v>38</v>
      </c>
      <c r="AX182" s="12" t="s">
        <v>74</v>
      </c>
      <c r="AY182" s="232" t="s">
        <v>148</v>
      </c>
    </row>
    <row r="183" spans="2:51" s="11" customFormat="1" ht="13.5">
      <c r="B183" s="211"/>
      <c r="C183" s="212"/>
      <c r="D183" s="208" t="s">
        <v>210</v>
      </c>
      <c r="E183" s="213" t="s">
        <v>22</v>
      </c>
      <c r="F183" s="214" t="s">
        <v>754</v>
      </c>
      <c r="G183" s="212"/>
      <c r="H183" s="215" t="s">
        <v>22</v>
      </c>
      <c r="I183" s="216"/>
      <c r="J183" s="212"/>
      <c r="K183" s="212"/>
      <c r="L183" s="217"/>
      <c r="M183" s="218"/>
      <c r="N183" s="219"/>
      <c r="O183" s="219"/>
      <c r="P183" s="219"/>
      <c r="Q183" s="219"/>
      <c r="R183" s="219"/>
      <c r="S183" s="219"/>
      <c r="T183" s="220"/>
      <c r="AT183" s="221" t="s">
        <v>210</v>
      </c>
      <c r="AU183" s="221" t="s">
        <v>83</v>
      </c>
      <c r="AV183" s="11" t="s">
        <v>24</v>
      </c>
      <c r="AW183" s="11" t="s">
        <v>38</v>
      </c>
      <c r="AX183" s="11" t="s">
        <v>74</v>
      </c>
      <c r="AY183" s="221" t="s">
        <v>148</v>
      </c>
    </row>
    <row r="184" spans="2:51" s="12" customFormat="1" ht="13.5">
      <c r="B184" s="222"/>
      <c r="C184" s="223"/>
      <c r="D184" s="208" t="s">
        <v>210</v>
      </c>
      <c r="E184" s="224" t="s">
        <v>22</v>
      </c>
      <c r="F184" s="225" t="s">
        <v>755</v>
      </c>
      <c r="G184" s="223"/>
      <c r="H184" s="226">
        <v>25.243</v>
      </c>
      <c r="I184" s="227"/>
      <c r="J184" s="223"/>
      <c r="K184" s="223"/>
      <c r="L184" s="228"/>
      <c r="M184" s="229"/>
      <c r="N184" s="230"/>
      <c r="O184" s="230"/>
      <c r="P184" s="230"/>
      <c r="Q184" s="230"/>
      <c r="R184" s="230"/>
      <c r="S184" s="230"/>
      <c r="T184" s="231"/>
      <c r="AT184" s="232" t="s">
        <v>210</v>
      </c>
      <c r="AU184" s="232" t="s">
        <v>83</v>
      </c>
      <c r="AV184" s="12" t="s">
        <v>83</v>
      </c>
      <c r="AW184" s="12" t="s">
        <v>38</v>
      </c>
      <c r="AX184" s="12" t="s">
        <v>74</v>
      </c>
      <c r="AY184" s="232" t="s">
        <v>148</v>
      </c>
    </row>
    <row r="185" spans="2:51" s="13" customFormat="1" ht="13.5">
      <c r="B185" s="233"/>
      <c r="C185" s="234"/>
      <c r="D185" s="244" t="s">
        <v>210</v>
      </c>
      <c r="E185" s="245" t="s">
        <v>22</v>
      </c>
      <c r="F185" s="246" t="s">
        <v>213</v>
      </c>
      <c r="G185" s="234"/>
      <c r="H185" s="247">
        <v>489.729</v>
      </c>
      <c r="I185" s="238"/>
      <c r="J185" s="234"/>
      <c r="K185" s="234"/>
      <c r="L185" s="239"/>
      <c r="M185" s="240"/>
      <c r="N185" s="241"/>
      <c r="O185" s="241"/>
      <c r="P185" s="241"/>
      <c r="Q185" s="241"/>
      <c r="R185" s="241"/>
      <c r="S185" s="241"/>
      <c r="T185" s="242"/>
      <c r="AT185" s="243" t="s">
        <v>210</v>
      </c>
      <c r="AU185" s="243" t="s">
        <v>83</v>
      </c>
      <c r="AV185" s="13" t="s">
        <v>167</v>
      </c>
      <c r="AW185" s="13" t="s">
        <v>38</v>
      </c>
      <c r="AX185" s="13" t="s">
        <v>24</v>
      </c>
      <c r="AY185" s="243" t="s">
        <v>148</v>
      </c>
    </row>
    <row r="186" spans="2:65" s="1" customFormat="1" ht="22.5" customHeight="1">
      <c r="B186" s="40"/>
      <c r="C186" s="252" t="s">
        <v>364</v>
      </c>
      <c r="D186" s="252" t="s">
        <v>400</v>
      </c>
      <c r="E186" s="253" t="s">
        <v>756</v>
      </c>
      <c r="F186" s="254" t="s">
        <v>757</v>
      </c>
      <c r="G186" s="255" t="s">
        <v>206</v>
      </c>
      <c r="H186" s="256">
        <v>514.215</v>
      </c>
      <c r="I186" s="257"/>
      <c r="J186" s="258">
        <f>ROUND(I186*H186,2)</f>
        <v>0</v>
      </c>
      <c r="K186" s="254" t="s">
        <v>22</v>
      </c>
      <c r="L186" s="259"/>
      <c r="M186" s="260" t="s">
        <v>22</v>
      </c>
      <c r="N186" s="261" t="s">
        <v>45</v>
      </c>
      <c r="O186" s="41"/>
      <c r="P186" s="201">
        <f>O186*H186</f>
        <v>0</v>
      </c>
      <c r="Q186" s="201">
        <v>0.0022</v>
      </c>
      <c r="R186" s="201">
        <f>Q186*H186</f>
        <v>1.1312730000000002</v>
      </c>
      <c r="S186" s="201">
        <v>0</v>
      </c>
      <c r="T186" s="202">
        <f>S186*H186</f>
        <v>0</v>
      </c>
      <c r="AR186" s="23" t="s">
        <v>274</v>
      </c>
      <c r="AT186" s="23" t="s">
        <v>400</v>
      </c>
      <c r="AU186" s="23" t="s">
        <v>83</v>
      </c>
      <c r="AY186" s="23" t="s">
        <v>148</v>
      </c>
      <c r="BE186" s="203">
        <f>IF(N186="základní",J186,0)</f>
        <v>0</v>
      </c>
      <c r="BF186" s="203">
        <f>IF(N186="snížená",J186,0)</f>
        <v>0</v>
      </c>
      <c r="BG186" s="203">
        <f>IF(N186="zákl. přenesená",J186,0)</f>
        <v>0</v>
      </c>
      <c r="BH186" s="203">
        <f>IF(N186="sníž. přenesená",J186,0)</f>
        <v>0</v>
      </c>
      <c r="BI186" s="203">
        <f>IF(N186="nulová",J186,0)</f>
        <v>0</v>
      </c>
      <c r="BJ186" s="23" t="s">
        <v>24</v>
      </c>
      <c r="BK186" s="203">
        <f>ROUND(I186*H186,2)</f>
        <v>0</v>
      </c>
      <c r="BL186" s="23" t="s">
        <v>167</v>
      </c>
      <c r="BM186" s="23" t="s">
        <v>758</v>
      </c>
    </row>
    <row r="187" spans="2:51" s="12" customFormat="1" ht="13.5">
      <c r="B187" s="222"/>
      <c r="C187" s="223"/>
      <c r="D187" s="208" t="s">
        <v>210</v>
      </c>
      <c r="E187" s="223"/>
      <c r="F187" s="225" t="s">
        <v>759</v>
      </c>
      <c r="G187" s="223"/>
      <c r="H187" s="226">
        <v>514.215</v>
      </c>
      <c r="I187" s="227"/>
      <c r="J187" s="223"/>
      <c r="K187" s="223"/>
      <c r="L187" s="228"/>
      <c r="M187" s="229"/>
      <c r="N187" s="230"/>
      <c r="O187" s="230"/>
      <c r="P187" s="230"/>
      <c r="Q187" s="230"/>
      <c r="R187" s="230"/>
      <c r="S187" s="230"/>
      <c r="T187" s="231"/>
      <c r="AT187" s="232" t="s">
        <v>210</v>
      </c>
      <c r="AU187" s="232" t="s">
        <v>83</v>
      </c>
      <c r="AV187" s="12" t="s">
        <v>83</v>
      </c>
      <c r="AW187" s="12" t="s">
        <v>6</v>
      </c>
      <c r="AX187" s="12" t="s">
        <v>24</v>
      </c>
      <c r="AY187" s="232" t="s">
        <v>148</v>
      </c>
    </row>
    <row r="188" spans="2:63" s="10" customFormat="1" ht="29.85" customHeight="1">
      <c r="B188" s="175"/>
      <c r="C188" s="176"/>
      <c r="D188" s="189" t="s">
        <v>73</v>
      </c>
      <c r="E188" s="190" t="s">
        <v>214</v>
      </c>
      <c r="F188" s="190" t="s">
        <v>215</v>
      </c>
      <c r="G188" s="176"/>
      <c r="H188" s="176"/>
      <c r="I188" s="179"/>
      <c r="J188" s="191">
        <f>BK188</f>
        <v>0</v>
      </c>
      <c r="K188" s="176"/>
      <c r="L188" s="181"/>
      <c r="M188" s="182"/>
      <c r="N188" s="183"/>
      <c r="O188" s="183"/>
      <c r="P188" s="184">
        <f>SUM(P189:P226)</f>
        <v>0</v>
      </c>
      <c r="Q188" s="183"/>
      <c r="R188" s="184">
        <f>SUM(R189:R226)</f>
        <v>126.00110839</v>
      </c>
      <c r="S188" s="183"/>
      <c r="T188" s="185">
        <f>SUM(T189:T226)</f>
        <v>0</v>
      </c>
      <c r="AR188" s="186" t="s">
        <v>24</v>
      </c>
      <c r="AT188" s="187" t="s">
        <v>73</v>
      </c>
      <c r="AU188" s="187" t="s">
        <v>24</v>
      </c>
      <c r="AY188" s="186" t="s">
        <v>148</v>
      </c>
      <c r="BK188" s="188">
        <f>SUM(BK189:BK226)</f>
        <v>0</v>
      </c>
    </row>
    <row r="189" spans="2:65" s="1" customFormat="1" ht="31.5" customHeight="1">
      <c r="B189" s="40"/>
      <c r="C189" s="192" t="s">
        <v>9</v>
      </c>
      <c r="D189" s="192" t="s">
        <v>151</v>
      </c>
      <c r="E189" s="193" t="s">
        <v>216</v>
      </c>
      <c r="F189" s="194" t="s">
        <v>217</v>
      </c>
      <c r="G189" s="195" t="s">
        <v>218</v>
      </c>
      <c r="H189" s="196">
        <v>7.891</v>
      </c>
      <c r="I189" s="197"/>
      <c r="J189" s="198">
        <f>ROUND(I189*H189,2)</f>
        <v>0</v>
      </c>
      <c r="K189" s="194" t="s">
        <v>155</v>
      </c>
      <c r="L189" s="60"/>
      <c r="M189" s="199" t="s">
        <v>22</v>
      </c>
      <c r="N189" s="200" t="s">
        <v>45</v>
      </c>
      <c r="O189" s="41"/>
      <c r="P189" s="201">
        <f>O189*H189</f>
        <v>0</v>
      </c>
      <c r="Q189" s="201">
        <v>2.45329</v>
      </c>
      <c r="R189" s="201">
        <f>Q189*H189</f>
        <v>19.35891139</v>
      </c>
      <c r="S189" s="201">
        <v>0</v>
      </c>
      <c r="T189" s="202">
        <f>S189*H189</f>
        <v>0</v>
      </c>
      <c r="AR189" s="23" t="s">
        <v>167</v>
      </c>
      <c r="AT189" s="23" t="s">
        <v>151</v>
      </c>
      <c r="AU189" s="23" t="s">
        <v>83</v>
      </c>
      <c r="AY189" s="23" t="s">
        <v>148</v>
      </c>
      <c r="BE189" s="203">
        <f>IF(N189="základní",J189,0)</f>
        <v>0</v>
      </c>
      <c r="BF189" s="203">
        <f>IF(N189="snížená",J189,0)</f>
        <v>0</v>
      </c>
      <c r="BG189" s="203">
        <f>IF(N189="zákl. přenesená",J189,0)</f>
        <v>0</v>
      </c>
      <c r="BH189" s="203">
        <f>IF(N189="sníž. přenesená",J189,0)</f>
        <v>0</v>
      </c>
      <c r="BI189" s="203">
        <f>IF(N189="nulová",J189,0)</f>
        <v>0</v>
      </c>
      <c r="BJ189" s="23" t="s">
        <v>24</v>
      </c>
      <c r="BK189" s="203">
        <f>ROUND(I189*H189,2)</f>
        <v>0</v>
      </c>
      <c r="BL189" s="23" t="s">
        <v>167</v>
      </c>
      <c r="BM189" s="23" t="s">
        <v>219</v>
      </c>
    </row>
    <row r="190" spans="2:47" s="1" customFormat="1" ht="175.5">
      <c r="B190" s="40"/>
      <c r="C190" s="62"/>
      <c r="D190" s="208" t="s">
        <v>208</v>
      </c>
      <c r="E190" s="62"/>
      <c r="F190" s="209" t="s">
        <v>220</v>
      </c>
      <c r="G190" s="62"/>
      <c r="H190" s="62"/>
      <c r="I190" s="162"/>
      <c r="J190" s="62"/>
      <c r="K190" s="62"/>
      <c r="L190" s="60"/>
      <c r="M190" s="210"/>
      <c r="N190" s="41"/>
      <c r="O190" s="41"/>
      <c r="P190" s="41"/>
      <c r="Q190" s="41"/>
      <c r="R190" s="41"/>
      <c r="S190" s="41"/>
      <c r="T190" s="77"/>
      <c r="AT190" s="23" t="s">
        <v>208</v>
      </c>
      <c r="AU190" s="23" t="s">
        <v>83</v>
      </c>
    </row>
    <row r="191" spans="2:51" s="11" customFormat="1" ht="13.5">
      <c r="B191" s="211"/>
      <c r="C191" s="212"/>
      <c r="D191" s="208" t="s">
        <v>210</v>
      </c>
      <c r="E191" s="213" t="s">
        <v>22</v>
      </c>
      <c r="F191" s="214" t="s">
        <v>221</v>
      </c>
      <c r="G191" s="212"/>
      <c r="H191" s="215" t="s">
        <v>22</v>
      </c>
      <c r="I191" s="216"/>
      <c r="J191" s="212"/>
      <c r="K191" s="212"/>
      <c r="L191" s="217"/>
      <c r="M191" s="218"/>
      <c r="N191" s="219"/>
      <c r="O191" s="219"/>
      <c r="P191" s="219"/>
      <c r="Q191" s="219"/>
      <c r="R191" s="219"/>
      <c r="S191" s="219"/>
      <c r="T191" s="220"/>
      <c r="AT191" s="221" t="s">
        <v>210</v>
      </c>
      <c r="AU191" s="221" t="s">
        <v>83</v>
      </c>
      <c r="AV191" s="11" t="s">
        <v>24</v>
      </c>
      <c r="AW191" s="11" t="s">
        <v>38</v>
      </c>
      <c r="AX191" s="11" t="s">
        <v>74</v>
      </c>
      <c r="AY191" s="221" t="s">
        <v>148</v>
      </c>
    </row>
    <row r="192" spans="2:51" s="11" customFormat="1" ht="13.5">
      <c r="B192" s="211"/>
      <c r="C192" s="212"/>
      <c r="D192" s="208" t="s">
        <v>210</v>
      </c>
      <c r="E192" s="213" t="s">
        <v>22</v>
      </c>
      <c r="F192" s="214" t="s">
        <v>211</v>
      </c>
      <c r="G192" s="212"/>
      <c r="H192" s="215" t="s">
        <v>22</v>
      </c>
      <c r="I192" s="216"/>
      <c r="J192" s="212"/>
      <c r="K192" s="212"/>
      <c r="L192" s="217"/>
      <c r="M192" s="218"/>
      <c r="N192" s="219"/>
      <c r="O192" s="219"/>
      <c r="P192" s="219"/>
      <c r="Q192" s="219"/>
      <c r="R192" s="219"/>
      <c r="S192" s="219"/>
      <c r="T192" s="220"/>
      <c r="AT192" s="221" t="s">
        <v>210</v>
      </c>
      <c r="AU192" s="221" t="s">
        <v>83</v>
      </c>
      <c r="AV192" s="11" t="s">
        <v>24</v>
      </c>
      <c r="AW192" s="11" t="s">
        <v>38</v>
      </c>
      <c r="AX192" s="11" t="s">
        <v>74</v>
      </c>
      <c r="AY192" s="221" t="s">
        <v>148</v>
      </c>
    </row>
    <row r="193" spans="2:51" s="12" customFormat="1" ht="13.5">
      <c r="B193" s="222"/>
      <c r="C193" s="223"/>
      <c r="D193" s="208" t="s">
        <v>210</v>
      </c>
      <c r="E193" s="224" t="s">
        <v>22</v>
      </c>
      <c r="F193" s="225" t="s">
        <v>760</v>
      </c>
      <c r="G193" s="223"/>
      <c r="H193" s="226">
        <v>3.938</v>
      </c>
      <c r="I193" s="227"/>
      <c r="J193" s="223"/>
      <c r="K193" s="223"/>
      <c r="L193" s="228"/>
      <c r="M193" s="229"/>
      <c r="N193" s="230"/>
      <c r="O193" s="230"/>
      <c r="P193" s="230"/>
      <c r="Q193" s="230"/>
      <c r="R193" s="230"/>
      <c r="S193" s="230"/>
      <c r="T193" s="231"/>
      <c r="AT193" s="232" t="s">
        <v>210</v>
      </c>
      <c r="AU193" s="232" t="s">
        <v>83</v>
      </c>
      <c r="AV193" s="12" t="s">
        <v>83</v>
      </c>
      <c r="AW193" s="12" t="s">
        <v>38</v>
      </c>
      <c r="AX193" s="12" t="s">
        <v>74</v>
      </c>
      <c r="AY193" s="232" t="s">
        <v>148</v>
      </c>
    </row>
    <row r="194" spans="2:51" s="12" customFormat="1" ht="13.5">
      <c r="B194" s="222"/>
      <c r="C194" s="223"/>
      <c r="D194" s="208" t="s">
        <v>210</v>
      </c>
      <c r="E194" s="224" t="s">
        <v>22</v>
      </c>
      <c r="F194" s="225" t="s">
        <v>761</v>
      </c>
      <c r="G194" s="223"/>
      <c r="H194" s="226">
        <v>3.953</v>
      </c>
      <c r="I194" s="227"/>
      <c r="J194" s="223"/>
      <c r="K194" s="223"/>
      <c r="L194" s="228"/>
      <c r="M194" s="229"/>
      <c r="N194" s="230"/>
      <c r="O194" s="230"/>
      <c r="P194" s="230"/>
      <c r="Q194" s="230"/>
      <c r="R194" s="230"/>
      <c r="S194" s="230"/>
      <c r="T194" s="231"/>
      <c r="AT194" s="232" t="s">
        <v>210</v>
      </c>
      <c r="AU194" s="232" t="s">
        <v>83</v>
      </c>
      <c r="AV194" s="12" t="s">
        <v>83</v>
      </c>
      <c r="AW194" s="12" t="s">
        <v>38</v>
      </c>
      <c r="AX194" s="12" t="s">
        <v>74</v>
      </c>
      <c r="AY194" s="232" t="s">
        <v>148</v>
      </c>
    </row>
    <row r="195" spans="2:51" s="13" customFormat="1" ht="13.5">
      <c r="B195" s="233"/>
      <c r="C195" s="234"/>
      <c r="D195" s="244" t="s">
        <v>210</v>
      </c>
      <c r="E195" s="245" t="s">
        <v>22</v>
      </c>
      <c r="F195" s="246" t="s">
        <v>213</v>
      </c>
      <c r="G195" s="234"/>
      <c r="H195" s="247">
        <v>7.891</v>
      </c>
      <c r="I195" s="238"/>
      <c r="J195" s="234"/>
      <c r="K195" s="234"/>
      <c r="L195" s="239"/>
      <c r="M195" s="240"/>
      <c r="N195" s="241"/>
      <c r="O195" s="241"/>
      <c r="P195" s="241"/>
      <c r="Q195" s="241"/>
      <c r="R195" s="241"/>
      <c r="S195" s="241"/>
      <c r="T195" s="242"/>
      <c r="AT195" s="243" t="s">
        <v>210</v>
      </c>
      <c r="AU195" s="243" t="s">
        <v>83</v>
      </c>
      <c r="AV195" s="13" t="s">
        <v>167</v>
      </c>
      <c r="AW195" s="13" t="s">
        <v>6</v>
      </c>
      <c r="AX195" s="13" t="s">
        <v>24</v>
      </c>
      <c r="AY195" s="243" t="s">
        <v>148</v>
      </c>
    </row>
    <row r="196" spans="2:65" s="1" customFormat="1" ht="31.5" customHeight="1">
      <c r="B196" s="40"/>
      <c r="C196" s="192" t="s">
        <v>374</v>
      </c>
      <c r="D196" s="192" t="s">
        <v>151</v>
      </c>
      <c r="E196" s="193" t="s">
        <v>223</v>
      </c>
      <c r="F196" s="194" t="s">
        <v>224</v>
      </c>
      <c r="G196" s="195" t="s">
        <v>218</v>
      </c>
      <c r="H196" s="196">
        <v>7.891</v>
      </c>
      <c r="I196" s="197"/>
      <c r="J196" s="198">
        <f>ROUND(I196*H196,2)</f>
        <v>0</v>
      </c>
      <c r="K196" s="194" t="s">
        <v>155</v>
      </c>
      <c r="L196" s="60"/>
      <c r="M196" s="199" t="s">
        <v>22</v>
      </c>
      <c r="N196" s="200" t="s">
        <v>45</v>
      </c>
      <c r="O196" s="41"/>
      <c r="P196" s="201">
        <f>O196*H196</f>
        <v>0</v>
      </c>
      <c r="Q196" s="201">
        <v>0</v>
      </c>
      <c r="R196" s="201">
        <f>Q196*H196</f>
        <v>0</v>
      </c>
      <c r="S196" s="201">
        <v>0</v>
      </c>
      <c r="T196" s="202">
        <f>S196*H196</f>
        <v>0</v>
      </c>
      <c r="AR196" s="23" t="s">
        <v>167</v>
      </c>
      <c r="AT196" s="23" t="s">
        <v>151</v>
      </c>
      <c r="AU196" s="23" t="s">
        <v>83</v>
      </c>
      <c r="AY196" s="23" t="s">
        <v>148</v>
      </c>
      <c r="BE196" s="203">
        <f>IF(N196="základní",J196,0)</f>
        <v>0</v>
      </c>
      <c r="BF196" s="203">
        <f>IF(N196="snížená",J196,0)</f>
        <v>0</v>
      </c>
      <c r="BG196" s="203">
        <f>IF(N196="zákl. přenesená",J196,0)</f>
        <v>0</v>
      </c>
      <c r="BH196" s="203">
        <f>IF(N196="sníž. přenesená",J196,0)</f>
        <v>0</v>
      </c>
      <c r="BI196" s="203">
        <f>IF(N196="nulová",J196,0)</f>
        <v>0</v>
      </c>
      <c r="BJ196" s="23" t="s">
        <v>24</v>
      </c>
      <c r="BK196" s="203">
        <f>ROUND(I196*H196,2)</f>
        <v>0</v>
      </c>
      <c r="BL196" s="23" t="s">
        <v>167</v>
      </c>
      <c r="BM196" s="23" t="s">
        <v>225</v>
      </c>
    </row>
    <row r="197" spans="2:47" s="1" customFormat="1" ht="81">
      <c r="B197" s="40"/>
      <c r="C197" s="62"/>
      <c r="D197" s="244" t="s">
        <v>208</v>
      </c>
      <c r="E197" s="62"/>
      <c r="F197" s="248" t="s">
        <v>226</v>
      </c>
      <c r="G197" s="62"/>
      <c r="H197" s="62"/>
      <c r="I197" s="162"/>
      <c r="J197" s="62"/>
      <c r="K197" s="62"/>
      <c r="L197" s="60"/>
      <c r="M197" s="210"/>
      <c r="N197" s="41"/>
      <c r="O197" s="41"/>
      <c r="P197" s="41"/>
      <c r="Q197" s="41"/>
      <c r="R197" s="41"/>
      <c r="S197" s="41"/>
      <c r="T197" s="77"/>
      <c r="AT197" s="23" t="s">
        <v>208</v>
      </c>
      <c r="AU197" s="23" t="s">
        <v>83</v>
      </c>
    </row>
    <row r="198" spans="2:65" s="1" customFormat="1" ht="31.5" customHeight="1">
      <c r="B198" s="40"/>
      <c r="C198" s="192" t="s">
        <v>378</v>
      </c>
      <c r="D198" s="192" t="s">
        <v>151</v>
      </c>
      <c r="E198" s="193" t="s">
        <v>227</v>
      </c>
      <c r="F198" s="194" t="s">
        <v>228</v>
      </c>
      <c r="G198" s="195" t="s">
        <v>218</v>
      </c>
      <c r="H198" s="196">
        <v>7.891</v>
      </c>
      <c r="I198" s="197"/>
      <c r="J198" s="198">
        <f>ROUND(I198*H198,2)</f>
        <v>0</v>
      </c>
      <c r="K198" s="194" t="s">
        <v>155</v>
      </c>
      <c r="L198" s="60"/>
      <c r="M198" s="199" t="s">
        <v>22</v>
      </c>
      <c r="N198" s="200" t="s">
        <v>45</v>
      </c>
      <c r="O198" s="41"/>
      <c r="P198" s="201">
        <f>O198*H198</f>
        <v>0</v>
      </c>
      <c r="Q198" s="201">
        <v>0</v>
      </c>
      <c r="R198" s="201">
        <f>Q198*H198</f>
        <v>0</v>
      </c>
      <c r="S198" s="201">
        <v>0</v>
      </c>
      <c r="T198" s="202">
        <f>S198*H198</f>
        <v>0</v>
      </c>
      <c r="AR198" s="23" t="s">
        <v>167</v>
      </c>
      <c r="AT198" s="23" t="s">
        <v>151</v>
      </c>
      <c r="AU198" s="23" t="s">
        <v>83</v>
      </c>
      <c r="AY198" s="23" t="s">
        <v>148</v>
      </c>
      <c r="BE198" s="203">
        <f>IF(N198="základní",J198,0)</f>
        <v>0</v>
      </c>
      <c r="BF198" s="203">
        <f>IF(N198="snížená",J198,0)</f>
        <v>0</v>
      </c>
      <c r="BG198" s="203">
        <f>IF(N198="zákl. přenesená",J198,0)</f>
        <v>0</v>
      </c>
      <c r="BH198" s="203">
        <f>IF(N198="sníž. přenesená",J198,0)</f>
        <v>0</v>
      </c>
      <c r="BI198" s="203">
        <f>IF(N198="nulová",J198,0)</f>
        <v>0</v>
      </c>
      <c r="BJ198" s="23" t="s">
        <v>24</v>
      </c>
      <c r="BK198" s="203">
        <f>ROUND(I198*H198,2)</f>
        <v>0</v>
      </c>
      <c r="BL198" s="23" t="s">
        <v>167</v>
      </c>
      <c r="BM198" s="23" t="s">
        <v>229</v>
      </c>
    </row>
    <row r="199" spans="2:47" s="1" customFormat="1" ht="81">
      <c r="B199" s="40"/>
      <c r="C199" s="62"/>
      <c r="D199" s="244" t="s">
        <v>208</v>
      </c>
      <c r="E199" s="62"/>
      <c r="F199" s="248" t="s">
        <v>226</v>
      </c>
      <c r="G199" s="62"/>
      <c r="H199" s="62"/>
      <c r="I199" s="162"/>
      <c r="J199" s="62"/>
      <c r="K199" s="62"/>
      <c r="L199" s="60"/>
      <c r="M199" s="210"/>
      <c r="N199" s="41"/>
      <c r="O199" s="41"/>
      <c r="P199" s="41"/>
      <c r="Q199" s="41"/>
      <c r="R199" s="41"/>
      <c r="S199" s="41"/>
      <c r="T199" s="77"/>
      <c r="AT199" s="23" t="s">
        <v>208</v>
      </c>
      <c r="AU199" s="23" t="s">
        <v>83</v>
      </c>
    </row>
    <row r="200" spans="2:65" s="1" customFormat="1" ht="31.5" customHeight="1">
      <c r="B200" s="40"/>
      <c r="C200" s="192" t="s">
        <v>384</v>
      </c>
      <c r="D200" s="192" t="s">
        <v>151</v>
      </c>
      <c r="E200" s="193" t="s">
        <v>762</v>
      </c>
      <c r="F200" s="194" t="s">
        <v>763</v>
      </c>
      <c r="G200" s="195" t="s">
        <v>206</v>
      </c>
      <c r="H200" s="196">
        <v>523.51</v>
      </c>
      <c r="I200" s="197"/>
      <c r="J200" s="198">
        <f>ROUND(I200*H200,2)</f>
        <v>0</v>
      </c>
      <c r="K200" s="194" t="s">
        <v>155</v>
      </c>
      <c r="L200" s="60"/>
      <c r="M200" s="199" t="s">
        <v>22</v>
      </c>
      <c r="N200" s="200" t="s">
        <v>45</v>
      </c>
      <c r="O200" s="41"/>
      <c r="P200" s="201">
        <f>O200*H200</f>
        <v>0</v>
      </c>
      <c r="Q200" s="201">
        <v>0.042</v>
      </c>
      <c r="R200" s="201">
        <f>Q200*H200</f>
        <v>21.98742</v>
      </c>
      <c r="S200" s="201">
        <v>0</v>
      </c>
      <c r="T200" s="202">
        <f>S200*H200</f>
        <v>0</v>
      </c>
      <c r="AR200" s="23" t="s">
        <v>167</v>
      </c>
      <c r="AT200" s="23" t="s">
        <v>151</v>
      </c>
      <c r="AU200" s="23" t="s">
        <v>83</v>
      </c>
      <c r="AY200" s="23" t="s">
        <v>148</v>
      </c>
      <c r="BE200" s="203">
        <f>IF(N200="základní",J200,0)</f>
        <v>0</v>
      </c>
      <c r="BF200" s="203">
        <f>IF(N200="snížená",J200,0)</f>
        <v>0</v>
      </c>
      <c r="BG200" s="203">
        <f>IF(N200="zákl. přenesená",J200,0)</f>
        <v>0</v>
      </c>
      <c r="BH200" s="203">
        <f>IF(N200="sníž. přenesená",J200,0)</f>
        <v>0</v>
      </c>
      <c r="BI200" s="203">
        <f>IF(N200="nulová",J200,0)</f>
        <v>0</v>
      </c>
      <c r="BJ200" s="23" t="s">
        <v>24</v>
      </c>
      <c r="BK200" s="203">
        <f>ROUND(I200*H200,2)</f>
        <v>0</v>
      </c>
      <c r="BL200" s="23" t="s">
        <v>167</v>
      </c>
      <c r="BM200" s="23" t="s">
        <v>764</v>
      </c>
    </row>
    <row r="201" spans="2:47" s="1" customFormat="1" ht="135">
      <c r="B201" s="40"/>
      <c r="C201" s="62"/>
      <c r="D201" s="208" t="s">
        <v>208</v>
      </c>
      <c r="E201" s="62"/>
      <c r="F201" s="209" t="s">
        <v>765</v>
      </c>
      <c r="G201" s="62"/>
      <c r="H201" s="62"/>
      <c r="I201" s="162"/>
      <c r="J201" s="62"/>
      <c r="K201" s="62"/>
      <c r="L201" s="60"/>
      <c r="M201" s="210"/>
      <c r="N201" s="41"/>
      <c r="O201" s="41"/>
      <c r="P201" s="41"/>
      <c r="Q201" s="41"/>
      <c r="R201" s="41"/>
      <c r="S201" s="41"/>
      <c r="T201" s="77"/>
      <c r="AT201" s="23" t="s">
        <v>208</v>
      </c>
      <c r="AU201" s="23" t="s">
        <v>83</v>
      </c>
    </row>
    <row r="202" spans="2:51" s="11" customFormat="1" ht="13.5">
      <c r="B202" s="211"/>
      <c r="C202" s="212"/>
      <c r="D202" s="208" t="s">
        <v>210</v>
      </c>
      <c r="E202" s="213" t="s">
        <v>22</v>
      </c>
      <c r="F202" s="214" t="s">
        <v>211</v>
      </c>
      <c r="G202" s="212"/>
      <c r="H202" s="215" t="s">
        <v>22</v>
      </c>
      <c r="I202" s="216"/>
      <c r="J202" s="212"/>
      <c r="K202" s="212"/>
      <c r="L202" s="217"/>
      <c r="M202" s="218"/>
      <c r="N202" s="219"/>
      <c r="O202" s="219"/>
      <c r="P202" s="219"/>
      <c r="Q202" s="219"/>
      <c r="R202" s="219"/>
      <c r="S202" s="219"/>
      <c r="T202" s="220"/>
      <c r="AT202" s="221" t="s">
        <v>210</v>
      </c>
      <c r="AU202" s="221" t="s">
        <v>83</v>
      </c>
      <c r="AV202" s="11" t="s">
        <v>24</v>
      </c>
      <c r="AW202" s="11" t="s">
        <v>38</v>
      </c>
      <c r="AX202" s="11" t="s">
        <v>74</v>
      </c>
      <c r="AY202" s="221" t="s">
        <v>148</v>
      </c>
    </row>
    <row r="203" spans="2:51" s="12" customFormat="1" ht="13.5">
      <c r="B203" s="222"/>
      <c r="C203" s="223"/>
      <c r="D203" s="208" t="s">
        <v>210</v>
      </c>
      <c r="E203" s="224" t="s">
        <v>22</v>
      </c>
      <c r="F203" s="225" t="s">
        <v>766</v>
      </c>
      <c r="G203" s="223"/>
      <c r="H203" s="226">
        <v>38.15</v>
      </c>
      <c r="I203" s="227"/>
      <c r="J203" s="223"/>
      <c r="K203" s="223"/>
      <c r="L203" s="228"/>
      <c r="M203" s="229"/>
      <c r="N203" s="230"/>
      <c r="O203" s="230"/>
      <c r="P203" s="230"/>
      <c r="Q203" s="230"/>
      <c r="R203" s="230"/>
      <c r="S203" s="230"/>
      <c r="T203" s="231"/>
      <c r="AT203" s="232" t="s">
        <v>210</v>
      </c>
      <c r="AU203" s="232" t="s">
        <v>83</v>
      </c>
      <c r="AV203" s="12" t="s">
        <v>83</v>
      </c>
      <c r="AW203" s="12" t="s">
        <v>38</v>
      </c>
      <c r="AX203" s="12" t="s">
        <v>74</v>
      </c>
      <c r="AY203" s="232" t="s">
        <v>148</v>
      </c>
    </row>
    <row r="204" spans="2:51" s="12" customFormat="1" ht="13.5">
      <c r="B204" s="222"/>
      <c r="C204" s="223"/>
      <c r="D204" s="208" t="s">
        <v>210</v>
      </c>
      <c r="E204" s="224" t="s">
        <v>22</v>
      </c>
      <c r="F204" s="225" t="s">
        <v>767</v>
      </c>
      <c r="G204" s="223"/>
      <c r="H204" s="226">
        <v>29.09</v>
      </c>
      <c r="I204" s="227"/>
      <c r="J204" s="223"/>
      <c r="K204" s="223"/>
      <c r="L204" s="228"/>
      <c r="M204" s="229"/>
      <c r="N204" s="230"/>
      <c r="O204" s="230"/>
      <c r="P204" s="230"/>
      <c r="Q204" s="230"/>
      <c r="R204" s="230"/>
      <c r="S204" s="230"/>
      <c r="T204" s="231"/>
      <c r="AT204" s="232" t="s">
        <v>210</v>
      </c>
      <c r="AU204" s="232" t="s">
        <v>83</v>
      </c>
      <c r="AV204" s="12" t="s">
        <v>83</v>
      </c>
      <c r="AW204" s="12" t="s">
        <v>38</v>
      </c>
      <c r="AX204" s="12" t="s">
        <v>74</v>
      </c>
      <c r="AY204" s="232" t="s">
        <v>148</v>
      </c>
    </row>
    <row r="205" spans="2:51" s="12" customFormat="1" ht="13.5">
      <c r="B205" s="222"/>
      <c r="C205" s="223"/>
      <c r="D205" s="208" t="s">
        <v>210</v>
      </c>
      <c r="E205" s="224" t="s">
        <v>22</v>
      </c>
      <c r="F205" s="225" t="s">
        <v>768</v>
      </c>
      <c r="G205" s="223"/>
      <c r="H205" s="226">
        <v>29.49</v>
      </c>
      <c r="I205" s="227"/>
      <c r="J205" s="223"/>
      <c r="K205" s="223"/>
      <c r="L205" s="228"/>
      <c r="M205" s="229"/>
      <c r="N205" s="230"/>
      <c r="O205" s="230"/>
      <c r="P205" s="230"/>
      <c r="Q205" s="230"/>
      <c r="R205" s="230"/>
      <c r="S205" s="230"/>
      <c r="T205" s="231"/>
      <c r="AT205" s="232" t="s">
        <v>210</v>
      </c>
      <c r="AU205" s="232" t="s">
        <v>83</v>
      </c>
      <c r="AV205" s="12" t="s">
        <v>83</v>
      </c>
      <c r="AW205" s="12" t="s">
        <v>38</v>
      </c>
      <c r="AX205" s="12" t="s">
        <v>74</v>
      </c>
      <c r="AY205" s="232" t="s">
        <v>148</v>
      </c>
    </row>
    <row r="206" spans="2:51" s="12" customFormat="1" ht="13.5">
      <c r="B206" s="222"/>
      <c r="C206" s="223"/>
      <c r="D206" s="208" t="s">
        <v>210</v>
      </c>
      <c r="E206" s="224" t="s">
        <v>22</v>
      </c>
      <c r="F206" s="225" t="s">
        <v>769</v>
      </c>
      <c r="G206" s="223"/>
      <c r="H206" s="226">
        <v>42.55</v>
      </c>
      <c r="I206" s="227"/>
      <c r="J206" s="223"/>
      <c r="K206" s="223"/>
      <c r="L206" s="228"/>
      <c r="M206" s="229"/>
      <c r="N206" s="230"/>
      <c r="O206" s="230"/>
      <c r="P206" s="230"/>
      <c r="Q206" s="230"/>
      <c r="R206" s="230"/>
      <c r="S206" s="230"/>
      <c r="T206" s="231"/>
      <c r="AT206" s="232" t="s">
        <v>210</v>
      </c>
      <c r="AU206" s="232" t="s">
        <v>83</v>
      </c>
      <c r="AV206" s="12" t="s">
        <v>83</v>
      </c>
      <c r="AW206" s="12" t="s">
        <v>38</v>
      </c>
      <c r="AX206" s="12" t="s">
        <v>74</v>
      </c>
      <c r="AY206" s="232" t="s">
        <v>148</v>
      </c>
    </row>
    <row r="207" spans="2:51" s="12" customFormat="1" ht="13.5">
      <c r="B207" s="222"/>
      <c r="C207" s="223"/>
      <c r="D207" s="208" t="s">
        <v>210</v>
      </c>
      <c r="E207" s="224" t="s">
        <v>22</v>
      </c>
      <c r="F207" s="225" t="s">
        <v>770</v>
      </c>
      <c r="G207" s="223"/>
      <c r="H207" s="226">
        <v>33.95</v>
      </c>
      <c r="I207" s="227"/>
      <c r="J207" s="223"/>
      <c r="K207" s="223"/>
      <c r="L207" s="228"/>
      <c r="M207" s="229"/>
      <c r="N207" s="230"/>
      <c r="O207" s="230"/>
      <c r="P207" s="230"/>
      <c r="Q207" s="230"/>
      <c r="R207" s="230"/>
      <c r="S207" s="230"/>
      <c r="T207" s="231"/>
      <c r="AT207" s="232" t="s">
        <v>210</v>
      </c>
      <c r="AU207" s="232" t="s">
        <v>83</v>
      </c>
      <c r="AV207" s="12" t="s">
        <v>83</v>
      </c>
      <c r="AW207" s="12" t="s">
        <v>38</v>
      </c>
      <c r="AX207" s="12" t="s">
        <v>74</v>
      </c>
      <c r="AY207" s="232" t="s">
        <v>148</v>
      </c>
    </row>
    <row r="208" spans="2:51" s="12" customFormat="1" ht="13.5">
      <c r="B208" s="222"/>
      <c r="C208" s="223"/>
      <c r="D208" s="208" t="s">
        <v>210</v>
      </c>
      <c r="E208" s="224" t="s">
        <v>22</v>
      </c>
      <c r="F208" s="225" t="s">
        <v>771</v>
      </c>
      <c r="G208" s="223"/>
      <c r="H208" s="226">
        <v>13.35</v>
      </c>
      <c r="I208" s="227"/>
      <c r="J208" s="223"/>
      <c r="K208" s="223"/>
      <c r="L208" s="228"/>
      <c r="M208" s="229"/>
      <c r="N208" s="230"/>
      <c r="O208" s="230"/>
      <c r="P208" s="230"/>
      <c r="Q208" s="230"/>
      <c r="R208" s="230"/>
      <c r="S208" s="230"/>
      <c r="T208" s="231"/>
      <c r="AT208" s="232" t="s">
        <v>210</v>
      </c>
      <c r="AU208" s="232" t="s">
        <v>83</v>
      </c>
      <c r="AV208" s="12" t="s">
        <v>83</v>
      </c>
      <c r="AW208" s="12" t="s">
        <v>38</v>
      </c>
      <c r="AX208" s="12" t="s">
        <v>74</v>
      </c>
      <c r="AY208" s="232" t="s">
        <v>148</v>
      </c>
    </row>
    <row r="209" spans="2:51" s="12" customFormat="1" ht="13.5">
      <c r="B209" s="222"/>
      <c r="C209" s="223"/>
      <c r="D209" s="208" t="s">
        <v>210</v>
      </c>
      <c r="E209" s="224" t="s">
        <v>22</v>
      </c>
      <c r="F209" s="225" t="s">
        <v>772</v>
      </c>
      <c r="G209" s="223"/>
      <c r="H209" s="226">
        <v>13.4</v>
      </c>
      <c r="I209" s="227"/>
      <c r="J209" s="223"/>
      <c r="K209" s="223"/>
      <c r="L209" s="228"/>
      <c r="M209" s="229"/>
      <c r="N209" s="230"/>
      <c r="O209" s="230"/>
      <c r="P209" s="230"/>
      <c r="Q209" s="230"/>
      <c r="R209" s="230"/>
      <c r="S209" s="230"/>
      <c r="T209" s="231"/>
      <c r="AT209" s="232" t="s">
        <v>210</v>
      </c>
      <c r="AU209" s="232" t="s">
        <v>83</v>
      </c>
      <c r="AV209" s="12" t="s">
        <v>83</v>
      </c>
      <c r="AW209" s="12" t="s">
        <v>38</v>
      </c>
      <c r="AX209" s="12" t="s">
        <v>74</v>
      </c>
      <c r="AY209" s="232" t="s">
        <v>148</v>
      </c>
    </row>
    <row r="210" spans="2:51" s="12" customFormat="1" ht="13.5">
      <c r="B210" s="222"/>
      <c r="C210" s="223"/>
      <c r="D210" s="208" t="s">
        <v>210</v>
      </c>
      <c r="E210" s="224" t="s">
        <v>22</v>
      </c>
      <c r="F210" s="225" t="s">
        <v>773</v>
      </c>
      <c r="G210" s="223"/>
      <c r="H210" s="226">
        <v>12.2</v>
      </c>
      <c r="I210" s="227"/>
      <c r="J210" s="223"/>
      <c r="K210" s="223"/>
      <c r="L210" s="228"/>
      <c r="M210" s="229"/>
      <c r="N210" s="230"/>
      <c r="O210" s="230"/>
      <c r="P210" s="230"/>
      <c r="Q210" s="230"/>
      <c r="R210" s="230"/>
      <c r="S210" s="230"/>
      <c r="T210" s="231"/>
      <c r="AT210" s="232" t="s">
        <v>210</v>
      </c>
      <c r="AU210" s="232" t="s">
        <v>83</v>
      </c>
      <c r="AV210" s="12" t="s">
        <v>83</v>
      </c>
      <c r="AW210" s="12" t="s">
        <v>38</v>
      </c>
      <c r="AX210" s="12" t="s">
        <v>74</v>
      </c>
      <c r="AY210" s="232" t="s">
        <v>148</v>
      </c>
    </row>
    <row r="211" spans="2:51" s="12" customFormat="1" ht="13.5">
      <c r="B211" s="222"/>
      <c r="C211" s="223"/>
      <c r="D211" s="208" t="s">
        <v>210</v>
      </c>
      <c r="E211" s="224" t="s">
        <v>22</v>
      </c>
      <c r="F211" s="225" t="s">
        <v>774</v>
      </c>
      <c r="G211" s="223"/>
      <c r="H211" s="226">
        <v>127.35</v>
      </c>
      <c r="I211" s="227"/>
      <c r="J211" s="223"/>
      <c r="K211" s="223"/>
      <c r="L211" s="228"/>
      <c r="M211" s="229"/>
      <c r="N211" s="230"/>
      <c r="O211" s="230"/>
      <c r="P211" s="230"/>
      <c r="Q211" s="230"/>
      <c r="R211" s="230"/>
      <c r="S211" s="230"/>
      <c r="T211" s="231"/>
      <c r="AT211" s="232" t="s">
        <v>210</v>
      </c>
      <c r="AU211" s="232" t="s">
        <v>83</v>
      </c>
      <c r="AV211" s="12" t="s">
        <v>83</v>
      </c>
      <c r="AW211" s="12" t="s">
        <v>38</v>
      </c>
      <c r="AX211" s="12" t="s">
        <v>74</v>
      </c>
      <c r="AY211" s="232" t="s">
        <v>148</v>
      </c>
    </row>
    <row r="212" spans="2:51" s="12" customFormat="1" ht="13.5">
      <c r="B212" s="222"/>
      <c r="C212" s="223"/>
      <c r="D212" s="208" t="s">
        <v>210</v>
      </c>
      <c r="E212" s="224" t="s">
        <v>22</v>
      </c>
      <c r="F212" s="225" t="s">
        <v>775</v>
      </c>
      <c r="G212" s="223"/>
      <c r="H212" s="226">
        <v>6.7</v>
      </c>
      <c r="I212" s="227"/>
      <c r="J212" s="223"/>
      <c r="K212" s="223"/>
      <c r="L212" s="228"/>
      <c r="M212" s="229"/>
      <c r="N212" s="230"/>
      <c r="O212" s="230"/>
      <c r="P212" s="230"/>
      <c r="Q212" s="230"/>
      <c r="R212" s="230"/>
      <c r="S212" s="230"/>
      <c r="T212" s="231"/>
      <c r="AT212" s="232" t="s">
        <v>210</v>
      </c>
      <c r="AU212" s="232" t="s">
        <v>83</v>
      </c>
      <c r="AV212" s="12" t="s">
        <v>83</v>
      </c>
      <c r="AW212" s="12" t="s">
        <v>38</v>
      </c>
      <c r="AX212" s="12" t="s">
        <v>74</v>
      </c>
      <c r="AY212" s="232" t="s">
        <v>148</v>
      </c>
    </row>
    <row r="213" spans="2:51" s="12" customFormat="1" ht="13.5">
      <c r="B213" s="222"/>
      <c r="C213" s="223"/>
      <c r="D213" s="208" t="s">
        <v>210</v>
      </c>
      <c r="E213" s="224" t="s">
        <v>22</v>
      </c>
      <c r="F213" s="225" t="s">
        <v>776</v>
      </c>
      <c r="G213" s="223"/>
      <c r="H213" s="226">
        <v>36.49</v>
      </c>
      <c r="I213" s="227"/>
      <c r="J213" s="223"/>
      <c r="K213" s="223"/>
      <c r="L213" s="228"/>
      <c r="M213" s="229"/>
      <c r="N213" s="230"/>
      <c r="O213" s="230"/>
      <c r="P213" s="230"/>
      <c r="Q213" s="230"/>
      <c r="R213" s="230"/>
      <c r="S213" s="230"/>
      <c r="T213" s="231"/>
      <c r="AT213" s="232" t="s">
        <v>210</v>
      </c>
      <c r="AU213" s="232" t="s">
        <v>83</v>
      </c>
      <c r="AV213" s="12" t="s">
        <v>83</v>
      </c>
      <c r="AW213" s="12" t="s">
        <v>38</v>
      </c>
      <c r="AX213" s="12" t="s">
        <v>74</v>
      </c>
      <c r="AY213" s="232" t="s">
        <v>148</v>
      </c>
    </row>
    <row r="214" spans="2:51" s="12" customFormat="1" ht="13.5">
      <c r="B214" s="222"/>
      <c r="C214" s="223"/>
      <c r="D214" s="208" t="s">
        <v>210</v>
      </c>
      <c r="E214" s="224" t="s">
        <v>22</v>
      </c>
      <c r="F214" s="225" t="s">
        <v>777</v>
      </c>
      <c r="G214" s="223"/>
      <c r="H214" s="226">
        <v>16.9</v>
      </c>
      <c r="I214" s="227"/>
      <c r="J214" s="223"/>
      <c r="K214" s="223"/>
      <c r="L214" s="228"/>
      <c r="M214" s="229"/>
      <c r="N214" s="230"/>
      <c r="O214" s="230"/>
      <c r="P214" s="230"/>
      <c r="Q214" s="230"/>
      <c r="R214" s="230"/>
      <c r="S214" s="230"/>
      <c r="T214" s="231"/>
      <c r="AT214" s="232" t="s">
        <v>210</v>
      </c>
      <c r="AU214" s="232" t="s">
        <v>83</v>
      </c>
      <c r="AV214" s="12" t="s">
        <v>83</v>
      </c>
      <c r="AW214" s="12" t="s">
        <v>38</v>
      </c>
      <c r="AX214" s="12" t="s">
        <v>74</v>
      </c>
      <c r="AY214" s="232" t="s">
        <v>148</v>
      </c>
    </row>
    <row r="215" spans="2:51" s="12" customFormat="1" ht="13.5">
      <c r="B215" s="222"/>
      <c r="C215" s="223"/>
      <c r="D215" s="208" t="s">
        <v>210</v>
      </c>
      <c r="E215" s="224" t="s">
        <v>22</v>
      </c>
      <c r="F215" s="225" t="s">
        <v>778</v>
      </c>
      <c r="G215" s="223"/>
      <c r="H215" s="226">
        <v>30</v>
      </c>
      <c r="I215" s="227"/>
      <c r="J215" s="223"/>
      <c r="K215" s="223"/>
      <c r="L215" s="228"/>
      <c r="M215" s="229"/>
      <c r="N215" s="230"/>
      <c r="O215" s="230"/>
      <c r="P215" s="230"/>
      <c r="Q215" s="230"/>
      <c r="R215" s="230"/>
      <c r="S215" s="230"/>
      <c r="T215" s="231"/>
      <c r="AT215" s="232" t="s">
        <v>210</v>
      </c>
      <c r="AU215" s="232" t="s">
        <v>83</v>
      </c>
      <c r="AV215" s="12" t="s">
        <v>83</v>
      </c>
      <c r="AW215" s="12" t="s">
        <v>38</v>
      </c>
      <c r="AX215" s="12" t="s">
        <v>74</v>
      </c>
      <c r="AY215" s="232" t="s">
        <v>148</v>
      </c>
    </row>
    <row r="216" spans="2:51" s="12" customFormat="1" ht="13.5">
      <c r="B216" s="222"/>
      <c r="C216" s="223"/>
      <c r="D216" s="208" t="s">
        <v>210</v>
      </c>
      <c r="E216" s="224" t="s">
        <v>22</v>
      </c>
      <c r="F216" s="225" t="s">
        <v>779</v>
      </c>
      <c r="G216" s="223"/>
      <c r="H216" s="226">
        <v>16.6</v>
      </c>
      <c r="I216" s="227"/>
      <c r="J216" s="223"/>
      <c r="K216" s="223"/>
      <c r="L216" s="228"/>
      <c r="M216" s="229"/>
      <c r="N216" s="230"/>
      <c r="O216" s="230"/>
      <c r="P216" s="230"/>
      <c r="Q216" s="230"/>
      <c r="R216" s="230"/>
      <c r="S216" s="230"/>
      <c r="T216" s="231"/>
      <c r="AT216" s="232" t="s">
        <v>210</v>
      </c>
      <c r="AU216" s="232" t="s">
        <v>83</v>
      </c>
      <c r="AV216" s="12" t="s">
        <v>83</v>
      </c>
      <c r="AW216" s="12" t="s">
        <v>38</v>
      </c>
      <c r="AX216" s="12" t="s">
        <v>74</v>
      </c>
      <c r="AY216" s="232" t="s">
        <v>148</v>
      </c>
    </row>
    <row r="217" spans="2:51" s="12" customFormat="1" ht="13.5">
      <c r="B217" s="222"/>
      <c r="C217" s="223"/>
      <c r="D217" s="208" t="s">
        <v>210</v>
      </c>
      <c r="E217" s="224" t="s">
        <v>22</v>
      </c>
      <c r="F217" s="225" t="s">
        <v>780</v>
      </c>
      <c r="G217" s="223"/>
      <c r="H217" s="226">
        <v>77.29</v>
      </c>
      <c r="I217" s="227"/>
      <c r="J217" s="223"/>
      <c r="K217" s="223"/>
      <c r="L217" s="228"/>
      <c r="M217" s="229"/>
      <c r="N217" s="230"/>
      <c r="O217" s="230"/>
      <c r="P217" s="230"/>
      <c r="Q217" s="230"/>
      <c r="R217" s="230"/>
      <c r="S217" s="230"/>
      <c r="T217" s="231"/>
      <c r="AT217" s="232" t="s">
        <v>210</v>
      </c>
      <c r="AU217" s="232" t="s">
        <v>83</v>
      </c>
      <c r="AV217" s="12" t="s">
        <v>83</v>
      </c>
      <c r="AW217" s="12" t="s">
        <v>38</v>
      </c>
      <c r="AX217" s="12" t="s">
        <v>74</v>
      </c>
      <c r="AY217" s="232" t="s">
        <v>148</v>
      </c>
    </row>
    <row r="218" spans="2:51" s="13" customFormat="1" ht="13.5">
      <c r="B218" s="233"/>
      <c r="C218" s="234"/>
      <c r="D218" s="244" t="s">
        <v>210</v>
      </c>
      <c r="E218" s="245" t="s">
        <v>22</v>
      </c>
      <c r="F218" s="246" t="s">
        <v>213</v>
      </c>
      <c r="G218" s="234"/>
      <c r="H218" s="247">
        <v>523.51</v>
      </c>
      <c r="I218" s="238"/>
      <c r="J218" s="234"/>
      <c r="K218" s="234"/>
      <c r="L218" s="239"/>
      <c r="M218" s="240"/>
      <c r="N218" s="241"/>
      <c r="O218" s="241"/>
      <c r="P218" s="241"/>
      <c r="Q218" s="241"/>
      <c r="R218" s="241"/>
      <c r="S218" s="241"/>
      <c r="T218" s="242"/>
      <c r="AT218" s="243" t="s">
        <v>210</v>
      </c>
      <c r="AU218" s="243" t="s">
        <v>83</v>
      </c>
      <c r="AV218" s="13" t="s">
        <v>167</v>
      </c>
      <c r="AW218" s="13" t="s">
        <v>6</v>
      </c>
      <c r="AX218" s="13" t="s">
        <v>24</v>
      </c>
      <c r="AY218" s="243" t="s">
        <v>148</v>
      </c>
    </row>
    <row r="219" spans="2:65" s="1" customFormat="1" ht="22.5" customHeight="1">
      <c r="B219" s="40"/>
      <c r="C219" s="192" t="s">
        <v>393</v>
      </c>
      <c r="D219" s="192" t="s">
        <v>151</v>
      </c>
      <c r="E219" s="193" t="s">
        <v>781</v>
      </c>
      <c r="F219" s="194" t="s">
        <v>782</v>
      </c>
      <c r="G219" s="195" t="s">
        <v>206</v>
      </c>
      <c r="H219" s="196">
        <v>523.51</v>
      </c>
      <c r="I219" s="197"/>
      <c r="J219" s="198">
        <f>ROUND(I219*H219,2)</f>
        <v>0</v>
      </c>
      <c r="K219" s="194" t="s">
        <v>155</v>
      </c>
      <c r="L219" s="60"/>
      <c r="M219" s="199" t="s">
        <v>22</v>
      </c>
      <c r="N219" s="200" t="s">
        <v>45</v>
      </c>
      <c r="O219" s="41"/>
      <c r="P219" s="201">
        <f>O219*H219</f>
        <v>0</v>
      </c>
      <c r="Q219" s="201">
        <v>0.1617</v>
      </c>
      <c r="R219" s="201">
        <f>Q219*H219</f>
        <v>84.651567</v>
      </c>
      <c r="S219" s="201">
        <v>0</v>
      </c>
      <c r="T219" s="202">
        <f>S219*H219</f>
        <v>0</v>
      </c>
      <c r="AR219" s="23" t="s">
        <v>167</v>
      </c>
      <c r="AT219" s="23" t="s">
        <v>151</v>
      </c>
      <c r="AU219" s="23" t="s">
        <v>83</v>
      </c>
      <c r="AY219" s="23" t="s">
        <v>148</v>
      </c>
      <c r="BE219" s="203">
        <f>IF(N219="základní",J219,0)</f>
        <v>0</v>
      </c>
      <c r="BF219" s="203">
        <f>IF(N219="snížená",J219,0)</f>
        <v>0</v>
      </c>
      <c r="BG219" s="203">
        <f>IF(N219="zákl. přenesená",J219,0)</f>
        <v>0</v>
      </c>
      <c r="BH219" s="203">
        <f>IF(N219="sníž. přenesená",J219,0)</f>
        <v>0</v>
      </c>
      <c r="BI219" s="203">
        <f>IF(N219="nulová",J219,0)</f>
        <v>0</v>
      </c>
      <c r="BJ219" s="23" t="s">
        <v>24</v>
      </c>
      <c r="BK219" s="203">
        <f>ROUND(I219*H219,2)</f>
        <v>0</v>
      </c>
      <c r="BL219" s="23" t="s">
        <v>167</v>
      </c>
      <c r="BM219" s="23" t="s">
        <v>783</v>
      </c>
    </row>
    <row r="220" spans="2:47" s="1" customFormat="1" ht="27">
      <c r="B220" s="40"/>
      <c r="C220" s="62"/>
      <c r="D220" s="244" t="s">
        <v>208</v>
      </c>
      <c r="E220" s="62"/>
      <c r="F220" s="248" t="s">
        <v>784</v>
      </c>
      <c r="G220" s="62"/>
      <c r="H220" s="62"/>
      <c r="I220" s="162"/>
      <c r="J220" s="62"/>
      <c r="K220" s="62"/>
      <c r="L220" s="60"/>
      <c r="M220" s="210"/>
      <c r="N220" s="41"/>
      <c r="O220" s="41"/>
      <c r="P220" s="41"/>
      <c r="Q220" s="41"/>
      <c r="R220" s="41"/>
      <c r="S220" s="41"/>
      <c r="T220" s="77"/>
      <c r="AT220" s="23" t="s">
        <v>208</v>
      </c>
      <c r="AU220" s="23" t="s">
        <v>83</v>
      </c>
    </row>
    <row r="221" spans="2:65" s="1" customFormat="1" ht="22.5" customHeight="1">
      <c r="B221" s="40"/>
      <c r="C221" s="192" t="s">
        <v>399</v>
      </c>
      <c r="D221" s="192" t="s">
        <v>151</v>
      </c>
      <c r="E221" s="193" t="s">
        <v>785</v>
      </c>
      <c r="F221" s="194" t="s">
        <v>786</v>
      </c>
      <c r="G221" s="195" t="s">
        <v>206</v>
      </c>
      <c r="H221" s="196">
        <v>26.75</v>
      </c>
      <c r="I221" s="197"/>
      <c r="J221" s="198">
        <f>ROUND(I221*H221,2)</f>
        <v>0</v>
      </c>
      <c r="K221" s="194" t="s">
        <v>155</v>
      </c>
      <c r="L221" s="60"/>
      <c r="M221" s="199" t="s">
        <v>22</v>
      </c>
      <c r="N221" s="200" t="s">
        <v>45</v>
      </c>
      <c r="O221" s="41"/>
      <c r="P221" s="201">
        <f>O221*H221</f>
        <v>0</v>
      </c>
      <c r="Q221" s="201">
        <v>0.00012</v>
      </c>
      <c r="R221" s="201">
        <f>Q221*H221</f>
        <v>0.00321</v>
      </c>
      <c r="S221" s="201">
        <v>0</v>
      </c>
      <c r="T221" s="202">
        <f>S221*H221</f>
        <v>0</v>
      </c>
      <c r="AR221" s="23" t="s">
        <v>167</v>
      </c>
      <c r="AT221" s="23" t="s">
        <v>151</v>
      </c>
      <c r="AU221" s="23" t="s">
        <v>83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167</v>
      </c>
      <c r="BM221" s="23" t="s">
        <v>787</v>
      </c>
    </row>
    <row r="222" spans="2:51" s="11" customFormat="1" ht="13.5">
      <c r="B222" s="211"/>
      <c r="C222" s="212"/>
      <c r="D222" s="208" t="s">
        <v>210</v>
      </c>
      <c r="E222" s="213" t="s">
        <v>22</v>
      </c>
      <c r="F222" s="214" t="s">
        <v>211</v>
      </c>
      <c r="G222" s="212"/>
      <c r="H222" s="215" t="s">
        <v>22</v>
      </c>
      <c r="I222" s="216"/>
      <c r="J222" s="212"/>
      <c r="K222" s="212"/>
      <c r="L222" s="217"/>
      <c r="M222" s="218"/>
      <c r="N222" s="219"/>
      <c r="O222" s="219"/>
      <c r="P222" s="219"/>
      <c r="Q222" s="219"/>
      <c r="R222" s="219"/>
      <c r="S222" s="219"/>
      <c r="T222" s="220"/>
      <c r="AT222" s="221" t="s">
        <v>210</v>
      </c>
      <c r="AU222" s="221" t="s">
        <v>83</v>
      </c>
      <c r="AV222" s="11" t="s">
        <v>24</v>
      </c>
      <c r="AW222" s="11" t="s">
        <v>38</v>
      </c>
      <c r="AX222" s="11" t="s">
        <v>74</v>
      </c>
      <c r="AY222" s="221" t="s">
        <v>148</v>
      </c>
    </row>
    <row r="223" spans="2:51" s="12" customFormat="1" ht="13.5">
      <c r="B223" s="222"/>
      <c r="C223" s="223"/>
      <c r="D223" s="208" t="s">
        <v>210</v>
      </c>
      <c r="E223" s="224" t="s">
        <v>22</v>
      </c>
      <c r="F223" s="225" t="s">
        <v>771</v>
      </c>
      <c r="G223" s="223"/>
      <c r="H223" s="226">
        <v>13.35</v>
      </c>
      <c r="I223" s="227"/>
      <c r="J223" s="223"/>
      <c r="K223" s="223"/>
      <c r="L223" s="228"/>
      <c r="M223" s="229"/>
      <c r="N223" s="230"/>
      <c r="O223" s="230"/>
      <c r="P223" s="230"/>
      <c r="Q223" s="230"/>
      <c r="R223" s="230"/>
      <c r="S223" s="230"/>
      <c r="T223" s="231"/>
      <c r="AT223" s="232" t="s">
        <v>210</v>
      </c>
      <c r="AU223" s="232" t="s">
        <v>83</v>
      </c>
      <c r="AV223" s="12" t="s">
        <v>83</v>
      </c>
      <c r="AW223" s="12" t="s">
        <v>38</v>
      </c>
      <c r="AX223" s="12" t="s">
        <v>74</v>
      </c>
      <c r="AY223" s="232" t="s">
        <v>148</v>
      </c>
    </row>
    <row r="224" spans="2:51" s="12" customFormat="1" ht="13.5">
      <c r="B224" s="222"/>
      <c r="C224" s="223"/>
      <c r="D224" s="208" t="s">
        <v>210</v>
      </c>
      <c r="E224" s="224" t="s">
        <v>22</v>
      </c>
      <c r="F224" s="225" t="s">
        <v>772</v>
      </c>
      <c r="G224" s="223"/>
      <c r="H224" s="226">
        <v>13.4</v>
      </c>
      <c r="I224" s="227"/>
      <c r="J224" s="223"/>
      <c r="K224" s="223"/>
      <c r="L224" s="228"/>
      <c r="M224" s="229"/>
      <c r="N224" s="230"/>
      <c r="O224" s="230"/>
      <c r="P224" s="230"/>
      <c r="Q224" s="230"/>
      <c r="R224" s="230"/>
      <c r="S224" s="230"/>
      <c r="T224" s="231"/>
      <c r="AT224" s="232" t="s">
        <v>210</v>
      </c>
      <c r="AU224" s="232" t="s">
        <v>83</v>
      </c>
      <c r="AV224" s="12" t="s">
        <v>83</v>
      </c>
      <c r="AW224" s="12" t="s">
        <v>38</v>
      </c>
      <c r="AX224" s="12" t="s">
        <v>74</v>
      </c>
      <c r="AY224" s="232" t="s">
        <v>148</v>
      </c>
    </row>
    <row r="225" spans="2:51" s="13" customFormat="1" ht="13.5">
      <c r="B225" s="233"/>
      <c r="C225" s="234"/>
      <c r="D225" s="244" t="s">
        <v>210</v>
      </c>
      <c r="E225" s="245" t="s">
        <v>22</v>
      </c>
      <c r="F225" s="246" t="s">
        <v>213</v>
      </c>
      <c r="G225" s="234"/>
      <c r="H225" s="247">
        <v>26.75</v>
      </c>
      <c r="I225" s="238"/>
      <c r="J225" s="234"/>
      <c r="K225" s="234"/>
      <c r="L225" s="239"/>
      <c r="M225" s="240"/>
      <c r="N225" s="241"/>
      <c r="O225" s="241"/>
      <c r="P225" s="241"/>
      <c r="Q225" s="241"/>
      <c r="R225" s="241"/>
      <c r="S225" s="241"/>
      <c r="T225" s="242"/>
      <c r="AT225" s="243" t="s">
        <v>210</v>
      </c>
      <c r="AU225" s="243" t="s">
        <v>83</v>
      </c>
      <c r="AV225" s="13" t="s">
        <v>167</v>
      </c>
      <c r="AW225" s="13" t="s">
        <v>6</v>
      </c>
      <c r="AX225" s="13" t="s">
        <v>24</v>
      </c>
      <c r="AY225" s="243" t="s">
        <v>148</v>
      </c>
    </row>
    <row r="226" spans="2:65" s="1" customFormat="1" ht="31.5" customHeight="1">
      <c r="B226" s="40"/>
      <c r="C226" s="192" t="s">
        <v>407</v>
      </c>
      <c r="D226" s="192" t="s">
        <v>151</v>
      </c>
      <c r="E226" s="193" t="s">
        <v>788</v>
      </c>
      <c r="F226" s="194" t="s">
        <v>789</v>
      </c>
      <c r="G226" s="195" t="s">
        <v>206</v>
      </c>
      <c r="H226" s="196">
        <v>523.51</v>
      </c>
      <c r="I226" s="197"/>
      <c r="J226" s="198">
        <f>ROUND(I226*H226,2)</f>
        <v>0</v>
      </c>
      <c r="K226" s="194" t="s">
        <v>22</v>
      </c>
      <c r="L226" s="60"/>
      <c r="M226" s="199" t="s">
        <v>22</v>
      </c>
      <c r="N226" s="200" t="s">
        <v>45</v>
      </c>
      <c r="O226" s="41"/>
      <c r="P226" s="201">
        <f>O226*H226</f>
        <v>0</v>
      </c>
      <c r="Q226" s="201">
        <v>0</v>
      </c>
      <c r="R226" s="201">
        <f>Q226*H226</f>
        <v>0</v>
      </c>
      <c r="S226" s="201">
        <v>0</v>
      </c>
      <c r="T226" s="202">
        <f>S226*H226</f>
        <v>0</v>
      </c>
      <c r="AR226" s="23" t="s">
        <v>167</v>
      </c>
      <c r="AT226" s="23" t="s">
        <v>151</v>
      </c>
      <c r="AU226" s="23" t="s">
        <v>83</v>
      </c>
      <c r="AY226" s="23" t="s">
        <v>148</v>
      </c>
      <c r="BE226" s="203">
        <f>IF(N226="základní",J226,0)</f>
        <v>0</v>
      </c>
      <c r="BF226" s="203">
        <f>IF(N226="snížená",J226,0)</f>
        <v>0</v>
      </c>
      <c r="BG226" s="203">
        <f>IF(N226="zákl. přenesená",J226,0)</f>
        <v>0</v>
      </c>
      <c r="BH226" s="203">
        <f>IF(N226="sníž. přenesená",J226,0)</f>
        <v>0</v>
      </c>
      <c r="BI226" s="203">
        <f>IF(N226="nulová",J226,0)</f>
        <v>0</v>
      </c>
      <c r="BJ226" s="23" t="s">
        <v>24</v>
      </c>
      <c r="BK226" s="203">
        <f>ROUND(I226*H226,2)</f>
        <v>0</v>
      </c>
      <c r="BL226" s="23" t="s">
        <v>167</v>
      </c>
      <c r="BM226" s="23" t="s">
        <v>790</v>
      </c>
    </row>
    <row r="227" spans="2:63" s="10" customFormat="1" ht="29.85" customHeight="1">
      <c r="B227" s="175"/>
      <c r="C227" s="176"/>
      <c r="D227" s="189" t="s">
        <v>73</v>
      </c>
      <c r="E227" s="190" t="s">
        <v>235</v>
      </c>
      <c r="F227" s="190" t="s">
        <v>236</v>
      </c>
      <c r="G227" s="176"/>
      <c r="H227" s="176"/>
      <c r="I227" s="179"/>
      <c r="J227" s="191">
        <f>BK227</f>
        <v>0</v>
      </c>
      <c r="K227" s="176"/>
      <c r="L227" s="181"/>
      <c r="M227" s="182"/>
      <c r="N227" s="183"/>
      <c r="O227" s="183"/>
      <c r="P227" s="184">
        <f>SUM(P228:P248)</f>
        <v>0</v>
      </c>
      <c r="Q227" s="183"/>
      <c r="R227" s="184">
        <f>SUM(R228:R248)</f>
        <v>0.06805629999999999</v>
      </c>
      <c r="S227" s="183"/>
      <c r="T227" s="185">
        <f>SUM(T228:T248)</f>
        <v>0</v>
      </c>
      <c r="AR227" s="186" t="s">
        <v>24</v>
      </c>
      <c r="AT227" s="187" t="s">
        <v>73</v>
      </c>
      <c r="AU227" s="187" t="s">
        <v>24</v>
      </c>
      <c r="AY227" s="186" t="s">
        <v>148</v>
      </c>
      <c r="BK227" s="188">
        <f>SUM(BK228:BK248)</f>
        <v>0</v>
      </c>
    </row>
    <row r="228" spans="2:65" s="1" customFormat="1" ht="31.5" customHeight="1">
      <c r="B228" s="40"/>
      <c r="C228" s="192" t="s">
        <v>412</v>
      </c>
      <c r="D228" s="192" t="s">
        <v>151</v>
      </c>
      <c r="E228" s="193" t="s">
        <v>791</v>
      </c>
      <c r="F228" s="194" t="s">
        <v>792</v>
      </c>
      <c r="G228" s="195" t="s">
        <v>206</v>
      </c>
      <c r="H228" s="196">
        <v>523.25</v>
      </c>
      <c r="I228" s="197"/>
      <c r="J228" s="198">
        <f>ROUND(I228*H228,2)</f>
        <v>0</v>
      </c>
      <c r="K228" s="194" t="s">
        <v>155</v>
      </c>
      <c r="L228" s="60"/>
      <c r="M228" s="199" t="s">
        <v>22</v>
      </c>
      <c r="N228" s="200" t="s">
        <v>45</v>
      </c>
      <c r="O228" s="41"/>
      <c r="P228" s="201">
        <f>O228*H228</f>
        <v>0</v>
      </c>
      <c r="Q228" s="201">
        <v>0</v>
      </c>
      <c r="R228" s="201">
        <f>Q228*H228</f>
        <v>0</v>
      </c>
      <c r="S228" s="201">
        <v>0</v>
      </c>
      <c r="T228" s="202">
        <f>S228*H228</f>
        <v>0</v>
      </c>
      <c r="AR228" s="23" t="s">
        <v>167</v>
      </c>
      <c r="AT228" s="23" t="s">
        <v>151</v>
      </c>
      <c r="AU228" s="23" t="s">
        <v>83</v>
      </c>
      <c r="AY228" s="23" t="s">
        <v>148</v>
      </c>
      <c r="BE228" s="203">
        <f>IF(N228="základní",J228,0)</f>
        <v>0</v>
      </c>
      <c r="BF228" s="203">
        <f>IF(N228="snížená",J228,0)</f>
        <v>0</v>
      </c>
      <c r="BG228" s="203">
        <f>IF(N228="zákl. přenesená",J228,0)</f>
        <v>0</v>
      </c>
      <c r="BH228" s="203">
        <f>IF(N228="sníž. přenesená",J228,0)</f>
        <v>0</v>
      </c>
      <c r="BI228" s="203">
        <f>IF(N228="nulová",J228,0)</f>
        <v>0</v>
      </c>
      <c r="BJ228" s="23" t="s">
        <v>24</v>
      </c>
      <c r="BK228" s="203">
        <f>ROUND(I228*H228,2)</f>
        <v>0</v>
      </c>
      <c r="BL228" s="23" t="s">
        <v>167</v>
      </c>
      <c r="BM228" s="23" t="s">
        <v>793</v>
      </c>
    </row>
    <row r="229" spans="2:47" s="1" customFormat="1" ht="67.5">
      <c r="B229" s="40"/>
      <c r="C229" s="62"/>
      <c r="D229" s="208" t="s">
        <v>208</v>
      </c>
      <c r="E229" s="62"/>
      <c r="F229" s="209" t="s">
        <v>794</v>
      </c>
      <c r="G229" s="62"/>
      <c r="H229" s="62"/>
      <c r="I229" s="162"/>
      <c r="J229" s="62"/>
      <c r="K229" s="62"/>
      <c r="L229" s="60"/>
      <c r="M229" s="210"/>
      <c r="N229" s="41"/>
      <c r="O229" s="41"/>
      <c r="P229" s="41"/>
      <c r="Q229" s="41"/>
      <c r="R229" s="41"/>
      <c r="S229" s="41"/>
      <c r="T229" s="77"/>
      <c r="AT229" s="23" t="s">
        <v>208</v>
      </c>
      <c r="AU229" s="23" t="s">
        <v>83</v>
      </c>
    </row>
    <row r="230" spans="2:51" s="11" customFormat="1" ht="13.5">
      <c r="B230" s="211"/>
      <c r="C230" s="212"/>
      <c r="D230" s="208" t="s">
        <v>210</v>
      </c>
      <c r="E230" s="213" t="s">
        <v>22</v>
      </c>
      <c r="F230" s="214" t="s">
        <v>795</v>
      </c>
      <c r="G230" s="212"/>
      <c r="H230" s="215" t="s">
        <v>22</v>
      </c>
      <c r="I230" s="216"/>
      <c r="J230" s="212"/>
      <c r="K230" s="212"/>
      <c r="L230" s="217"/>
      <c r="M230" s="218"/>
      <c r="N230" s="219"/>
      <c r="O230" s="219"/>
      <c r="P230" s="219"/>
      <c r="Q230" s="219"/>
      <c r="R230" s="219"/>
      <c r="S230" s="219"/>
      <c r="T230" s="220"/>
      <c r="AT230" s="221" t="s">
        <v>210</v>
      </c>
      <c r="AU230" s="221" t="s">
        <v>83</v>
      </c>
      <c r="AV230" s="11" t="s">
        <v>24</v>
      </c>
      <c r="AW230" s="11" t="s">
        <v>38</v>
      </c>
      <c r="AX230" s="11" t="s">
        <v>74</v>
      </c>
      <c r="AY230" s="221" t="s">
        <v>148</v>
      </c>
    </row>
    <row r="231" spans="2:51" s="11" customFormat="1" ht="13.5">
      <c r="B231" s="211"/>
      <c r="C231" s="212"/>
      <c r="D231" s="208" t="s">
        <v>210</v>
      </c>
      <c r="E231" s="213" t="s">
        <v>22</v>
      </c>
      <c r="F231" s="214" t="s">
        <v>745</v>
      </c>
      <c r="G231" s="212"/>
      <c r="H231" s="215" t="s">
        <v>22</v>
      </c>
      <c r="I231" s="216"/>
      <c r="J231" s="212"/>
      <c r="K231" s="212"/>
      <c r="L231" s="217"/>
      <c r="M231" s="218"/>
      <c r="N231" s="219"/>
      <c r="O231" s="219"/>
      <c r="P231" s="219"/>
      <c r="Q231" s="219"/>
      <c r="R231" s="219"/>
      <c r="S231" s="219"/>
      <c r="T231" s="220"/>
      <c r="AT231" s="221" t="s">
        <v>210</v>
      </c>
      <c r="AU231" s="221" t="s">
        <v>83</v>
      </c>
      <c r="AV231" s="11" t="s">
        <v>24</v>
      </c>
      <c r="AW231" s="11" t="s">
        <v>38</v>
      </c>
      <c r="AX231" s="11" t="s">
        <v>74</v>
      </c>
      <c r="AY231" s="221" t="s">
        <v>148</v>
      </c>
    </row>
    <row r="232" spans="2:51" s="12" customFormat="1" ht="13.5">
      <c r="B232" s="222"/>
      <c r="C232" s="223"/>
      <c r="D232" s="208" t="s">
        <v>210</v>
      </c>
      <c r="E232" s="224" t="s">
        <v>22</v>
      </c>
      <c r="F232" s="225" t="s">
        <v>746</v>
      </c>
      <c r="G232" s="223"/>
      <c r="H232" s="226">
        <v>154.5</v>
      </c>
      <c r="I232" s="227"/>
      <c r="J232" s="223"/>
      <c r="K232" s="223"/>
      <c r="L232" s="228"/>
      <c r="M232" s="229"/>
      <c r="N232" s="230"/>
      <c r="O232" s="230"/>
      <c r="P232" s="230"/>
      <c r="Q232" s="230"/>
      <c r="R232" s="230"/>
      <c r="S232" s="230"/>
      <c r="T232" s="231"/>
      <c r="AT232" s="232" t="s">
        <v>210</v>
      </c>
      <c r="AU232" s="232" t="s">
        <v>83</v>
      </c>
      <c r="AV232" s="12" t="s">
        <v>83</v>
      </c>
      <c r="AW232" s="12" t="s">
        <v>38</v>
      </c>
      <c r="AX232" s="12" t="s">
        <v>74</v>
      </c>
      <c r="AY232" s="232" t="s">
        <v>148</v>
      </c>
    </row>
    <row r="233" spans="2:51" s="11" customFormat="1" ht="13.5">
      <c r="B233" s="211"/>
      <c r="C233" s="212"/>
      <c r="D233" s="208" t="s">
        <v>210</v>
      </c>
      <c r="E233" s="213" t="s">
        <v>22</v>
      </c>
      <c r="F233" s="214" t="s">
        <v>747</v>
      </c>
      <c r="G233" s="212"/>
      <c r="H233" s="215" t="s">
        <v>22</v>
      </c>
      <c r="I233" s="216"/>
      <c r="J233" s="212"/>
      <c r="K233" s="212"/>
      <c r="L233" s="217"/>
      <c r="M233" s="218"/>
      <c r="N233" s="219"/>
      <c r="O233" s="219"/>
      <c r="P233" s="219"/>
      <c r="Q233" s="219"/>
      <c r="R233" s="219"/>
      <c r="S233" s="219"/>
      <c r="T233" s="220"/>
      <c r="AT233" s="221" t="s">
        <v>210</v>
      </c>
      <c r="AU233" s="221" t="s">
        <v>83</v>
      </c>
      <c r="AV233" s="11" t="s">
        <v>24</v>
      </c>
      <c r="AW233" s="11" t="s">
        <v>38</v>
      </c>
      <c r="AX233" s="11" t="s">
        <v>74</v>
      </c>
      <c r="AY233" s="221" t="s">
        <v>148</v>
      </c>
    </row>
    <row r="234" spans="2:51" s="12" customFormat="1" ht="13.5">
      <c r="B234" s="222"/>
      <c r="C234" s="223"/>
      <c r="D234" s="208" t="s">
        <v>210</v>
      </c>
      <c r="E234" s="224" t="s">
        <v>22</v>
      </c>
      <c r="F234" s="225" t="s">
        <v>748</v>
      </c>
      <c r="G234" s="223"/>
      <c r="H234" s="226">
        <v>151.5</v>
      </c>
      <c r="I234" s="227"/>
      <c r="J234" s="223"/>
      <c r="K234" s="223"/>
      <c r="L234" s="228"/>
      <c r="M234" s="229"/>
      <c r="N234" s="230"/>
      <c r="O234" s="230"/>
      <c r="P234" s="230"/>
      <c r="Q234" s="230"/>
      <c r="R234" s="230"/>
      <c r="S234" s="230"/>
      <c r="T234" s="231"/>
      <c r="AT234" s="232" t="s">
        <v>210</v>
      </c>
      <c r="AU234" s="232" t="s">
        <v>83</v>
      </c>
      <c r="AV234" s="12" t="s">
        <v>83</v>
      </c>
      <c r="AW234" s="12" t="s">
        <v>38</v>
      </c>
      <c r="AX234" s="12" t="s">
        <v>74</v>
      </c>
      <c r="AY234" s="232" t="s">
        <v>148</v>
      </c>
    </row>
    <row r="235" spans="2:51" s="11" customFormat="1" ht="13.5">
      <c r="B235" s="211"/>
      <c r="C235" s="212"/>
      <c r="D235" s="208" t="s">
        <v>210</v>
      </c>
      <c r="E235" s="213" t="s">
        <v>22</v>
      </c>
      <c r="F235" s="214" t="s">
        <v>749</v>
      </c>
      <c r="G235" s="212"/>
      <c r="H235" s="215" t="s">
        <v>22</v>
      </c>
      <c r="I235" s="216"/>
      <c r="J235" s="212"/>
      <c r="K235" s="212"/>
      <c r="L235" s="217"/>
      <c r="M235" s="218"/>
      <c r="N235" s="219"/>
      <c r="O235" s="219"/>
      <c r="P235" s="219"/>
      <c r="Q235" s="219"/>
      <c r="R235" s="219"/>
      <c r="S235" s="219"/>
      <c r="T235" s="220"/>
      <c r="AT235" s="221" t="s">
        <v>210</v>
      </c>
      <c r="AU235" s="221" t="s">
        <v>83</v>
      </c>
      <c r="AV235" s="11" t="s">
        <v>24</v>
      </c>
      <c r="AW235" s="11" t="s">
        <v>38</v>
      </c>
      <c r="AX235" s="11" t="s">
        <v>74</v>
      </c>
      <c r="AY235" s="221" t="s">
        <v>148</v>
      </c>
    </row>
    <row r="236" spans="2:51" s="12" customFormat="1" ht="13.5">
      <c r="B236" s="222"/>
      <c r="C236" s="223"/>
      <c r="D236" s="208" t="s">
        <v>210</v>
      </c>
      <c r="E236" s="224" t="s">
        <v>22</v>
      </c>
      <c r="F236" s="225" t="s">
        <v>750</v>
      </c>
      <c r="G236" s="223"/>
      <c r="H236" s="226">
        <v>107.75</v>
      </c>
      <c r="I236" s="227"/>
      <c r="J236" s="223"/>
      <c r="K236" s="223"/>
      <c r="L236" s="228"/>
      <c r="M236" s="229"/>
      <c r="N236" s="230"/>
      <c r="O236" s="230"/>
      <c r="P236" s="230"/>
      <c r="Q236" s="230"/>
      <c r="R236" s="230"/>
      <c r="S236" s="230"/>
      <c r="T236" s="231"/>
      <c r="AT236" s="232" t="s">
        <v>210</v>
      </c>
      <c r="AU236" s="232" t="s">
        <v>83</v>
      </c>
      <c r="AV236" s="12" t="s">
        <v>83</v>
      </c>
      <c r="AW236" s="12" t="s">
        <v>38</v>
      </c>
      <c r="AX236" s="12" t="s">
        <v>74</v>
      </c>
      <c r="AY236" s="232" t="s">
        <v>148</v>
      </c>
    </row>
    <row r="237" spans="2:51" s="11" customFormat="1" ht="13.5">
      <c r="B237" s="211"/>
      <c r="C237" s="212"/>
      <c r="D237" s="208" t="s">
        <v>210</v>
      </c>
      <c r="E237" s="213" t="s">
        <v>22</v>
      </c>
      <c r="F237" s="214" t="s">
        <v>751</v>
      </c>
      <c r="G237" s="212"/>
      <c r="H237" s="215" t="s">
        <v>22</v>
      </c>
      <c r="I237" s="216"/>
      <c r="J237" s="212"/>
      <c r="K237" s="212"/>
      <c r="L237" s="217"/>
      <c r="M237" s="218"/>
      <c r="N237" s="219"/>
      <c r="O237" s="219"/>
      <c r="P237" s="219"/>
      <c r="Q237" s="219"/>
      <c r="R237" s="219"/>
      <c r="S237" s="219"/>
      <c r="T237" s="220"/>
      <c r="AT237" s="221" t="s">
        <v>210</v>
      </c>
      <c r="AU237" s="221" t="s">
        <v>83</v>
      </c>
      <c r="AV237" s="11" t="s">
        <v>24</v>
      </c>
      <c r="AW237" s="11" t="s">
        <v>38</v>
      </c>
      <c r="AX237" s="11" t="s">
        <v>74</v>
      </c>
      <c r="AY237" s="221" t="s">
        <v>148</v>
      </c>
    </row>
    <row r="238" spans="2:51" s="12" customFormat="1" ht="13.5">
      <c r="B238" s="222"/>
      <c r="C238" s="223"/>
      <c r="D238" s="244" t="s">
        <v>210</v>
      </c>
      <c r="E238" s="249" t="s">
        <v>22</v>
      </c>
      <c r="F238" s="250" t="s">
        <v>752</v>
      </c>
      <c r="G238" s="223"/>
      <c r="H238" s="251">
        <v>109.5</v>
      </c>
      <c r="I238" s="227"/>
      <c r="J238" s="223"/>
      <c r="K238" s="223"/>
      <c r="L238" s="228"/>
      <c r="M238" s="229"/>
      <c r="N238" s="230"/>
      <c r="O238" s="230"/>
      <c r="P238" s="230"/>
      <c r="Q238" s="230"/>
      <c r="R238" s="230"/>
      <c r="S238" s="230"/>
      <c r="T238" s="231"/>
      <c r="AT238" s="232" t="s">
        <v>210</v>
      </c>
      <c r="AU238" s="232" t="s">
        <v>83</v>
      </c>
      <c r="AV238" s="12" t="s">
        <v>83</v>
      </c>
      <c r="AW238" s="12" t="s">
        <v>38</v>
      </c>
      <c r="AX238" s="12" t="s">
        <v>74</v>
      </c>
      <c r="AY238" s="232" t="s">
        <v>148</v>
      </c>
    </row>
    <row r="239" spans="2:65" s="1" customFormat="1" ht="44.25" customHeight="1">
      <c r="B239" s="40"/>
      <c r="C239" s="192" t="s">
        <v>417</v>
      </c>
      <c r="D239" s="192" t="s">
        <v>151</v>
      </c>
      <c r="E239" s="193" t="s">
        <v>796</v>
      </c>
      <c r="F239" s="194" t="s">
        <v>797</v>
      </c>
      <c r="G239" s="195" t="s">
        <v>206</v>
      </c>
      <c r="H239" s="196">
        <v>47092.5</v>
      </c>
      <c r="I239" s="197"/>
      <c r="J239" s="198">
        <f>ROUND(I239*H239,2)</f>
        <v>0</v>
      </c>
      <c r="K239" s="194" t="s">
        <v>155</v>
      </c>
      <c r="L239" s="60"/>
      <c r="M239" s="199" t="s">
        <v>22</v>
      </c>
      <c r="N239" s="200" t="s">
        <v>45</v>
      </c>
      <c r="O239" s="41"/>
      <c r="P239" s="201">
        <f>O239*H239</f>
        <v>0</v>
      </c>
      <c r="Q239" s="201">
        <v>0</v>
      </c>
      <c r="R239" s="201">
        <f>Q239*H239</f>
        <v>0</v>
      </c>
      <c r="S239" s="201">
        <v>0</v>
      </c>
      <c r="T239" s="202">
        <f>S239*H239</f>
        <v>0</v>
      </c>
      <c r="AR239" s="23" t="s">
        <v>167</v>
      </c>
      <c r="AT239" s="23" t="s">
        <v>151</v>
      </c>
      <c r="AU239" s="23" t="s">
        <v>83</v>
      </c>
      <c r="AY239" s="23" t="s">
        <v>148</v>
      </c>
      <c r="BE239" s="203">
        <f>IF(N239="základní",J239,0)</f>
        <v>0</v>
      </c>
      <c r="BF239" s="203">
        <f>IF(N239="snížená",J239,0)</f>
        <v>0</v>
      </c>
      <c r="BG239" s="203">
        <f>IF(N239="zákl. přenesená",J239,0)</f>
        <v>0</v>
      </c>
      <c r="BH239" s="203">
        <f>IF(N239="sníž. přenesená",J239,0)</f>
        <v>0</v>
      </c>
      <c r="BI239" s="203">
        <f>IF(N239="nulová",J239,0)</f>
        <v>0</v>
      </c>
      <c r="BJ239" s="23" t="s">
        <v>24</v>
      </c>
      <c r="BK239" s="203">
        <f>ROUND(I239*H239,2)</f>
        <v>0</v>
      </c>
      <c r="BL239" s="23" t="s">
        <v>167</v>
      </c>
      <c r="BM239" s="23" t="s">
        <v>798</v>
      </c>
    </row>
    <row r="240" spans="2:47" s="1" customFormat="1" ht="67.5">
      <c r="B240" s="40"/>
      <c r="C240" s="62"/>
      <c r="D240" s="208" t="s">
        <v>208</v>
      </c>
      <c r="E240" s="62"/>
      <c r="F240" s="209" t="s">
        <v>794</v>
      </c>
      <c r="G240" s="62"/>
      <c r="H240" s="62"/>
      <c r="I240" s="162"/>
      <c r="J240" s="62"/>
      <c r="K240" s="62"/>
      <c r="L240" s="60"/>
      <c r="M240" s="210"/>
      <c r="N240" s="41"/>
      <c r="O240" s="41"/>
      <c r="P240" s="41"/>
      <c r="Q240" s="41"/>
      <c r="R240" s="41"/>
      <c r="S240" s="41"/>
      <c r="T240" s="77"/>
      <c r="AT240" s="23" t="s">
        <v>208</v>
      </c>
      <c r="AU240" s="23" t="s">
        <v>83</v>
      </c>
    </row>
    <row r="241" spans="2:51" s="11" customFormat="1" ht="13.5">
      <c r="B241" s="211"/>
      <c r="C241" s="212"/>
      <c r="D241" s="208" t="s">
        <v>210</v>
      </c>
      <c r="E241" s="213" t="s">
        <v>22</v>
      </c>
      <c r="F241" s="214" t="s">
        <v>799</v>
      </c>
      <c r="G241" s="212"/>
      <c r="H241" s="215" t="s">
        <v>22</v>
      </c>
      <c r="I241" s="216"/>
      <c r="J241" s="212"/>
      <c r="K241" s="212"/>
      <c r="L241" s="217"/>
      <c r="M241" s="218"/>
      <c r="N241" s="219"/>
      <c r="O241" s="219"/>
      <c r="P241" s="219"/>
      <c r="Q241" s="219"/>
      <c r="R241" s="219"/>
      <c r="S241" s="219"/>
      <c r="T241" s="220"/>
      <c r="AT241" s="221" t="s">
        <v>210</v>
      </c>
      <c r="AU241" s="221" t="s">
        <v>83</v>
      </c>
      <c r="AV241" s="11" t="s">
        <v>24</v>
      </c>
      <c r="AW241" s="11" t="s">
        <v>38</v>
      </c>
      <c r="AX241" s="11" t="s">
        <v>74</v>
      </c>
      <c r="AY241" s="221" t="s">
        <v>148</v>
      </c>
    </row>
    <row r="242" spans="2:51" s="12" customFormat="1" ht="13.5">
      <c r="B242" s="222"/>
      <c r="C242" s="223"/>
      <c r="D242" s="244" t="s">
        <v>210</v>
      </c>
      <c r="E242" s="249" t="s">
        <v>22</v>
      </c>
      <c r="F242" s="250" t="s">
        <v>800</v>
      </c>
      <c r="G242" s="223"/>
      <c r="H242" s="251">
        <v>47092.5</v>
      </c>
      <c r="I242" s="227"/>
      <c r="J242" s="223"/>
      <c r="K242" s="223"/>
      <c r="L242" s="228"/>
      <c r="M242" s="229"/>
      <c r="N242" s="230"/>
      <c r="O242" s="230"/>
      <c r="P242" s="230"/>
      <c r="Q242" s="230"/>
      <c r="R242" s="230"/>
      <c r="S242" s="230"/>
      <c r="T242" s="231"/>
      <c r="AT242" s="232" t="s">
        <v>210</v>
      </c>
      <c r="AU242" s="232" t="s">
        <v>83</v>
      </c>
      <c r="AV242" s="12" t="s">
        <v>83</v>
      </c>
      <c r="AW242" s="12" t="s">
        <v>38</v>
      </c>
      <c r="AX242" s="12" t="s">
        <v>74</v>
      </c>
      <c r="AY242" s="232" t="s">
        <v>148</v>
      </c>
    </row>
    <row r="243" spans="2:65" s="1" customFormat="1" ht="31.5" customHeight="1">
      <c r="B243" s="40"/>
      <c r="C243" s="192" t="s">
        <v>425</v>
      </c>
      <c r="D243" s="192" t="s">
        <v>151</v>
      </c>
      <c r="E243" s="193" t="s">
        <v>801</v>
      </c>
      <c r="F243" s="194" t="s">
        <v>802</v>
      </c>
      <c r="G243" s="195" t="s">
        <v>206</v>
      </c>
      <c r="H243" s="196">
        <v>523.25</v>
      </c>
      <c r="I243" s="197"/>
      <c r="J243" s="198">
        <f>ROUND(I243*H243,2)</f>
        <v>0</v>
      </c>
      <c r="K243" s="194" t="s">
        <v>155</v>
      </c>
      <c r="L243" s="60"/>
      <c r="M243" s="199" t="s">
        <v>22</v>
      </c>
      <c r="N243" s="200" t="s">
        <v>45</v>
      </c>
      <c r="O243" s="41"/>
      <c r="P243" s="201">
        <f>O243*H243</f>
        <v>0</v>
      </c>
      <c r="Q243" s="201">
        <v>0</v>
      </c>
      <c r="R243" s="201">
        <f>Q243*H243</f>
        <v>0</v>
      </c>
      <c r="S243" s="201">
        <v>0</v>
      </c>
      <c r="T243" s="202">
        <f>S243*H243</f>
        <v>0</v>
      </c>
      <c r="AR243" s="23" t="s">
        <v>167</v>
      </c>
      <c r="AT243" s="23" t="s">
        <v>151</v>
      </c>
      <c r="AU243" s="23" t="s">
        <v>83</v>
      </c>
      <c r="AY243" s="23" t="s">
        <v>148</v>
      </c>
      <c r="BE243" s="203">
        <f>IF(N243="základní",J243,0)</f>
        <v>0</v>
      </c>
      <c r="BF243" s="203">
        <f>IF(N243="snížená",J243,0)</f>
        <v>0</v>
      </c>
      <c r="BG243" s="203">
        <f>IF(N243="zákl. přenesená",J243,0)</f>
        <v>0</v>
      </c>
      <c r="BH243" s="203">
        <f>IF(N243="sníž. přenesená",J243,0)</f>
        <v>0</v>
      </c>
      <c r="BI243" s="203">
        <f>IF(N243="nulová",J243,0)</f>
        <v>0</v>
      </c>
      <c r="BJ243" s="23" t="s">
        <v>24</v>
      </c>
      <c r="BK243" s="203">
        <f>ROUND(I243*H243,2)</f>
        <v>0</v>
      </c>
      <c r="BL243" s="23" t="s">
        <v>167</v>
      </c>
      <c r="BM243" s="23" t="s">
        <v>803</v>
      </c>
    </row>
    <row r="244" spans="2:47" s="1" customFormat="1" ht="27">
      <c r="B244" s="40"/>
      <c r="C244" s="62"/>
      <c r="D244" s="244" t="s">
        <v>208</v>
      </c>
      <c r="E244" s="62"/>
      <c r="F244" s="248" t="s">
        <v>804</v>
      </c>
      <c r="G244" s="62"/>
      <c r="H244" s="62"/>
      <c r="I244" s="162"/>
      <c r="J244" s="62"/>
      <c r="K244" s="62"/>
      <c r="L244" s="60"/>
      <c r="M244" s="210"/>
      <c r="N244" s="41"/>
      <c r="O244" s="41"/>
      <c r="P244" s="41"/>
      <c r="Q244" s="41"/>
      <c r="R244" s="41"/>
      <c r="S244" s="41"/>
      <c r="T244" s="77"/>
      <c r="AT244" s="23" t="s">
        <v>208</v>
      </c>
      <c r="AU244" s="23" t="s">
        <v>83</v>
      </c>
    </row>
    <row r="245" spans="2:65" s="1" customFormat="1" ht="31.5" customHeight="1">
      <c r="B245" s="40"/>
      <c r="C245" s="192" t="s">
        <v>429</v>
      </c>
      <c r="D245" s="192" t="s">
        <v>151</v>
      </c>
      <c r="E245" s="193" t="s">
        <v>237</v>
      </c>
      <c r="F245" s="194" t="s">
        <v>238</v>
      </c>
      <c r="G245" s="195" t="s">
        <v>206</v>
      </c>
      <c r="H245" s="196">
        <v>523.51</v>
      </c>
      <c r="I245" s="197"/>
      <c r="J245" s="198">
        <f>ROUND(I245*H245,2)</f>
        <v>0</v>
      </c>
      <c r="K245" s="194" t="s">
        <v>155</v>
      </c>
      <c r="L245" s="60"/>
      <c r="M245" s="199" t="s">
        <v>22</v>
      </c>
      <c r="N245" s="200" t="s">
        <v>45</v>
      </c>
      <c r="O245" s="41"/>
      <c r="P245" s="201">
        <f>O245*H245</f>
        <v>0</v>
      </c>
      <c r="Q245" s="201">
        <v>0.00013</v>
      </c>
      <c r="R245" s="201">
        <f>Q245*H245</f>
        <v>0.06805629999999999</v>
      </c>
      <c r="S245" s="201">
        <v>0</v>
      </c>
      <c r="T245" s="202">
        <f>S245*H245</f>
        <v>0</v>
      </c>
      <c r="AR245" s="23" t="s">
        <v>167</v>
      </c>
      <c r="AT245" s="23" t="s">
        <v>151</v>
      </c>
      <c r="AU245" s="23" t="s">
        <v>83</v>
      </c>
      <c r="AY245" s="23" t="s">
        <v>148</v>
      </c>
      <c r="BE245" s="203">
        <f>IF(N245="základní",J245,0)</f>
        <v>0</v>
      </c>
      <c r="BF245" s="203">
        <f>IF(N245="snížená",J245,0)</f>
        <v>0</v>
      </c>
      <c r="BG245" s="203">
        <f>IF(N245="zákl. přenesená",J245,0)</f>
        <v>0</v>
      </c>
      <c r="BH245" s="203">
        <f>IF(N245="sníž. přenesená",J245,0)</f>
        <v>0</v>
      </c>
      <c r="BI245" s="203">
        <f>IF(N245="nulová",J245,0)</f>
        <v>0</v>
      </c>
      <c r="BJ245" s="23" t="s">
        <v>24</v>
      </c>
      <c r="BK245" s="203">
        <f>ROUND(I245*H245,2)</f>
        <v>0</v>
      </c>
      <c r="BL245" s="23" t="s">
        <v>167</v>
      </c>
      <c r="BM245" s="23" t="s">
        <v>239</v>
      </c>
    </row>
    <row r="246" spans="2:47" s="1" customFormat="1" ht="54">
      <c r="B246" s="40"/>
      <c r="C246" s="62"/>
      <c r="D246" s="208" t="s">
        <v>208</v>
      </c>
      <c r="E246" s="62"/>
      <c r="F246" s="209" t="s">
        <v>240</v>
      </c>
      <c r="G246" s="62"/>
      <c r="H246" s="62"/>
      <c r="I246" s="162"/>
      <c r="J246" s="62"/>
      <c r="K246" s="62"/>
      <c r="L246" s="60"/>
      <c r="M246" s="210"/>
      <c r="N246" s="41"/>
      <c r="O246" s="41"/>
      <c r="P246" s="41"/>
      <c r="Q246" s="41"/>
      <c r="R246" s="41"/>
      <c r="S246" s="41"/>
      <c r="T246" s="77"/>
      <c r="AT246" s="23" t="s">
        <v>208</v>
      </c>
      <c r="AU246" s="23" t="s">
        <v>83</v>
      </c>
    </row>
    <row r="247" spans="2:51" s="11" customFormat="1" ht="13.5">
      <c r="B247" s="211"/>
      <c r="C247" s="212"/>
      <c r="D247" s="208" t="s">
        <v>210</v>
      </c>
      <c r="E247" s="213" t="s">
        <v>22</v>
      </c>
      <c r="F247" s="214" t="s">
        <v>241</v>
      </c>
      <c r="G247" s="212"/>
      <c r="H247" s="215" t="s">
        <v>22</v>
      </c>
      <c r="I247" s="216"/>
      <c r="J247" s="212"/>
      <c r="K247" s="212"/>
      <c r="L247" s="217"/>
      <c r="M247" s="218"/>
      <c r="N247" s="219"/>
      <c r="O247" s="219"/>
      <c r="P247" s="219"/>
      <c r="Q247" s="219"/>
      <c r="R247" s="219"/>
      <c r="S247" s="219"/>
      <c r="T247" s="220"/>
      <c r="AT247" s="221" t="s">
        <v>210</v>
      </c>
      <c r="AU247" s="221" t="s">
        <v>83</v>
      </c>
      <c r="AV247" s="11" t="s">
        <v>24</v>
      </c>
      <c r="AW247" s="11" t="s">
        <v>38</v>
      </c>
      <c r="AX247" s="11" t="s">
        <v>74</v>
      </c>
      <c r="AY247" s="221" t="s">
        <v>148</v>
      </c>
    </row>
    <row r="248" spans="2:51" s="12" customFormat="1" ht="13.5">
      <c r="B248" s="222"/>
      <c r="C248" s="223"/>
      <c r="D248" s="208" t="s">
        <v>210</v>
      </c>
      <c r="E248" s="224" t="s">
        <v>22</v>
      </c>
      <c r="F248" s="225" t="s">
        <v>805</v>
      </c>
      <c r="G248" s="223"/>
      <c r="H248" s="226">
        <v>523.51</v>
      </c>
      <c r="I248" s="227"/>
      <c r="J248" s="223"/>
      <c r="K248" s="223"/>
      <c r="L248" s="228"/>
      <c r="M248" s="229"/>
      <c r="N248" s="230"/>
      <c r="O248" s="230"/>
      <c r="P248" s="230"/>
      <c r="Q248" s="230"/>
      <c r="R248" s="230"/>
      <c r="S248" s="230"/>
      <c r="T248" s="231"/>
      <c r="AT248" s="232" t="s">
        <v>210</v>
      </c>
      <c r="AU248" s="232" t="s">
        <v>83</v>
      </c>
      <c r="AV248" s="12" t="s">
        <v>83</v>
      </c>
      <c r="AW248" s="12" t="s">
        <v>38</v>
      </c>
      <c r="AX248" s="12" t="s">
        <v>74</v>
      </c>
      <c r="AY248" s="232" t="s">
        <v>148</v>
      </c>
    </row>
    <row r="249" spans="2:63" s="10" customFormat="1" ht="29.85" customHeight="1">
      <c r="B249" s="175"/>
      <c r="C249" s="176"/>
      <c r="D249" s="189" t="s">
        <v>73</v>
      </c>
      <c r="E249" s="190" t="s">
        <v>243</v>
      </c>
      <c r="F249" s="190" t="s">
        <v>244</v>
      </c>
      <c r="G249" s="176"/>
      <c r="H249" s="176"/>
      <c r="I249" s="179"/>
      <c r="J249" s="191">
        <f>BK249</f>
        <v>0</v>
      </c>
      <c r="K249" s="176"/>
      <c r="L249" s="181"/>
      <c r="M249" s="182"/>
      <c r="N249" s="183"/>
      <c r="O249" s="183"/>
      <c r="P249" s="184">
        <f>SUM(P250:P267)</f>
        <v>0</v>
      </c>
      <c r="Q249" s="183"/>
      <c r="R249" s="184">
        <f>SUM(R250:R267)</f>
        <v>0.0209404</v>
      </c>
      <c r="S249" s="183"/>
      <c r="T249" s="185">
        <f>SUM(T250:T267)</f>
        <v>0</v>
      </c>
      <c r="AR249" s="186" t="s">
        <v>24</v>
      </c>
      <c r="AT249" s="187" t="s">
        <v>73</v>
      </c>
      <c r="AU249" s="187" t="s">
        <v>24</v>
      </c>
      <c r="AY249" s="186" t="s">
        <v>148</v>
      </c>
      <c r="BK249" s="188">
        <f>SUM(BK250:BK267)</f>
        <v>0</v>
      </c>
    </row>
    <row r="250" spans="2:65" s="1" customFormat="1" ht="57" customHeight="1">
      <c r="B250" s="40"/>
      <c r="C250" s="192" t="s">
        <v>404</v>
      </c>
      <c r="D250" s="192" t="s">
        <v>151</v>
      </c>
      <c r="E250" s="193" t="s">
        <v>246</v>
      </c>
      <c r="F250" s="194" t="s">
        <v>247</v>
      </c>
      <c r="G250" s="195" t="s">
        <v>206</v>
      </c>
      <c r="H250" s="196">
        <v>523.51</v>
      </c>
      <c r="I250" s="197"/>
      <c r="J250" s="198">
        <f>ROUND(I250*H250,2)</f>
        <v>0</v>
      </c>
      <c r="K250" s="194" t="s">
        <v>155</v>
      </c>
      <c r="L250" s="60"/>
      <c r="M250" s="199" t="s">
        <v>22</v>
      </c>
      <c r="N250" s="200" t="s">
        <v>45</v>
      </c>
      <c r="O250" s="41"/>
      <c r="P250" s="201">
        <f>O250*H250</f>
        <v>0</v>
      </c>
      <c r="Q250" s="201">
        <v>4E-05</v>
      </c>
      <c r="R250" s="201">
        <f>Q250*H250</f>
        <v>0.0209404</v>
      </c>
      <c r="S250" s="201">
        <v>0</v>
      </c>
      <c r="T250" s="202">
        <f>S250*H250</f>
        <v>0</v>
      </c>
      <c r="AR250" s="23" t="s">
        <v>167</v>
      </c>
      <c r="AT250" s="23" t="s">
        <v>151</v>
      </c>
      <c r="AU250" s="23" t="s">
        <v>83</v>
      </c>
      <c r="AY250" s="23" t="s">
        <v>148</v>
      </c>
      <c r="BE250" s="203">
        <f>IF(N250="základní",J250,0)</f>
        <v>0</v>
      </c>
      <c r="BF250" s="203">
        <f>IF(N250="snížená",J250,0)</f>
        <v>0</v>
      </c>
      <c r="BG250" s="203">
        <f>IF(N250="zákl. přenesená",J250,0)</f>
        <v>0</v>
      </c>
      <c r="BH250" s="203">
        <f>IF(N250="sníž. přenesená",J250,0)</f>
        <v>0</v>
      </c>
      <c r="BI250" s="203">
        <f>IF(N250="nulová",J250,0)</f>
        <v>0</v>
      </c>
      <c r="BJ250" s="23" t="s">
        <v>24</v>
      </c>
      <c r="BK250" s="203">
        <f>ROUND(I250*H250,2)</f>
        <v>0</v>
      </c>
      <c r="BL250" s="23" t="s">
        <v>167</v>
      </c>
      <c r="BM250" s="23" t="s">
        <v>248</v>
      </c>
    </row>
    <row r="251" spans="2:47" s="1" customFormat="1" ht="94.5">
      <c r="B251" s="40"/>
      <c r="C251" s="62"/>
      <c r="D251" s="208" t="s">
        <v>208</v>
      </c>
      <c r="E251" s="62"/>
      <c r="F251" s="209" t="s">
        <v>249</v>
      </c>
      <c r="G251" s="62"/>
      <c r="H251" s="62"/>
      <c r="I251" s="162"/>
      <c r="J251" s="62"/>
      <c r="K251" s="62"/>
      <c r="L251" s="60"/>
      <c r="M251" s="210"/>
      <c r="N251" s="41"/>
      <c r="O251" s="41"/>
      <c r="P251" s="41"/>
      <c r="Q251" s="41"/>
      <c r="R251" s="41"/>
      <c r="S251" s="41"/>
      <c r="T251" s="77"/>
      <c r="AT251" s="23" t="s">
        <v>208</v>
      </c>
      <c r="AU251" s="23" t="s">
        <v>83</v>
      </c>
    </row>
    <row r="252" spans="2:51" s="11" customFormat="1" ht="13.5">
      <c r="B252" s="211"/>
      <c r="C252" s="212"/>
      <c r="D252" s="208" t="s">
        <v>210</v>
      </c>
      <c r="E252" s="213" t="s">
        <v>22</v>
      </c>
      <c r="F252" s="214" t="s">
        <v>806</v>
      </c>
      <c r="G252" s="212"/>
      <c r="H252" s="215" t="s">
        <v>22</v>
      </c>
      <c r="I252" s="216"/>
      <c r="J252" s="212"/>
      <c r="K252" s="212"/>
      <c r="L252" s="217"/>
      <c r="M252" s="218"/>
      <c r="N252" s="219"/>
      <c r="O252" s="219"/>
      <c r="P252" s="219"/>
      <c r="Q252" s="219"/>
      <c r="R252" s="219"/>
      <c r="S252" s="219"/>
      <c r="T252" s="220"/>
      <c r="AT252" s="221" t="s">
        <v>210</v>
      </c>
      <c r="AU252" s="221" t="s">
        <v>83</v>
      </c>
      <c r="AV252" s="11" t="s">
        <v>24</v>
      </c>
      <c r="AW252" s="11" t="s">
        <v>38</v>
      </c>
      <c r="AX252" s="11" t="s">
        <v>74</v>
      </c>
      <c r="AY252" s="221" t="s">
        <v>148</v>
      </c>
    </row>
    <row r="253" spans="2:51" s="12" customFormat="1" ht="13.5">
      <c r="B253" s="222"/>
      <c r="C253" s="223"/>
      <c r="D253" s="208" t="s">
        <v>210</v>
      </c>
      <c r="E253" s="224" t="s">
        <v>22</v>
      </c>
      <c r="F253" s="225" t="s">
        <v>766</v>
      </c>
      <c r="G253" s="223"/>
      <c r="H253" s="226">
        <v>38.15</v>
      </c>
      <c r="I253" s="227"/>
      <c r="J253" s="223"/>
      <c r="K253" s="223"/>
      <c r="L253" s="228"/>
      <c r="M253" s="229"/>
      <c r="N253" s="230"/>
      <c r="O253" s="230"/>
      <c r="P253" s="230"/>
      <c r="Q253" s="230"/>
      <c r="R253" s="230"/>
      <c r="S253" s="230"/>
      <c r="T253" s="231"/>
      <c r="AT253" s="232" t="s">
        <v>210</v>
      </c>
      <c r="AU253" s="232" t="s">
        <v>83</v>
      </c>
      <c r="AV253" s="12" t="s">
        <v>83</v>
      </c>
      <c r="AW253" s="12" t="s">
        <v>38</v>
      </c>
      <c r="AX253" s="12" t="s">
        <v>74</v>
      </c>
      <c r="AY253" s="232" t="s">
        <v>148</v>
      </c>
    </row>
    <row r="254" spans="2:51" s="12" customFormat="1" ht="13.5">
      <c r="B254" s="222"/>
      <c r="C254" s="223"/>
      <c r="D254" s="208" t="s">
        <v>210</v>
      </c>
      <c r="E254" s="224" t="s">
        <v>22</v>
      </c>
      <c r="F254" s="225" t="s">
        <v>767</v>
      </c>
      <c r="G254" s="223"/>
      <c r="H254" s="226">
        <v>29.09</v>
      </c>
      <c r="I254" s="227"/>
      <c r="J254" s="223"/>
      <c r="K254" s="223"/>
      <c r="L254" s="228"/>
      <c r="M254" s="229"/>
      <c r="N254" s="230"/>
      <c r="O254" s="230"/>
      <c r="P254" s="230"/>
      <c r="Q254" s="230"/>
      <c r="R254" s="230"/>
      <c r="S254" s="230"/>
      <c r="T254" s="231"/>
      <c r="AT254" s="232" t="s">
        <v>210</v>
      </c>
      <c r="AU254" s="232" t="s">
        <v>83</v>
      </c>
      <c r="AV254" s="12" t="s">
        <v>83</v>
      </c>
      <c r="AW254" s="12" t="s">
        <v>38</v>
      </c>
      <c r="AX254" s="12" t="s">
        <v>74</v>
      </c>
      <c r="AY254" s="232" t="s">
        <v>148</v>
      </c>
    </row>
    <row r="255" spans="2:51" s="12" customFormat="1" ht="13.5">
      <c r="B255" s="222"/>
      <c r="C255" s="223"/>
      <c r="D255" s="208" t="s">
        <v>210</v>
      </c>
      <c r="E255" s="224" t="s">
        <v>22</v>
      </c>
      <c r="F255" s="225" t="s">
        <v>768</v>
      </c>
      <c r="G255" s="223"/>
      <c r="H255" s="226">
        <v>29.49</v>
      </c>
      <c r="I255" s="227"/>
      <c r="J255" s="223"/>
      <c r="K255" s="223"/>
      <c r="L255" s="228"/>
      <c r="M255" s="229"/>
      <c r="N255" s="230"/>
      <c r="O255" s="230"/>
      <c r="P255" s="230"/>
      <c r="Q255" s="230"/>
      <c r="R255" s="230"/>
      <c r="S255" s="230"/>
      <c r="T255" s="231"/>
      <c r="AT255" s="232" t="s">
        <v>210</v>
      </c>
      <c r="AU255" s="232" t="s">
        <v>83</v>
      </c>
      <c r="AV255" s="12" t="s">
        <v>83</v>
      </c>
      <c r="AW255" s="12" t="s">
        <v>38</v>
      </c>
      <c r="AX255" s="12" t="s">
        <v>74</v>
      </c>
      <c r="AY255" s="232" t="s">
        <v>148</v>
      </c>
    </row>
    <row r="256" spans="2:51" s="12" customFormat="1" ht="13.5">
      <c r="B256" s="222"/>
      <c r="C256" s="223"/>
      <c r="D256" s="208" t="s">
        <v>210</v>
      </c>
      <c r="E256" s="224" t="s">
        <v>22</v>
      </c>
      <c r="F256" s="225" t="s">
        <v>769</v>
      </c>
      <c r="G256" s="223"/>
      <c r="H256" s="226">
        <v>42.55</v>
      </c>
      <c r="I256" s="227"/>
      <c r="J256" s="223"/>
      <c r="K256" s="223"/>
      <c r="L256" s="228"/>
      <c r="M256" s="229"/>
      <c r="N256" s="230"/>
      <c r="O256" s="230"/>
      <c r="P256" s="230"/>
      <c r="Q256" s="230"/>
      <c r="R256" s="230"/>
      <c r="S256" s="230"/>
      <c r="T256" s="231"/>
      <c r="AT256" s="232" t="s">
        <v>210</v>
      </c>
      <c r="AU256" s="232" t="s">
        <v>83</v>
      </c>
      <c r="AV256" s="12" t="s">
        <v>83</v>
      </c>
      <c r="AW256" s="12" t="s">
        <v>38</v>
      </c>
      <c r="AX256" s="12" t="s">
        <v>74</v>
      </c>
      <c r="AY256" s="232" t="s">
        <v>148</v>
      </c>
    </row>
    <row r="257" spans="2:51" s="12" customFormat="1" ht="13.5">
      <c r="B257" s="222"/>
      <c r="C257" s="223"/>
      <c r="D257" s="208" t="s">
        <v>210</v>
      </c>
      <c r="E257" s="224" t="s">
        <v>22</v>
      </c>
      <c r="F257" s="225" t="s">
        <v>770</v>
      </c>
      <c r="G257" s="223"/>
      <c r="H257" s="226">
        <v>33.95</v>
      </c>
      <c r="I257" s="227"/>
      <c r="J257" s="223"/>
      <c r="K257" s="223"/>
      <c r="L257" s="228"/>
      <c r="M257" s="229"/>
      <c r="N257" s="230"/>
      <c r="O257" s="230"/>
      <c r="P257" s="230"/>
      <c r="Q257" s="230"/>
      <c r="R257" s="230"/>
      <c r="S257" s="230"/>
      <c r="T257" s="231"/>
      <c r="AT257" s="232" t="s">
        <v>210</v>
      </c>
      <c r="AU257" s="232" t="s">
        <v>83</v>
      </c>
      <c r="AV257" s="12" t="s">
        <v>83</v>
      </c>
      <c r="AW257" s="12" t="s">
        <v>38</v>
      </c>
      <c r="AX257" s="12" t="s">
        <v>74</v>
      </c>
      <c r="AY257" s="232" t="s">
        <v>148</v>
      </c>
    </row>
    <row r="258" spans="2:51" s="12" customFormat="1" ht="13.5">
      <c r="B258" s="222"/>
      <c r="C258" s="223"/>
      <c r="D258" s="208" t="s">
        <v>210</v>
      </c>
      <c r="E258" s="224" t="s">
        <v>22</v>
      </c>
      <c r="F258" s="225" t="s">
        <v>771</v>
      </c>
      <c r="G258" s="223"/>
      <c r="H258" s="226">
        <v>13.35</v>
      </c>
      <c r="I258" s="227"/>
      <c r="J258" s="223"/>
      <c r="K258" s="223"/>
      <c r="L258" s="228"/>
      <c r="M258" s="229"/>
      <c r="N258" s="230"/>
      <c r="O258" s="230"/>
      <c r="P258" s="230"/>
      <c r="Q258" s="230"/>
      <c r="R258" s="230"/>
      <c r="S258" s="230"/>
      <c r="T258" s="231"/>
      <c r="AT258" s="232" t="s">
        <v>210</v>
      </c>
      <c r="AU258" s="232" t="s">
        <v>83</v>
      </c>
      <c r="AV258" s="12" t="s">
        <v>83</v>
      </c>
      <c r="AW258" s="12" t="s">
        <v>38</v>
      </c>
      <c r="AX258" s="12" t="s">
        <v>74</v>
      </c>
      <c r="AY258" s="232" t="s">
        <v>148</v>
      </c>
    </row>
    <row r="259" spans="2:51" s="12" customFormat="1" ht="13.5">
      <c r="B259" s="222"/>
      <c r="C259" s="223"/>
      <c r="D259" s="208" t="s">
        <v>210</v>
      </c>
      <c r="E259" s="224" t="s">
        <v>22</v>
      </c>
      <c r="F259" s="225" t="s">
        <v>772</v>
      </c>
      <c r="G259" s="223"/>
      <c r="H259" s="226">
        <v>13.4</v>
      </c>
      <c r="I259" s="227"/>
      <c r="J259" s="223"/>
      <c r="K259" s="223"/>
      <c r="L259" s="228"/>
      <c r="M259" s="229"/>
      <c r="N259" s="230"/>
      <c r="O259" s="230"/>
      <c r="P259" s="230"/>
      <c r="Q259" s="230"/>
      <c r="R259" s="230"/>
      <c r="S259" s="230"/>
      <c r="T259" s="231"/>
      <c r="AT259" s="232" t="s">
        <v>210</v>
      </c>
      <c r="AU259" s="232" t="s">
        <v>83</v>
      </c>
      <c r="AV259" s="12" t="s">
        <v>83</v>
      </c>
      <c r="AW259" s="12" t="s">
        <v>38</v>
      </c>
      <c r="AX259" s="12" t="s">
        <v>74</v>
      </c>
      <c r="AY259" s="232" t="s">
        <v>148</v>
      </c>
    </row>
    <row r="260" spans="2:51" s="12" customFormat="1" ht="13.5">
      <c r="B260" s="222"/>
      <c r="C260" s="223"/>
      <c r="D260" s="208" t="s">
        <v>210</v>
      </c>
      <c r="E260" s="224" t="s">
        <v>22</v>
      </c>
      <c r="F260" s="225" t="s">
        <v>773</v>
      </c>
      <c r="G260" s="223"/>
      <c r="H260" s="226">
        <v>12.2</v>
      </c>
      <c r="I260" s="227"/>
      <c r="J260" s="223"/>
      <c r="K260" s="223"/>
      <c r="L260" s="228"/>
      <c r="M260" s="229"/>
      <c r="N260" s="230"/>
      <c r="O260" s="230"/>
      <c r="P260" s="230"/>
      <c r="Q260" s="230"/>
      <c r="R260" s="230"/>
      <c r="S260" s="230"/>
      <c r="T260" s="231"/>
      <c r="AT260" s="232" t="s">
        <v>210</v>
      </c>
      <c r="AU260" s="232" t="s">
        <v>83</v>
      </c>
      <c r="AV260" s="12" t="s">
        <v>83</v>
      </c>
      <c r="AW260" s="12" t="s">
        <v>38</v>
      </c>
      <c r="AX260" s="12" t="s">
        <v>74</v>
      </c>
      <c r="AY260" s="232" t="s">
        <v>148</v>
      </c>
    </row>
    <row r="261" spans="2:51" s="12" customFormat="1" ht="13.5">
      <c r="B261" s="222"/>
      <c r="C261" s="223"/>
      <c r="D261" s="208" t="s">
        <v>210</v>
      </c>
      <c r="E261" s="224" t="s">
        <v>22</v>
      </c>
      <c r="F261" s="225" t="s">
        <v>774</v>
      </c>
      <c r="G261" s="223"/>
      <c r="H261" s="226">
        <v>127.35</v>
      </c>
      <c r="I261" s="227"/>
      <c r="J261" s="223"/>
      <c r="K261" s="223"/>
      <c r="L261" s="228"/>
      <c r="M261" s="229"/>
      <c r="N261" s="230"/>
      <c r="O261" s="230"/>
      <c r="P261" s="230"/>
      <c r="Q261" s="230"/>
      <c r="R261" s="230"/>
      <c r="S261" s="230"/>
      <c r="T261" s="231"/>
      <c r="AT261" s="232" t="s">
        <v>210</v>
      </c>
      <c r="AU261" s="232" t="s">
        <v>83</v>
      </c>
      <c r="AV261" s="12" t="s">
        <v>83</v>
      </c>
      <c r="AW261" s="12" t="s">
        <v>38</v>
      </c>
      <c r="AX261" s="12" t="s">
        <v>74</v>
      </c>
      <c r="AY261" s="232" t="s">
        <v>148</v>
      </c>
    </row>
    <row r="262" spans="2:51" s="12" customFormat="1" ht="13.5">
      <c r="B262" s="222"/>
      <c r="C262" s="223"/>
      <c r="D262" s="208" t="s">
        <v>210</v>
      </c>
      <c r="E262" s="224" t="s">
        <v>22</v>
      </c>
      <c r="F262" s="225" t="s">
        <v>775</v>
      </c>
      <c r="G262" s="223"/>
      <c r="H262" s="226">
        <v>6.7</v>
      </c>
      <c r="I262" s="227"/>
      <c r="J262" s="223"/>
      <c r="K262" s="223"/>
      <c r="L262" s="228"/>
      <c r="M262" s="229"/>
      <c r="N262" s="230"/>
      <c r="O262" s="230"/>
      <c r="P262" s="230"/>
      <c r="Q262" s="230"/>
      <c r="R262" s="230"/>
      <c r="S262" s="230"/>
      <c r="T262" s="231"/>
      <c r="AT262" s="232" t="s">
        <v>210</v>
      </c>
      <c r="AU262" s="232" t="s">
        <v>83</v>
      </c>
      <c r="AV262" s="12" t="s">
        <v>83</v>
      </c>
      <c r="AW262" s="12" t="s">
        <v>38</v>
      </c>
      <c r="AX262" s="12" t="s">
        <v>74</v>
      </c>
      <c r="AY262" s="232" t="s">
        <v>148</v>
      </c>
    </row>
    <row r="263" spans="2:51" s="12" customFormat="1" ht="13.5">
      <c r="B263" s="222"/>
      <c r="C263" s="223"/>
      <c r="D263" s="208" t="s">
        <v>210</v>
      </c>
      <c r="E263" s="224" t="s">
        <v>22</v>
      </c>
      <c r="F263" s="225" t="s">
        <v>776</v>
      </c>
      <c r="G263" s="223"/>
      <c r="H263" s="226">
        <v>36.49</v>
      </c>
      <c r="I263" s="227"/>
      <c r="J263" s="223"/>
      <c r="K263" s="223"/>
      <c r="L263" s="228"/>
      <c r="M263" s="229"/>
      <c r="N263" s="230"/>
      <c r="O263" s="230"/>
      <c r="P263" s="230"/>
      <c r="Q263" s="230"/>
      <c r="R263" s="230"/>
      <c r="S263" s="230"/>
      <c r="T263" s="231"/>
      <c r="AT263" s="232" t="s">
        <v>210</v>
      </c>
      <c r="AU263" s="232" t="s">
        <v>83</v>
      </c>
      <c r="AV263" s="12" t="s">
        <v>83</v>
      </c>
      <c r="AW263" s="12" t="s">
        <v>38</v>
      </c>
      <c r="AX263" s="12" t="s">
        <v>74</v>
      </c>
      <c r="AY263" s="232" t="s">
        <v>148</v>
      </c>
    </row>
    <row r="264" spans="2:51" s="12" customFormat="1" ht="13.5">
      <c r="B264" s="222"/>
      <c r="C264" s="223"/>
      <c r="D264" s="208" t="s">
        <v>210</v>
      </c>
      <c r="E264" s="224" t="s">
        <v>22</v>
      </c>
      <c r="F264" s="225" t="s">
        <v>777</v>
      </c>
      <c r="G264" s="223"/>
      <c r="H264" s="226">
        <v>16.9</v>
      </c>
      <c r="I264" s="227"/>
      <c r="J264" s="223"/>
      <c r="K264" s="223"/>
      <c r="L264" s="228"/>
      <c r="M264" s="229"/>
      <c r="N264" s="230"/>
      <c r="O264" s="230"/>
      <c r="P264" s="230"/>
      <c r="Q264" s="230"/>
      <c r="R264" s="230"/>
      <c r="S264" s="230"/>
      <c r="T264" s="231"/>
      <c r="AT264" s="232" t="s">
        <v>210</v>
      </c>
      <c r="AU264" s="232" t="s">
        <v>83</v>
      </c>
      <c r="AV264" s="12" t="s">
        <v>83</v>
      </c>
      <c r="AW264" s="12" t="s">
        <v>38</v>
      </c>
      <c r="AX264" s="12" t="s">
        <v>74</v>
      </c>
      <c r="AY264" s="232" t="s">
        <v>148</v>
      </c>
    </row>
    <row r="265" spans="2:51" s="12" customFormat="1" ht="13.5">
      <c r="B265" s="222"/>
      <c r="C265" s="223"/>
      <c r="D265" s="208" t="s">
        <v>210</v>
      </c>
      <c r="E265" s="224" t="s">
        <v>22</v>
      </c>
      <c r="F265" s="225" t="s">
        <v>778</v>
      </c>
      <c r="G265" s="223"/>
      <c r="H265" s="226">
        <v>30</v>
      </c>
      <c r="I265" s="227"/>
      <c r="J265" s="223"/>
      <c r="K265" s="223"/>
      <c r="L265" s="228"/>
      <c r="M265" s="229"/>
      <c r="N265" s="230"/>
      <c r="O265" s="230"/>
      <c r="P265" s="230"/>
      <c r="Q265" s="230"/>
      <c r="R265" s="230"/>
      <c r="S265" s="230"/>
      <c r="T265" s="231"/>
      <c r="AT265" s="232" t="s">
        <v>210</v>
      </c>
      <c r="AU265" s="232" t="s">
        <v>83</v>
      </c>
      <c r="AV265" s="12" t="s">
        <v>83</v>
      </c>
      <c r="AW265" s="12" t="s">
        <v>38</v>
      </c>
      <c r="AX265" s="12" t="s">
        <v>74</v>
      </c>
      <c r="AY265" s="232" t="s">
        <v>148</v>
      </c>
    </row>
    <row r="266" spans="2:51" s="12" customFormat="1" ht="13.5">
      <c r="B266" s="222"/>
      <c r="C266" s="223"/>
      <c r="D266" s="208" t="s">
        <v>210</v>
      </c>
      <c r="E266" s="224" t="s">
        <v>22</v>
      </c>
      <c r="F266" s="225" t="s">
        <v>779</v>
      </c>
      <c r="G266" s="223"/>
      <c r="H266" s="226">
        <v>16.6</v>
      </c>
      <c r="I266" s="227"/>
      <c r="J266" s="223"/>
      <c r="K266" s="223"/>
      <c r="L266" s="228"/>
      <c r="M266" s="229"/>
      <c r="N266" s="230"/>
      <c r="O266" s="230"/>
      <c r="P266" s="230"/>
      <c r="Q266" s="230"/>
      <c r="R266" s="230"/>
      <c r="S266" s="230"/>
      <c r="T266" s="231"/>
      <c r="AT266" s="232" t="s">
        <v>210</v>
      </c>
      <c r="AU266" s="232" t="s">
        <v>83</v>
      </c>
      <c r="AV266" s="12" t="s">
        <v>83</v>
      </c>
      <c r="AW266" s="12" t="s">
        <v>38</v>
      </c>
      <c r="AX266" s="12" t="s">
        <v>74</v>
      </c>
      <c r="AY266" s="232" t="s">
        <v>148</v>
      </c>
    </row>
    <row r="267" spans="2:51" s="12" customFormat="1" ht="13.5">
      <c r="B267" s="222"/>
      <c r="C267" s="223"/>
      <c r="D267" s="208" t="s">
        <v>210</v>
      </c>
      <c r="E267" s="224" t="s">
        <v>22</v>
      </c>
      <c r="F267" s="225" t="s">
        <v>780</v>
      </c>
      <c r="G267" s="223"/>
      <c r="H267" s="226">
        <v>77.29</v>
      </c>
      <c r="I267" s="227"/>
      <c r="J267" s="223"/>
      <c r="K267" s="223"/>
      <c r="L267" s="228"/>
      <c r="M267" s="229"/>
      <c r="N267" s="230"/>
      <c r="O267" s="230"/>
      <c r="P267" s="230"/>
      <c r="Q267" s="230"/>
      <c r="R267" s="230"/>
      <c r="S267" s="230"/>
      <c r="T267" s="231"/>
      <c r="AT267" s="232" t="s">
        <v>210</v>
      </c>
      <c r="AU267" s="232" t="s">
        <v>83</v>
      </c>
      <c r="AV267" s="12" t="s">
        <v>83</v>
      </c>
      <c r="AW267" s="12" t="s">
        <v>38</v>
      </c>
      <c r="AX267" s="12" t="s">
        <v>74</v>
      </c>
      <c r="AY267" s="232" t="s">
        <v>148</v>
      </c>
    </row>
    <row r="268" spans="2:63" s="10" customFormat="1" ht="29.85" customHeight="1">
      <c r="B268" s="175"/>
      <c r="C268" s="176"/>
      <c r="D268" s="189" t="s">
        <v>73</v>
      </c>
      <c r="E268" s="190" t="s">
        <v>272</v>
      </c>
      <c r="F268" s="190" t="s">
        <v>273</v>
      </c>
      <c r="G268" s="176"/>
      <c r="H268" s="176"/>
      <c r="I268" s="179"/>
      <c r="J268" s="191">
        <f>BK268</f>
        <v>0</v>
      </c>
      <c r="K268" s="176"/>
      <c r="L268" s="181"/>
      <c r="M268" s="182"/>
      <c r="N268" s="183"/>
      <c r="O268" s="183"/>
      <c r="P268" s="184">
        <f>SUM(P269:P309)</f>
        <v>0</v>
      </c>
      <c r="Q268" s="183"/>
      <c r="R268" s="184">
        <f>SUM(R269:R309)</f>
        <v>0</v>
      </c>
      <c r="S268" s="183"/>
      <c r="T268" s="185">
        <f>SUM(T269:T309)</f>
        <v>48.801508999999996</v>
      </c>
      <c r="AR268" s="186" t="s">
        <v>24</v>
      </c>
      <c r="AT268" s="187" t="s">
        <v>73</v>
      </c>
      <c r="AU268" s="187" t="s">
        <v>24</v>
      </c>
      <c r="AY268" s="186" t="s">
        <v>148</v>
      </c>
      <c r="BK268" s="188">
        <f>SUM(BK269:BK309)</f>
        <v>0</v>
      </c>
    </row>
    <row r="269" spans="2:65" s="1" customFormat="1" ht="22.5" customHeight="1">
      <c r="B269" s="40"/>
      <c r="C269" s="192" t="s">
        <v>441</v>
      </c>
      <c r="D269" s="192" t="s">
        <v>151</v>
      </c>
      <c r="E269" s="193" t="s">
        <v>807</v>
      </c>
      <c r="F269" s="194" t="s">
        <v>808</v>
      </c>
      <c r="G269" s="195" t="s">
        <v>206</v>
      </c>
      <c r="H269" s="196">
        <v>1117.4</v>
      </c>
      <c r="I269" s="197"/>
      <c r="J269" s="198">
        <f>ROUND(I269*H269,2)</f>
        <v>0</v>
      </c>
      <c r="K269" s="194" t="s">
        <v>155</v>
      </c>
      <c r="L269" s="60"/>
      <c r="M269" s="199" t="s">
        <v>22</v>
      </c>
      <c r="N269" s="200" t="s">
        <v>45</v>
      </c>
      <c r="O269" s="41"/>
      <c r="P269" s="201">
        <f>O269*H269</f>
        <v>0</v>
      </c>
      <c r="Q269" s="201">
        <v>0</v>
      </c>
      <c r="R269" s="201">
        <f>Q269*H269</f>
        <v>0</v>
      </c>
      <c r="S269" s="201">
        <v>0.006</v>
      </c>
      <c r="T269" s="202">
        <f>S269*H269</f>
        <v>6.704400000000001</v>
      </c>
      <c r="AR269" s="23" t="s">
        <v>277</v>
      </c>
      <c r="AT269" s="23" t="s">
        <v>151</v>
      </c>
      <c r="AU269" s="23" t="s">
        <v>83</v>
      </c>
      <c r="AY269" s="23" t="s">
        <v>148</v>
      </c>
      <c r="BE269" s="203">
        <f>IF(N269="základní",J269,0)</f>
        <v>0</v>
      </c>
      <c r="BF269" s="203">
        <f>IF(N269="snížená",J269,0)</f>
        <v>0</v>
      </c>
      <c r="BG269" s="203">
        <f>IF(N269="zákl. přenesená",J269,0)</f>
        <v>0</v>
      </c>
      <c r="BH269" s="203">
        <f>IF(N269="sníž. přenesená",J269,0)</f>
        <v>0</v>
      </c>
      <c r="BI269" s="203">
        <f>IF(N269="nulová",J269,0)</f>
        <v>0</v>
      </c>
      <c r="BJ269" s="23" t="s">
        <v>24</v>
      </c>
      <c r="BK269" s="203">
        <f>ROUND(I269*H269,2)</f>
        <v>0</v>
      </c>
      <c r="BL269" s="23" t="s">
        <v>277</v>
      </c>
      <c r="BM269" s="23" t="s">
        <v>809</v>
      </c>
    </row>
    <row r="270" spans="2:51" s="11" customFormat="1" ht="13.5">
      <c r="B270" s="211"/>
      <c r="C270" s="212"/>
      <c r="D270" s="208" t="s">
        <v>210</v>
      </c>
      <c r="E270" s="213" t="s">
        <v>22</v>
      </c>
      <c r="F270" s="214" t="s">
        <v>810</v>
      </c>
      <c r="G270" s="212"/>
      <c r="H270" s="215" t="s">
        <v>22</v>
      </c>
      <c r="I270" s="216"/>
      <c r="J270" s="212"/>
      <c r="K270" s="212"/>
      <c r="L270" s="217"/>
      <c r="M270" s="218"/>
      <c r="N270" s="219"/>
      <c r="O270" s="219"/>
      <c r="P270" s="219"/>
      <c r="Q270" s="219"/>
      <c r="R270" s="219"/>
      <c r="S270" s="219"/>
      <c r="T270" s="220"/>
      <c r="AT270" s="221" t="s">
        <v>210</v>
      </c>
      <c r="AU270" s="221" t="s">
        <v>83</v>
      </c>
      <c r="AV270" s="11" t="s">
        <v>24</v>
      </c>
      <c r="AW270" s="11" t="s">
        <v>38</v>
      </c>
      <c r="AX270" s="11" t="s">
        <v>74</v>
      </c>
      <c r="AY270" s="221" t="s">
        <v>148</v>
      </c>
    </row>
    <row r="271" spans="2:51" s="12" customFormat="1" ht="13.5">
      <c r="B271" s="222"/>
      <c r="C271" s="223"/>
      <c r="D271" s="244" t="s">
        <v>210</v>
      </c>
      <c r="E271" s="249" t="s">
        <v>22</v>
      </c>
      <c r="F271" s="250" t="s">
        <v>811</v>
      </c>
      <c r="G271" s="223"/>
      <c r="H271" s="251">
        <v>1117.4</v>
      </c>
      <c r="I271" s="227"/>
      <c r="J271" s="223"/>
      <c r="K271" s="223"/>
      <c r="L271" s="228"/>
      <c r="M271" s="229"/>
      <c r="N271" s="230"/>
      <c r="O271" s="230"/>
      <c r="P271" s="230"/>
      <c r="Q271" s="230"/>
      <c r="R271" s="230"/>
      <c r="S271" s="230"/>
      <c r="T271" s="231"/>
      <c r="AT271" s="232" t="s">
        <v>210</v>
      </c>
      <c r="AU271" s="232" t="s">
        <v>83</v>
      </c>
      <c r="AV271" s="12" t="s">
        <v>83</v>
      </c>
      <c r="AW271" s="12" t="s">
        <v>38</v>
      </c>
      <c r="AX271" s="12" t="s">
        <v>24</v>
      </c>
      <c r="AY271" s="232" t="s">
        <v>148</v>
      </c>
    </row>
    <row r="272" spans="2:65" s="1" customFormat="1" ht="22.5" customHeight="1">
      <c r="B272" s="40"/>
      <c r="C272" s="192" t="s">
        <v>448</v>
      </c>
      <c r="D272" s="192" t="s">
        <v>151</v>
      </c>
      <c r="E272" s="193" t="s">
        <v>812</v>
      </c>
      <c r="F272" s="194" t="s">
        <v>813</v>
      </c>
      <c r="G272" s="195" t="s">
        <v>206</v>
      </c>
      <c r="H272" s="196">
        <v>510.4</v>
      </c>
      <c r="I272" s="197"/>
      <c r="J272" s="198">
        <f>ROUND(I272*H272,2)</f>
        <v>0</v>
      </c>
      <c r="K272" s="194" t="s">
        <v>155</v>
      </c>
      <c r="L272" s="60"/>
      <c r="M272" s="199" t="s">
        <v>22</v>
      </c>
      <c r="N272" s="200" t="s">
        <v>45</v>
      </c>
      <c r="O272" s="41"/>
      <c r="P272" s="201">
        <f>O272*H272</f>
        <v>0</v>
      </c>
      <c r="Q272" s="201">
        <v>0</v>
      </c>
      <c r="R272" s="201">
        <f>Q272*H272</f>
        <v>0</v>
      </c>
      <c r="S272" s="201">
        <v>0.014</v>
      </c>
      <c r="T272" s="202">
        <f>S272*H272</f>
        <v>7.1456</v>
      </c>
      <c r="AR272" s="23" t="s">
        <v>277</v>
      </c>
      <c r="AT272" s="23" t="s">
        <v>151</v>
      </c>
      <c r="AU272" s="23" t="s">
        <v>83</v>
      </c>
      <c r="AY272" s="23" t="s">
        <v>148</v>
      </c>
      <c r="BE272" s="203">
        <f>IF(N272="základní",J272,0)</f>
        <v>0</v>
      </c>
      <c r="BF272" s="203">
        <f>IF(N272="snížená",J272,0)</f>
        <v>0</v>
      </c>
      <c r="BG272" s="203">
        <f>IF(N272="zákl. přenesená",J272,0)</f>
        <v>0</v>
      </c>
      <c r="BH272" s="203">
        <f>IF(N272="sníž. přenesená",J272,0)</f>
        <v>0</v>
      </c>
      <c r="BI272" s="203">
        <f>IF(N272="nulová",J272,0)</f>
        <v>0</v>
      </c>
      <c r="BJ272" s="23" t="s">
        <v>24</v>
      </c>
      <c r="BK272" s="203">
        <f>ROUND(I272*H272,2)</f>
        <v>0</v>
      </c>
      <c r="BL272" s="23" t="s">
        <v>277</v>
      </c>
      <c r="BM272" s="23" t="s">
        <v>814</v>
      </c>
    </row>
    <row r="273" spans="2:51" s="11" customFormat="1" ht="13.5">
      <c r="B273" s="211"/>
      <c r="C273" s="212"/>
      <c r="D273" s="208" t="s">
        <v>210</v>
      </c>
      <c r="E273" s="213" t="s">
        <v>22</v>
      </c>
      <c r="F273" s="214" t="s">
        <v>815</v>
      </c>
      <c r="G273" s="212"/>
      <c r="H273" s="215" t="s">
        <v>22</v>
      </c>
      <c r="I273" s="216"/>
      <c r="J273" s="212"/>
      <c r="K273" s="212"/>
      <c r="L273" s="217"/>
      <c r="M273" s="218"/>
      <c r="N273" s="219"/>
      <c r="O273" s="219"/>
      <c r="P273" s="219"/>
      <c r="Q273" s="219"/>
      <c r="R273" s="219"/>
      <c r="S273" s="219"/>
      <c r="T273" s="220"/>
      <c r="AT273" s="221" t="s">
        <v>210</v>
      </c>
      <c r="AU273" s="221" t="s">
        <v>83</v>
      </c>
      <c r="AV273" s="11" t="s">
        <v>24</v>
      </c>
      <c r="AW273" s="11" t="s">
        <v>38</v>
      </c>
      <c r="AX273" s="11" t="s">
        <v>74</v>
      </c>
      <c r="AY273" s="221" t="s">
        <v>148</v>
      </c>
    </row>
    <row r="274" spans="2:51" s="12" customFormat="1" ht="13.5">
      <c r="B274" s="222"/>
      <c r="C274" s="223"/>
      <c r="D274" s="244" t="s">
        <v>210</v>
      </c>
      <c r="E274" s="249" t="s">
        <v>22</v>
      </c>
      <c r="F274" s="250" t="s">
        <v>816</v>
      </c>
      <c r="G274" s="223"/>
      <c r="H274" s="251">
        <v>510.4</v>
      </c>
      <c r="I274" s="227"/>
      <c r="J274" s="223"/>
      <c r="K274" s="223"/>
      <c r="L274" s="228"/>
      <c r="M274" s="229"/>
      <c r="N274" s="230"/>
      <c r="O274" s="230"/>
      <c r="P274" s="230"/>
      <c r="Q274" s="230"/>
      <c r="R274" s="230"/>
      <c r="S274" s="230"/>
      <c r="T274" s="231"/>
      <c r="AT274" s="232" t="s">
        <v>210</v>
      </c>
      <c r="AU274" s="232" t="s">
        <v>83</v>
      </c>
      <c r="AV274" s="12" t="s">
        <v>83</v>
      </c>
      <c r="AW274" s="12" t="s">
        <v>38</v>
      </c>
      <c r="AX274" s="12" t="s">
        <v>24</v>
      </c>
      <c r="AY274" s="232" t="s">
        <v>148</v>
      </c>
    </row>
    <row r="275" spans="2:65" s="1" customFormat="1" ht="44.25" customHeight="1">
      <c r="B275" s="40"/>
      <c r="C275" s="192" t="s">
        <v>453</v>
      </c>
      <c r="D275" s="192" t="s">
        <v>151</v>
      </c>
      <c r="E275" s="193" t="s">
        <v>817</v>
      </c>
      <c r="F275" s="194" t="s">
        <v>818</v>
      </c>
      <c r="G275" s="195" t="s">
        <v>206</v>
      </c>
      <c r="H275" s="196">
        <v>1117.4</v>
      </c>
      <c r="I275" s="197"/>
      <c r="J275" s="198">
        <f>ROUND(I275*H275,2)</f>
        <v>0</v>
      </c>
      <c r="K275" s="194" t="s">
        <v>155</v>
      </c>
      <c r="L275" s="60"/>
      <c r="M275" s="199" t="s">
        <v>22</v>
      </c>
      <c r="N275" s="200" t="s">
        <v>45</v>
      </c>
      <c r="O275" s="41"/>
      <c r="P275" s="201">
        <f>O275*H275</f>
        <v>0</v>
      </c>
      <c r="Q275" s="201">
        <v>0</v>
      </c>
      <c r="R275" s="201">
        <f>Q275*H275</f>
        <v>0</v>
      </c>
      <c r="S275" s="201">
        <v>0.0145</v>
      </c>
      <c r="T275" s="202">
        <f>S275*H275</f>
        <v>16.2023</v>
      </c>
      <c r="AR275" s="23" t="s">
        <v>277</v>
      </c>
      <c r="AT275" s="23" t="s">
        <v>151</v>
      </c>
      <c r="AU275" s="23" t="s">
        <v>83</v>
      </c>
      <c r="AY275" s="23" t="s">
        <v>148</v>
      </c>
      <c r="BE275" s="203">
        <f>IF(N275="základní",J275,0)</f>
        <v>0</v>
      </c>
      <c r="BF275" s="203">
        <f>IF(N275="snížená",J275,0)</f>
        <v>0</v>
      </c>
      <c r="BG275" s="203">
        <f>IF(N275="zákl. přenesená",J275,0)</f>
        <v>0</v>
      </c>
      <c r="BH275" s="203">
        <f>IF(N275="sníž. přenesená",J275,0)</f>
        <v>0</v>
      </c>
      <c r="BI275" s="203">
        <f>IF(N275="nulová",J275,0)</f>
        <v>0</v>
      </c>
      <c r="BJ275" s="23" t="s">
        <v>24</v>
      </c>
      <c r="BK275" s="203">
        <f>ROUND(I275*H275,2)</f>
        <v>0</v>
      </c>
      <c r="BL275" s="23" t="s">
        <v>277</v>
      </c>
      <c r="BM275" s="23" t="s">
        <v>819</v>
      </c>
    </row>
    <row r="276" spans="2:51" s="11" customFormat="1" ht="13.5">
      <c r="B276" s="211"/>
      <c r="C276" s="212"/>
      <c r="D276" s="208" t="s">
        <v>210</v>
      </c>
      <c r="E276" s="213" t="s">
        <v>22</v>
      </c>
      <c r="F276" s="214" t="s">
        <v>810</v>
      </c>
      <c r="G276" s="212"/>
      <c r="H276" s="215" t="s">
        <v>22</v>
      </c>
      <c r="I276" s="216"/>
      <c r="J276" s="212"/>
      <c r="K276" s="212"/>
      <c r="L276" s="217"/>
      <c r="M276" s="218"/>
      <c r="N276" s="219"/>
      <c r="O276" s="219"/>
      <c r="P276" s="219"/>
      <c r="Q276" s="219"/>
      <c r="R276" s="219"/>
      <c r="S276" s="219"/>
      <c r="T276" s="220"/>
      <c r="AT276" s="221" t="s">
        <v>210</v>
      </c>
      <c r="AU276" s="221" t="s">
        <v>83</v>
      </c>
      <c r="AV276" s="11" t="s">
        <v>24</v>
      </c>
      <c r="AW276" s="11" t="s">
        <v>38</v>
      </c>
      <c r="AX276" s="11" t="s">
        <v>74</v>
      </c>
      <c r="AY276" s="221" t="s">
        <v>148</v>
      </c>
    </row>
    <row r="277" spans="2:51" s="12" customFormat="1" ht="13.5">
      <c r="B277" s="222"/>
      <c r="C277" s="223"/>
      <c r="D277" s="244" t="s">
        <v>210</v>
      </c>
      <c r="E277" s="249" t="s">
        <v>22</v>
      </c>
      <c r="F277" s="250" t="s">
        <v>811</v>
      </c>
      <c r="G277" s="223"/>
      <c r="H277" s="251">
        <v>1117.4</v>
      </c>
      <c r="I277" s="227"/>
      <c r="J277" s="223"/>
      <c r="K277" s="223"/>
      <c r="L277" s="228"/>
      <c r="M277" s="229"/>
      <c r="N277" s="230"/>
      <c r="O277" s="230"/>
      <c r="P277" s="230"/>
      <c r="Q277" s="230"/>
      <c r="R277" s="230"/>
      <c r="S277" s="230"/>
      <c r="T277" s="231"/>
      <c r="AT277" s="232" t="s">
        <v>210</v>
      </c>
      <c r="AU277" s="232" t="s">
        <v>83</v>
      </c>
      <c r="AV277" s="12" t="s">
        <v>83</v>
      </c>
      <c r="AW277" s="12" t="s">
        <v>38</v>
      </c>
      <c r="AX277" s="12" t="s">
        <v>24</v>
      </c>
      <c r="AY277" s="232" t="s">
        <v>148</v>
      </c>
    </row>
    <row r="278" spans="2:65" s="1" customFormat="1" ht="31.5" customHeight="1">
      <c r="B278" s="40"/>
      <c r="C278" s="192" t="s">
        <v>459</v>
      </c>
      <c r="D278" s="192" t="s">
        <v>151</v>
      </c>
      <c r="E278" s="193" t="s">
        <v>820</v>
      </c>
      <c r="F278" s="194" t="s">
        <v>821</v>
      </c>
      <c r="G278" s="195" t="s">
        <v>306</v>
      </c>
      <c r="H278" s="196">
        <v>8</v>
      </c>
      <c r="I278" s="197"/>
      <c r="J278" s="198">
        <f>ROUND(I278*H278,2)</f>
        <v>0</v>
      </c>
      <c r="K278" s="194" t="s">
        <v>155</v>
      </c>
      <c r="L278" s="60"/>
      <c r="M278" s="199" t="s">
        <v>22</v>
      </c>
      <c r="N278" s="200" t="s">
        <v>45</v>
      </c>
      <c r="O278" s="41"/>
      <c r="P278" s="201">
        <f>O278*H278</f>
        <v>0</v>
      </c>
      <c r="Q278" s="201">
        <v>0</v>
      </c>
      <c r="R278" s="201">
        <f>Q278*H278</f>
        <v>0</v>
      </c>
      <c r="S278" s="201">
        <v>0</v>
      </c>
      <c r="T278" s="202">
        <f>S278*H278</f>
        <v>0</v>
      </c>
      <c r="AR278" s="23" t="s">
        <v>167</v>
      </c>
      <c r="AT278" s="23" t="s">
        <v>151</v>
      </c>
      <c r="AU278" s="23" t="s">
        <v>83</v>
      </c>
      <c r="AY278" s="23" t="s">
        <v>148</v>
      </c>
      <c r="BE278" s="203">
        <f>IF(N278="základní",J278,0)</f>
        <v>0</v>
      </c>
      <c r="BF278" s="203">
        <f>IF(N278="snížená",J278,0)</f>
        <v>0</v>
      </c>
      <c r="BG278" s="203">
        <f>IF(N278="zákl. přenesená",J278,0)</f>
        <v>0</v>
      </c>
      <c r="BH278" s="203">
        <f>IF(N278="sníž. přenesená",J278,0)</f>
        <v>0</v>
      </c>
      <c r="BI278" s="203">
        <f>IF(N278="nulová",J278,0)</f>
        <v>0</v>
      </c>
      <c r="BJ278" s="23" t="s">
        <v>24</v>
      </c>
      <c r="BK278" s="203">
        <f>ROUND(I278*H278,2)</f>
        <v>0</v>
      </c>
      <c r="BL278" s="23" t="s">
        <v>167</v>
      </c>
      <c r="BM278" s="23" t="s">
        <v>822</v>
      </c>
    </row>
    <row r="279" spans="2:51" s="11" customFormat="1" ht="13.5">
      <c r="B279" s="211"/>
      <c r="C279" s="212"/>
      <c r="D279" s="208" t="s">
        <v>210</v>
      </c>
      <c r="E279" s="213" t="s">
        <v>22</v>
      </c>
      <c r="F279" s="214" t="s">
        <v>823</v>
      </c>
      <c r="G279" s="212"/>
      <c r="H279" s="215" t="s">
        <v>22</v>
      </c>
      <c r="I279" s="216"/>
      <c r="J279" s="212"/>
      <c r="K279" s="212"/>
      <c r="L279" s="217"/>
      <c r="M279" s="218"/>
      <c r="N279" s="219"/>
      <c r="O279" s="219"/>
      <c r="P279" s="219"/>
      <c r="Q279" s="219"/>
      <c r="R279" s="219"/>
      <c r="S279" s="219"/>
      <c r="T279" s="220"/>
      <c r="AT279" s="221" t="s">
        <v>210</v>
      </c>
      <c r="AU279" s="221" t="s">
        <v>83</v>
      </c>
      <c r="AV279" s="11" t="s">
        <v>24</v>
      </c>
      <c r="AW279" s="11" t="s">
        <v>38</v>
      </c>
      <c r="AX279" s="11" t="s">
        <v>74</v>
      </c>
      <c r="AY279" s="221" t="s">
        <v>148</v>
      </c>
    </row>
    <row r="280" spans="2:51" s="11" customFormat="1" ht="13.5">
      <c r="B280" s="211"/>
      <c r="C280" s="212"/>
      <c r="D280" s="208" t="s">
        <v>210</v>
      </c>
      <c r="E280" s="213" t="s">
        <v>22</v>
      </c>
      <c r="F280" s="214" t="s">
        <v>211</v>
      </c>
      <c r="G280" s="212"/>
      <c r="H280" s="215" t="s">
        <v>22</v>
      </c>
      <c r="I280" s="216"/>
      <c r="J280" s="212"/>
      <c r="K280" s="212"/>
      <c r="L280" s="217"/>
      <c r="M280" s="218"/>
      <c r="N280" s="219"/>
      <c r="O280" s="219"/>
      <c r="P280" s="219"/>
      <c r="Q280" s="219"/>
      <c r="R280" s="219"/>
      <c r="S280" s="219"/>
      <c r="T280" s="220"/>
      <c r="AT280" s="221" t="s">
        <v>210</v>
      </c>
      <c r="AU280" s="221" t="s">
        <v>83</v>
      </c>
      <c r="AV280" s="11" t="s">
        <v>24</v>
      </c>
      <c r="AW280" s="11" t="s">
        <v>38</v>
      </c>
      <c r="AX280" s="11" t="s">
        <v>74</v>
      </c>
      <c r="AY280" s="221" t="s">
        <v>148</v>
      </c>
    </row>
    <row r="281" spans="2:51" s="12" customFormat="1" ht="13.5">
      <c r="B281" s="222"/>
      <c r="C281" s="223"/>
      <c r="D281" s="244" t="s">
        <v>210</v>
      </c>
      <c r="E281" s="249" t="s">
        <v>22</v>
      </c>
      <c r="F281" s="250" t="s">
        <v>274</v>
      </c>
      <c r="G281" s="223"/>
      <c r="H281" s="251">
        <v>8</v>
      </c>
      <c r="I281" s="227"/>
      <c r="J281" s="223"/>
      <c r="K281" s="223"/>
      <c r="L281" s="228"/>
      <c r="M281" s="229"/>
      <c r="N281" s="230"/>
      <c r="O281" s="230"/>
      <c r="P281" s="230"/>
      <c r="Q281" s="230"/>
      <c r="R281" s="230"/>
      <c r="S281" s="230"/>
      <c r="T281" s="231"/>
      <c r="AT281" s="232" t="s">
        <v>210</v>
      </c>
      <c r="AU281" s="232" t="s">
        <v>83</v>
      </c>
      <c r="AV281" s="12" t="s">
        <v>83</v>
      </c>
      <c r="AW281" s="12" t="s">
        <v>38</v>
      </c>
      <c r="AX281" s="12" t="s">
        <v>24</v>
      </c>
      <c r="AY281" s="232" t="s">
        <v>148</v>
      </c>
    </row>
    <row r="282" spans="2:65" s="1" customFormat="1" ht="22.5" customHeight="1">
      <c r="B282" s="40"/>
      <c r="C282" s="192" t="s">
        <v>465</v>
      </c>
      <c r="D282" s="192" t="s">
        <v>151</v>
      </c>
      <c r="E282" s="193" t="s">
        <v>824</v>
      </c>
      <c r="F282" s="194" t="s">
        <v>825</v>
      </c>
      <c r="G282" s="195" t="s">
        <v>332</v>
      </c>
      <c r="H282" s="196">
        <v>8.2</v>
      </c>
      <c r="I282" s="197"/>
      <c r="J282" s="198">
        <f>ROUND(I282*H282,2)</f>
        <v>0</v>
      </c>
      <c r="K282" s="194" t="s">
        <v>155</v>
      </c>
      <c r="L282" s="60"/>
      <c r="M282" s="199" t="s">
        <v>22</v>
      </c>
      <c r="N282" s="200" t="s">
        <v>45</v>
      </c>
      <c r="O282" s="41"/>
      <c r="P282" s="201">
        <f>O282*H282</f>
        <v>0</v>
      </c>
      <c r="Q282" s="201">
        <v>0</v>
      </c>
      <c r="R282" s="201">
        <f>Q282*H282</f>
        <v>0</v>
      </c>
      <c r="S282" s="201">
        <v>0.00167</v>
      </c>
      <c r="T282" s="202">
        <f>S282*H282</f>
        <v>0.013694</v>
      </c>
      <c r="AR282" s="23" t="s">
        <v>277</v>
      </c>
      <c r="AT282" s="23" t="s">
        <v>151</v>
      </c>
      <c r="AU282" s="23" t="s">
        <v>83</v>
      </c>
      <c r="AY282" s="23" t="s">
        <v>148</v>
      </c>
      <c r="BE282" s="203">
        <f>IF(N282="základní",J282,0)</f>
        <v>0</v>
      </c>
      <c r="BF282" s="203">
        <f>IF(N282="snížená",J282,0)</f>
        <v>0</v>
      </c>
      <c r="BG282" s="203">
        <f>IF(N282="zákl. přenesená",J282,0)</f>
        <v>0</v>
      </c>
      <c r="BH282" s="203">
        <f>IF(N282="sníž. přenesená",J282,0)</f>
        <v>0</v>
      </c>
      <c r="BI282" s="203">
        <f>IF(N282="nulová",J282,0)</f>
        <v>0</v>
      </c>
      <c r="BJ282" s="23" t="s">
        <v>24</v>
      </c>
      <c r="BK282" s="203">
        <f>ROUND(I282*H282,2)</f>
        <v>0</v>
      </c>
      <c r="BL282" s="23" t="s">
        <v>277</v>
      </c>
      <c r="BM282" s="23" t="s">
        <v>826</v>
      </c>
    </row>
    <row r="283" spans="2:51" s="11" customFormat="1" ht="13.5">
      <c r="B283" s="211"/>
      <c r="C283" s="212"/>
      <c r="D283" s="208" t="s">
        <v>210</v>
      </c>
      <c r="E283" s="213" t="s">
        <v>22</v>
      </c>
      <c r="F283" s="214" t="s">
        <v>827</v>
      </c>
      <c r="G283" s="212"/>
      <c r="H283" s="215" t="s">
        <v>22</v>
      </c>
      <c r="I283" s="216"/>
      <c r="J283" s="212"/>
      <c r="K283" s="212"/>
      <c r="L283" s="217"/>
      <c r="M283" s="218"/>
      <c r="N283" s="219"/>
      <c r="O283" s="219"/>
      <c r="P283" s="219"/>
      <c r="Q283" s="219"/>
      <c r="R283" s="219"/>
      <c r="S283" s="219"/>
      <c r="T283" s="220"/>
      <c r="AT283" s="221" t="s">
        <v>210</v>
      </c>
      <c r="AU283" s="221" t="s">
        <v>83</v>
      </c>
      <c r="AV283" s="11" t="s">
        <v>24</v>
      </c>
      <c r="AW283" s="11" t="s">
        <v>38</v>
      </c>
      <c r="AX283" s="11" t="s">
        <v>74</v>
      </c>
      <c r="AY283" s="221" t="s">
        <v>148</v>
      </c>
    </row>
    <row r="284" spans="2:51" s="12" customFormat="1" ht="13.5">
      <c r="B284" s="222"/>
      <c r="C284" s="223"/>
      <c r="D284" s="244" t="s">
        <v>210</v>
      </c>
      <c r="E284" s="249" t="s">
        <v>22</v>
      </c>
      <c r="F284" s="250" t="s">
        <v>828</v>
      </c>
      <c r="G284" s="223"/>
      <c r="H284" s="251">
        <v>8.2</v>
      </c>
      <c r="I284" s="227"/>
      <c r="J284" s="223"/>
      <c r="K284" s="223"/>
      <c r="L284" s="228"/>
      <c r="M284" s="229"/>
      <c r="N284" s="230"/>
      <c r="O284" s="230"/>
      <c r="P284" s="230"/>
      <c r="Q284" s="230"/>
      <c r="R284" s="230"/>
      <c r="S284" s="230"/>
      <c r="T284" s="231"/>
      <c r="AT284" s="232" t="s">
        <v>210</v>
      </c>
      <c r="AU284" s="232" t="s">
        <v>83</v>
      </c>
      <c r="AV284" s="12" t="s">
        <v>83</v>
      </c>
      <c r="AW284" s="12" t="s">
        <v>38</v>
      </c>
      <c r="AX284" s="12" t="s">
        <v>24</v>
      </c>
      <c r="AY284" s="232" t="s">
        <v>148</v>
      </c>
    </row>
    <row r="285" spans="2:65" s="1" customFormat="1" ht="22.5" customHeight="1">
      <c r="B285" s="40"/>
      <c r="C285" s="192" t="s">
        <v>470</v>
      </c>
      <c r="D285" s="192" t="s">
        <v>151</v>
      </c>
      <c r="E285" s="193" t="s">
        <v>829</v>
      </c>
      <c r="F285" s="194" t="s">
        <v>830</v>
      </c>
      <c r="G285" s="195" t="s">
        <v>306</v>
      </c>
      <c r="H285" s="196">
        <v>7</v>
      </c>
      <c r="I285" s="197"/>
      <c r="J285" s="198">
        <f>ROUND(I285*H285,2)</f>
        <v>0</v>
      </c>
      <c r="K285" s="194" t="s">
        <v>155</v>
      </c>
      <c r="L285" s="60"/>
      <c r="M285" s="199" t="s">
        <v>22</v>
      </c>
      <c r="N285" s="200" t="s">
        <v>45</v>
      </c>
      <c r="O285" s="41"/>
      <c r="P285" s="201">
        <f>O285*H285</f>
        <v>0</v>
      </c>
      <c r="Q285" s="201">
        <v>0</v>
      </c>
      <c r="R285" s="201">
        <f>Q285*H285</f>
        <v>0</v>
      </c>
      <c r="S285" s="201">
        <v>0.005</v>
      </c>
      <c r="T285" s="202">
        <f>S285*H285</f>
        <v>0.035</v>
      </c>
      <c r="AR285" s="23" t="s">
        <v>277</v>
      </c>
      <c r="AT285" s="23" t="s">
        <v>151</v>
      </c>
      <c r="AU285" s="23" t="s">
        <v>83</v>
      </c>
      <c r="AY285" s="23" t="s">
        <v>148</v>
      </c>
      <c r="BE285" s="203">
        <f>IF(N285="základní",J285,0)</f>
        <v>0</v>
      </c>
      <c r="BF285" s="203">
        <f>IF(N285="snížená",J285,0)</f>
        <v>0</v>
      </c>
      <c r="BG285" s="203">
        <f>IF(N285="zákl. přenesená",J285,0)</f>
        <v>0</v>
      </c>
      <c r="BH285" s="203">
        <f>IF(N285="sníž. přenesená",J285,0)</f>
        <v>0</v>
      </c>
      <c r="BI285" s="203">
        <f>IF(N285="nulová",J285,0)</f>
        <v>0</v>
      </c>
      <c r="BJ285" s="23" t="s">
        <v>24</v>
      </c>
      <c r="BK285" s="203">
        <f>ROUND(I285*H285,2)</f>
        <v>0</v>
      </c>
      <c r="BL285" s="23" t="s">
        <v>277</v>
      </c>
      <c r="BM285" s="23" t="s">
        <v>831</v>
      </c>
    </row>
    <row r="286" spans="2:51" s="11" customFormat="1" ht="13.5">
      <c r="B286" s="211"/>
      <c r="C286" s="212"/>
      <c r="D286" s="208" t="s">
        <v>210</v>
      </c>
      <c r="E286" s="213" t="s">
        <v>22</v>
      </c>
      <c r="F286" s="214" t="s">
        <v>827</v>
      </c>
      <c r="G286" s="212"/>
      <c r="H286" s="215" t="s">
        <v>22</v>
      </c>
      <c r="I286" s="216"/>
      <c r="J286" s="212"/>
      <c r="K286" s="212"/>
      <c r="L286" s="217"/>
      <c r="M286" s="218"/>
      <c r="N286" s="219"/>
      <c r="O286" s="219"/>
      <c r="P286" s="219"/>
      <c r="Q286" s="219"/>
      <c r="R286" s="219"/>
      <c r="S286" s="219"/>
      <c r="T286" s="220"/>
      <c r="AT286" s="221" t="s">
        <v>210</v>
      </c>
      <c r="AU286" s="221" t="s">
        <v>83</v>
      </c>
      <c r="AV286" s="11" t="s">
        <v>24</v>
      </c>
      <c r="AW286" s="11" t="s">
        <v>38</v>
      </c>
      <c r="AX286" s="11" t="s">
        <v>74</v>
      </c>
      <c r="AY286" s="221" t="s">
        <v>148</v>
      </c>
    </row>
    <row r="287" spans="2:51" s="12" customFormat="1" ht="13.5">
      <c r="B287" s="222"/>
      <c r="C287" s="223"/>
      <c r="D287" s="244" t="s">
        <v>210</v>
      </c>
      <c r="E287" s="249" t="s">
        <v>22</v>
      </c>
      <c r="F287" s="250" t="s">
        <v>245</v>
      </c>
      <c r="G287" s="223"/>
      <c r="H287" s="251">
        <v>7</v>
      </c>
      <c r="I287" s="227"/>
      <c r="J287" s="223"/>
      <c r="K287" s="223"/>
      <c r="L287" s="228"/>
      <c r="M287" s="229"/>
      <c r="N287" s="230"/>
      <c r="O287" s="230"/>
      <c r="P287" s="230"/>
      <c r="Q287" s="230"/>
      <c r="R287" s="230"/>
      <c r="S287" s="230"/>
      <c r="T287" s="231"/>
      <c r="AT287" s="232" t="s">
        <v>210</v>
      </c>
      <c r="AU287" s="232" t="s">
        <v>83</v>
      </c>
      <c r="AV287" s="12" t="s">
        <v>83</v>
      </c>
      <c r="AW287" s="12" t="s">
        <v>38</v>
      </c>
      <c r="AX287" s="12" t="s">
        <v>24</v>
      </c>
      <c r="AY287" s="232" t="s">
        <v>148</v>
      </c>
    </row>
    <row r="288" spans="2:65" s="1" customFormat="1" ht="31.5" customHeight="1">
      <c r="B288" s="40"/>
      <c r="C288" s="192" t="s">
        <v>474</v>
      </c>
      <c r="D288" s="192" t="s">
        <v>151</v>
      </c>
      <c r="E288" s="193" t="s">
        <v>832</v>
      </c>
      <c r="F288" s="194" t="s">
        <v>833</v>
      </c>
      <c r="G288" s="195" t="s">
        <v>206</v>
      </c>
      <c r="H288" s="196">
        <v>8.265</v>
      </c>
      <c r="I288" s="197"/>
      <c r="J288" s="198">
        <f>ROUND(I288*H288,2)</f>
        <v>0</v>
      </c>
      <c r="K288" s="194" t="s">
        <v>155</v>
      </c>
      <c r="L288" s="60"/>
      <c r="M288" s="199" t="s">
        <v>22</v>
      </c>
      <c r="N288" s="200" t="s">
        <v>45</v>
      </c>
      <c r="O288" s="41"/>
      <c r="P288" s="201">
        <f>O288*H288</f>
        <v>0</v>
      </c>
      <c r="Q288" s="201">
        <v>0</v>
      </c>
      <c r="R288" s="201">
        <f>Q288*H288</f>
        <v>0</v>
      </c>
      <c r="S288" s="201">
        <v>0.109</v>
      </c>
      <c r="T288" s="202">
        <f>S288*H288</f>
        <v>0.900885</v>
      </c>
      <c r="AR288" s="23" t="s">
        <v>167</v>
      </c>
      <c r="AT288" s="23" t="s">
        <v>151</v>
      </c>
      <c r="AU288" s="23" t="s">
        <v>83</v>
      </c>
      <c r="AY288" s="23" t="s">
        <v>148</v>
      </c>
      <c r="BE288" s="203">
        <f>IF(N288="základní",J288,0)</f>
        <v>0</v>
      </c>
      <c r="BF288" s="203">
        <f>IF(N288="snížená",J288,0)</f>
        <v>0</v>
      </c>
      <c r="BG288" s="203">
        <f>IF(N288="zákl. přenesená",J288,0)</f>
        <v>0</v>
      </c>
      <c r="BH288" s="203">
        <f>IF(N288="sníž. přenesená",J288,0)</f>
        <v>0</v>
      </c>
      <c r="BI288" s="203">
        <f>IF(N288="nulová",J288,0)</f>
        <v>0</v>
      </c>
      <c r="BJ288" s="23" t="s">
        <v>24</v>
      </c>
      <c r="BK288" s="203">
        <f>ROUND(I288*H288,2)</f>
        <v>0</v>
      </c>
      <c r="BL288" s="23" t="s">
        <v>167</v>
      </c>
      <c r="BM288" s="23" t="s">
        <v>834</v>
      </c>
    </row>
    <row r="289" spans="2:51" s="11" customFormat="1" ht="13.5">
      <c r="B289" s="211"/>
      <c r="C289" s="212"/>
      <c r="D289" s="208" t="s">
        <v>210</v>
      </c>
      <c r="E289" s="213" t="s">
        <v>22</v>
      </c>
      <c r="F289" s="214" t="s">
        <v>835</v>
      </c>
      <c r="G289" s="212"/>
      <c r="H289" s="215" t="s">
        <v>22</v>
      </c>
      <c r="I289" s="216"/>
      <c r="J289" s="212"/>
      <c r="K289" s="212"/>
      <c r="L289" s="217"/>
      <c r="M289" s="218"/>
      <c r="N289" s="219"/>
      <c r="O289" s="219"/>
      <c r="P289" s="219"/>
      <c r="Q289" s="219"/>
      <c r="R289" s="219"/>
      <c r="S289" s="219"/>
      <c r="T289" s="220"/>
      <c r="AT289" s="221" t="s">
        <v>210</v>
      </c>
      <c r="AU289" s="221" t="s">
        <v>83</v>
      </c>
      <c r="AV289" s="11" t="s">
        <v>24</v>
      </c>
      <c r="AW289" s="11" t="s">
        <v>38</v>
      </c>
      <c r="AX289" s="11" t="s">
        <v>74</v>
      </c>
      <c r="AY289" s="221" t="s">
        <v>148</v>
      </c>
    </row>
    <row r="290" spans="2:51" s="12" customFormat="1" ht="13.5">
      <c r="B290" s="222"/>
      <c r="C290" s="223"/>
      <c r="D290" s="244" t="s">
        <v>210</v>
      </c>
      <c r="E290" s="249" t="s">
        <v>22</v>
      </c>
      <c r="F290" s="250" t="s">
        <v>836</v>
      </c>
      <c r="G290" s="223"/>
      <c r="H290" s="251">
        <v>8.265</v>
      </c>
      <c r="I290" s="227"/>
      <c r="J290" s="223"/>
      <c r="K290" s="223"/>
      <c r="L290" s="228"/>
      <c r="M290" s="229"/>
      <c r="N290" s="230"/>
      <c r="O290" s="230"/>
      <c r="P290" s="230"/>
      <c r="Q290" s="230"/>
      <c r="R290" s="230"/>
      <c r="S290" s="230"/>
      <c r="T290" s="231"/>
      <c r="AT290" s="232" t="s">
        <v>210</v>
      </c>
      <c r="AU290" s="232" t="s">
        <v>83</v>
      </c>
      <c r="AV290" s="12" t="s">
        <v>83</v>
      </c>
      <c r="AW290" s="12" t="s">
        <v>38</v>
      </c>
      <c r="AX290" s="12" t="s">
        <v>24</v>
      </c>
      <c r="AY290" s="232" t="s">
        <v>148</v>
      </c>
    </row>
    <row r="291" spans="2:65" s="1" customFormat="1" ht="31.5" customHeight="1">
      <c r="B291" s="40"/>
      <c r="C291" s="192" t="s">
        <v>479</v>
      </c>
      <c r="D291" s="192" t="s">
        <v>151</v>
      </c>
      <c r="E291" s="193" t="s">
        <v>837</v>
      </c>
      <c r="F291" s="194" t="s">
        <v>838</v>
      </c>
      <c r="G291" s="195" t="s">
        <v>206</v>
      </c>
      <c r="H291" s="196">
        <v>14.76</v>
      </c>
      <c r="I291" s="197"/>
      <c r="J291" s="198">
        <f>ROUND(I291*H291,2)</f>
        <v>0</v>
      </c>
      <c r="K291" s="194" t="s">
        <v>155</v>
      </c>
      <c r="L291" s="60"/>
      <c r="M291" s="199" t="s">
        <v>22</v>
      </c>
      <c r="N291" s="200" t="s">
        <v>45</v>
      </c>
      <c r="O291" s="41"/>
      <c r="P291" s="201">
        <f>O291*H291</f>
        <v>0</v>
      </c>
      <c r="Q291" s="201">
        <v>0</v>
      </c>
      <c r="R291" s="201">
        <f>Q291*H291</f>
        <v>0</v>
      </c>
      <c r="S291" s="201">
        <v>0.053</v>
      </c>
      <c r="T291" s="202">
        <f>S291*H291</f>
        <v>0.78228</v>
      </c>
      <c r="AR291" s="23" t="s">
        <v>167</v>
      </c>
      <c r="AT291" s="23" t="s">
        <v>151</v>
      </c>
      <c r="AU291" s="23" t="s">
        <v>83</v>
      </c>
      <c r="AY291" s="23" t="s">
        <v>148</v>
      </c>
      <c r="BE291" s="203">
        <f>IF(N291="základní",J291,0)</f>
        <v>0</v>
      </c>
      <c r="BF291" s="203">
        <f>IF(N291="snížená",J291,0)</f>
        <v>0</v>
      </c>
      <c r="BG291" s="203">
        <f>IF(N291="zákl. přenesená",J291,0)</f>
        <v>0</v>
      </c>
      <c r="BH291" s="203">
        <f>IF(N291="sníž. přenesená",J291,0)</f>
        <v>0</v>
      </c>
      <c r="BI291" s="203">
        <f>IF(N291="nulová",J291,0)</f>
        <v>0</v>
      </c>
      <c r="BJ291" s="23" t="s">
        <v>24</v>
      </c>
      <c r="BK291" s="203">
        <f>ROUND(I291*H291,2)</f>
        <v>0</v>
      </c>
      <c r="BL291" s="23" t="s">
        <v>167</v>
      </c>
      <c r="BM291" s="23" t="s">
        <v>839</v>
      </c>
    </row>
    <row r="292" spans="2:51" s="11" customFormat="1" ht="13.5">
      <c r="B292" s="211"/>
      <c r="C292" s="212"/>
      <c r="D292" s="208" t="s">
        <v>210</v>
      </c>
      <c r="E292" s="213" t="s">
        <v>22</v>
      </c>
      <c r="F292" s="214" t="s">
        <v>840</v>
      </c>
      <c r="G292" s="212"/>
      <c r="H292" s="215" t="s">
        <v>22</v>
      </c>
      <c r="I292" s="216"/>
      <c r="J292" s="212"/>
      <c r="K292" s="212"/>
      <c r="L292" s="217"/>
      <c r="M292" s="218"/>
      <c r="N292" s="219"/>
      <c r="O292" s="219"/>
      <c r="P292" s="219"/>
      <c r="Q292" s="219"/>
      <c r="R292" s="219"/>
      <c r="S292" s="219"/>
      <c r="T292" s="220"/>
      <c r="AT292" s="221" t="s">
        <v>210</v>
      </c>
      <c r="AU292" s="221" t="s">
        <v>83</v>
      </c>
      <c r="AV292" s="11" t="s">
        <v>24</v>
      </c>
      <c r="AW292" s="11" t="s">
        <v>38</v>
      </c>
      <c r="AX292" s="11" t="s">
        <v>74</v>
      </c>
      <c r="AY292" s="221" t="s">
        <v>148</v>
      </c>
    </row>
    <row r="293" spans="2:51" s="12" customFormat="1" ht="13.5">
      <c r="B293" s="222"/>
      <c r="C293" s="223"/>
      <c r="D293" s="244" t="s">
        <v>210</v>
      </c>
      <c r="E293" s="249" t="s">
        <v>22</v>
      </c>
      <c r="F293" s="250" t="s">
        <v>841</v>
      </c>
      <c r="G293" s="223"/>
      <c r="H293" s="251">
        <v>14.76</v>
      </c>
      <c r="I293" s="227"/>
      <c r="J293" s="223"/>
      <c r="K293" s="223"/>
      <c r="L293" s="228"/>
      <c r="M293" s="229"/>
      <c r="N293" s="230"/>
      <c r="O293" s="230"/>
      <c r="P293" s="230"/>
      <c r="Q293" s="230"/>
      <c r="R293" s="230"/>
      <c r="S293" s="230"/>
      <c r="T293" s="231"/>
      <c r="AT293" s="232" t="s">
        <v>210</v>
      </c>
      <c r="AU293" s="232" t="s">
        <v>83</v>
      </c>
      <c r="AV293" s="12" t="s">
        <v>83</v>
      </c>
      <c r="AW293" s="12" t="s">
        <v>38</v>
      </c>
      <c r="AX293" s="12" t="s">
        <v>24</v>
      </c>
      <c r="AY293" s="232" t="s">
        <v>148</v>
      </c>
    </row>
    <row r="294" spans="2:65" s="1" customFormat="1" ht="31.5" customHeight="1">
      <c r="B294" s="40"/>
      <c r="C294" s="192" t="s">
        <v>484</v>
      </c>
      <c r="D294" s="192" t="s">
        <v>151</v>
      </c>
      <c r="E294" s="193" t="s">
        <v>842</v>
      </c>
      <c r="F294" s="194" t="s">
        <v>843</v>
      </c>
      <c r="G294" s="195" t="s">
        <v>218</v>
      </c>
      <c r="H294" s="196">
        <v>5.999</v>
      </c>
      <c r="I294" s="197"/>
      <c r="J294" s="198">
        <f>ROUND(I294*H294,2)</f>
        <v>0</v>
      </c>
      <c r="K294" s="194" t="s">
        <v>155</v>
      </c>
      <c r="L294" s="60"/>
      <c r="M294" s="199" t="s">
        <v>22</v>
      </c>
      <c r="N294" s="200" t="s">
        <v>45</v>
      </c>
      <c r="O294" s="41"/>
      <c r="P294" s="201">
        <f>O294*H294</f>
        <v>0</v>
      </c>
      <c r="Q294" s="201">
        <v>0</v>
      </c>
      <c r="R294" s="201">
        <f>Q294*H294</f>
        <v>0</v>
      </c>
      <c r="S294" s="201">
        <v>1.95</v>
      </c>
      <c r="T294" s="202">
        <f>S294*H294</f>
        <v>11.698049999999999</v>
      </c>
      <c r="AR294" s="23" t="s">
        <v>167</v>
      </c>
      <c r="AT294" s="23" t="s">
        <v>151</v>
      </c>
      <c r="AU294" s="23" t="s">
        <v>83</v>
      </c>
      <c r="AY294" s="23" t="s">
        <v>148</v>
      </c>
      <c r="BE294" s="203">
        <f>IF(N294="základní",J294,0)</f>
        <v>0</v>
      </c>
      <c r="BF294" s="203">
        <f>IF(N294="snížená",J294,0)</f>
        <v>0</v>
      </c>
      <c r="BG294" s="203">
        <f>IF(N294="zákl. přenesená",J294,0)</f>
        <v>0</v>
      </c>
      <c r="BH294" s="203">
        <f>IF(N294="sníž. přenesená",J294,0)</f>
        <v>0</v>
      </c>
      <c r="BI294" s="203">
        <f>IF(N294="nulová",J294,0)</f>
        <v>0</v>
      </c>
      <c r="BJ294" s="23" t="s">
        <v>24</v>
      </c>
      <c r="BK294" s="203">
        <f>ROUND(I294*H294,2)</f>
        <v>0</v>
      </c>
      <c r="BL294" s="23" t="s">
        <v>167</v>
      </c>
      <c r="BM294" s="23" t="s">
        <v>844</v>
      </c>
    </row>
    <row r="295" spans="2:51" s="12" customFormat="1" ht="13.5">
      <c r="B295" s="222"/>
      <c r="C295" s="223"/>
      <c r="D295" s="208" t="s">
        <v>210</v>
      </c>
      <c r="E295" s="224" t="s">
        <v>22</v>
      </c>
      <c r="F295" s="225" t="s">
        <v>845</v>
      </c>
      <c r="G295" s="223"/>
      <c r="H295" s="226">
        <v>3.297</v>
      </c>
      <c r="I295" s="227"/>
      <c r="J295" s="223"/>
      <c r="K295" s="223"/>
      <c r="L295" s="228"/>
      <c r="M295" s="229"/>
      <c r="N295" s="230"/>
      <c r="O295" s="230"/>
      <c r="P295" s="230"/>
      <c r="Q295" s="230"/>
      <c r="R295" s="230"/>
      <c r="S295" s="230"/>
      <c r="T295" s="231"/>
      <c r="AT295" s="232" t="s">
        <v>210</v>
      </c>
      <c r="AU295" s="232" t="s">
        <v>83</v>
      </c>
      <c r="AV295" s="12" t="s">
        <v>83</v>
      </c>
      <c r="AW295" s="12" t="s">
        <v>38</v>
      </c>
      <c r="AX295" s="12" t="s">
        <v>74</v>
      </c>
      <c r="AY295" s="232" t="s">
        <v>148</v>
      </c>
    </row>
    <row r="296" spans="2:51" s="12" customFormat="1" ht="13.5">
      <c r="B296" s="222"/>
      <c r="C296" s="223"/>
      <c r="D296" s="208" t="s">
        <v>210</v>
      </c>
      <c r="E296" s="224" t="s">
        <v>22</v>
      </c>
      <c r="F296" s="225" t="s">
        <v>846</v>
      </c>
      <c r="G296" s="223"/>
      <c r="H296" s="226">
        <v>1.302</v>
      </c>
      <c r="I296" s="227"/>
      <c r="J296" s="223"/>
      <c r="K296" s="223"/>
      <c r="L296" s="228"/>
      <c r="M296" s="229"/>
      <c r="N296" s="230"/>
      <c r="O296" s="230"/>
      <c r="P296" s="230"/>
      <c r="Q296" s="230"/>
      <c r="R296" s="230"/>
      <c r="S296" s="230"/>
      <c r="T296" s="231"/>
      <c r="AT296" s="232" t="s">
        <v>210</v>
      </c>
      <c r="AU296" s="232" t="s">
        <v>83</v>
      </c>
      <c r="AV296" s="12" t="s">
        <v>83</v>
      </c>
      <c r="AW296" s="12" t="s">
        <v>38</v>
      </c>
      <c r="AX296" s="12" t="s">
        <v>74</v>
      </c>
      <c r="AY296" s="232" t="s">
        <v>148</v>
      </c>
    </row>
    <row r="297" spans="2:51" s="12" customFormat="1" ht="13.5">
      <c r="B297" s="222"/>
      <c r="C297" s="223"/>
      <c r="D297" s="208" t="s">
        <v>210</v>
      </c>
      <c r="E297" s="224" t="s">
        <v>22</v>
      </c>
      <c r="F297" s="225" t="s">
        <v>847</v>
      </c>
      <c r="G297" s="223"/>
      <c r="H297" s="226">
        <v>1.4</v>
      </c>
      <c r="I297" s="227"/>
      <c r="J297" s="223"/>
      <c r="K297" s="223"/>
      <c r="L297" s="228"/>
      <c r="M297" s="229"/>
      <c r="N297" s="230"/>
      <c r="O297" s="230"/>
      <c r="P297" s="230"/>
      <c r="Q297" s="230"/>
      <c r="R297" s="230"/>
      <c r="S297" s="230"/>
      <c r="T297" s="231"/>
      <c r="AT297" s="232" t="s">
        <v>210</v>
      </c>
      <c r="AU297" s="232" t="s">
        <v>83</v>
      </c>
      <c r="AV297" s="12" t="s">
        <v>83</v>
      </c>
      <c r="AW297" s="12" t="s">
        <v>38</v>
      </c>
      <c r="AX297" s="12" t="s">
        <v>74</v>
      </c>
      <c r="AY297" s="232" t="s">
        <v>148</v>
      </c>
    </row>
    <row r="298" spans="2:51" s="13" customFormat="1" ht="13.5">
      <c r="B298" s="233"/>
      <c r="C298" s="234"/>
      <c r="D298" s="244" t="s">
        <v>210</v>
      </c>
      <c r="E298" s="245" t="s">
        <v>22</v>
      </c>
      <c r="F298" s="246" t="s">
        <v>213</v>
      </c>
      <c r="G298" s="234"/>
      <c r="H298" s="247">
        <v>5.999</v>
      </c>
      <c r="I298" s="238"/>
      <c r="J298" s="234"/>
      <c r="K298" s="234"/>
      <c r="L298" s="239"/>
      <c r="M298" s="240"/>
      <c r="N298" s="241"/>
      <c r="O298" s="241"/>
      <c r="P298" s="241"/>
      <c r="Q298" s="241"/>
      <c r="R298" s="241"/>
      <c r="S298" s="241"/>
      <c r="T298" s="242"/>
      <c r="AT298" s="243" t="s">
        <v>210</v>
      </c>
      <c r="AU298" s="243" t="s">
        <v>83</v>
      </c>
      <c r="AV298" s="13" t="s">
        <v>167</v>
      </c>
      <c r="AW298" s="13" t="s">
        <v>38</v>
      </c>
      <c r="AX298" s="13" t="s">
        <v>24</v>
      </c>
      <c r="AY298" s="243" t="s">
        <v>148</v>
      </c>
    </row>
    <row r="299" spans="2:65" s="1" customFormat="1" ht="31.5" customHeight="1">
      <c r="B299" s="40"/>
      <c r="C299" s="192" t="s">
        <v>488</v>
      </c>
      <c r="D299" s="192" t="s">
        <v>151</v>
      </c>
      <c r="E299" s="193" t="s">
        <v>848</v>
      </c>
      <c r="F299" s="194" t="s">
        <v>849</v>
      </c>
      <c r="G299" s="195" t="s">
        <v>218</v>
      </c>
      <c r="H299" s="196">
        <v>2.533</v>
      </c>
      <c r="I299" s="197"/>
      <c r="J299" s="198">
        <f>ROUND(I299*H299,2)</f>
        <v>0</v>
      </c>
      <c r="K299" s="194" t="s">
        <v>155</v>
      </c>
      <c r="L299" s="60"/>
      <c r="M299" s="199" t="s">
        <v>22</v>
      </c>
      <c r="N299" s="200" t="s">
        <v>45</v>
      </c>
      <c r="O299" s="41"/>
      <c r="P299" s="201">
        <f>O299*H299</f>
        <v>0</v>
      </c>
      <c r="Q299" s="201">
        <v>0</v>
      </c>
      <c r="R299" s="201">
        <f>Q299*H299</f>
        <v>0</v>
      </c>
      <c r="S299" s="201">
        <v>2.1</v>
      </c>
      <c r="T299" s="202">
        <f>S299*H299</f>
        <v>5.3193</v>
      </c>
      <c r="AR299" s="23" t="s">
        <v>167</v>
      </c>
      <c r="AT299" s="23" t="s">
        <v>151</v>
      </c>
      <c r="AU299" s="23" t="s">
        <v>83</v>
      </c>
      <c r="AY299" s="23" t="s">
        <v>148</v>
      </c>
      <c r="BE299" s="203">
        <f>IF(N299="základní",J299,0)</f>
        <v>0</v>
      </c>
      <c r="BF299" s="203">
        <f>IF(N299="snížená",J299,0)</f>
        <v>0</v>
      </c>
      <c r="BG299" s="203">
        <f>IF(N299="zákl. přenesená",J299,0)</f>
        <v>0</v>
      </c>
      <c r="BH299" s="203">
        <f>IF(N299="sníž. přenesená",J299,0)</f>
        <v>0</v>
      </c>
      <c r="BI299" s="203">
        <f>IF(N299="nulová",J299,0)</f>
        <v>0</v>
      </c>
      <c r="BJ299" s="23" t="s">
        <v>24</v>
      </c>
      <c r="BK299" s="203">
        <f>ROUND(I299*H299,2)</f>
        <v>0</v>
      </c>
      <c r="BL299" s="23" t="s">
        <v>167</v>
      </c>
      <c r="BM299" s="23" t="s">
        <v>850</v>
      </c>
    </row>
    <row r="300" spans="2:51" s="11" customFormat="1" ht="13.5">
      <c r="B300" s="211"/>
      <c r="C300" s="212"/>
      <c r="D300" s="208" t="s">
        <v>210</v>
      </c>
      <c r="E300" s="213" t="s">
        <v>22</v>
      </c>
      <c r="F300" s="214" t="s">
        <v>665</v>
      </c>
      <c r="G300" s="212"/>
      <c r="H300" s="215" t="s">
        <v>22</v>
      </c>
      <c r="I300" s="216"/>
      <c r="J300" s="212"/>
      <c r="K300" s="212"/>
      <c r="L300" s="217"/>
      <c r="M300" s="218"/>
      <c r="N300" s="219"/>
      <c r="O300" s="219"/>
      <c r="P300" s="219"/>
      <c r="Q300" s="219"/>
      <c r="R300" s="219"/>
      <c r="S300" s="219"/>
      <c r="T300" s="220"/>
      <c r="AT300" s="221" t="s">
        <v>210</v>
      </c>
      <c r="AU300" s="221" t="s">
        <v>83</v>
      </c>
      <c r="AV300" s="11" t="s">
        <v>24</v>
      </c>
      <c r="AW300" s="11" t="s">
        <v>38</v>
      </c>
      <c r="AX300" s="11" t="s">
        <v>74</v>
      </c>
      <c r="AY300" s="221" t="s">
        <v>148</v>
      </c>
    </row>
    <row r="301" spans="2:51" s="12" customFormat="1" ht="13.5">
      <c r="B301" s="222"/>
      <c r="C301" s="223"/>
      <c r="D301" s="208" t="s">
        <v>210</v>
      </c>
      <c r="E301" s="224" t="s">
        <v>22</v>
      </c>
      <c r="F301" s="225" t="s">
        <v>851</v>
      </c>
      <c r="G301" s="223"/>
      <c r="H301" s="226">
        <v>2.268</v>
      </c>
      <c r="I301" s="227"/>
      <c r="J301" s="223"/>
      <c r="K301" s="223"/>
      <c r="L301" s="228"/>
      <c r="M301" s="229"/>
      <c r="N301" s="230"/>
      <c r="O301" s="230"/>
      <c r="P301" s="230"/>
      <c r="Q301" s="230"/>
      <c r="R301" s="230"/>
      <c r="S301" s="230"/>
      <c r="T301" s="231"/>
      <c r="AT301" s="232" t="s">
        <v>210</v>
      </c>
      <c r="AU301" s="232" t="s">
        <v>83</v>
      </c>
      <c r="AV301" s="12" t="s">
        <v>83</v>
      </c>
      <c r="AW301" s="12" t="s">
        <v>38</v>
      </c>
      <c r="AX301" s="12" t="s">
        <v>74</v>
      </c>
      <c r="AY301" s="232" t="s">
        <v>148</v>
      </c>
    </row>
    <row r="302" spans="2:51" s="12" customFormat="1" ht="13.5">
      <c r="B302" s="222"/>
      <c r="C302" s="223"/>
      <c r="D302" s="208" t="s">
        <v>210</v>
      </c>
      <c r="E302" s="224" t="s">
        <v>22</v>
      </c>
      <c r="F302" s="225" t="s">
        <v>852</v>
      </c>
      <c r="G302" s="223"/>
      <c r="H302" s="226">
        <v>0.265</v>
      </c>
      <c r="I302" s="227"/>
      <c r="J302" s="223"/>
      <c r="K302" s="223"/>
      <c r="L302" s="228"/>
      <c r="M302" s="229"/>
      <c r="N302" s="230"/>
      <c r="O302" s="230"/>
      <c r="P302" s="230"/>
      <c r="Q302" s="230"/>
      <c r="R302" s="230"/>
      <c r="S302" s="230"/>
      <c r="T302" s="231"/>
      <c r="AT302" s="232" t="s">
        <v>210</v>
      </c>
      <c r="AU302" s="232" t="s">
        <v>83</v>
      </c>
      <c r="AV302" s="12" t="s">
        <v>83</v>
      </c>
      <c r="AW302" s="12" t="s">
        <v>38</v>
      </c>
      <c r="AX302" s="12" t="s">
        <v>74</v>
      </c>
      <c r="AY302" s="232" t="s">
        <v>148</v>
      </c>
    </row>
    <row r="303" spans="2:51" s="13" customFormat="1" ht="13.5">
      <c r="B303" s="233"/>
      <c r="C303" s="234"/>
      <c r="D303" s="244" t="s">
        <v>210</v>
      </c>
      <c r="E303" s="245" t="s">
        <v>22</v>
      </c>
      <c r="F303" s="246" t="s">
        <v>213</v>
      </c>
      <c r="G303" s="234"/>
      <c r="H303" s="247">
        <v>2.533</v>
      </c>
      <c r="I303" s="238"/>
      <c r="J303" s="234"/>
      <c r="K303" s="234"/>
      <c r="L303" s="239"/>
      <c r="M303" s="240"/>
      <c r="N303" s="241"/>
      <c r="O303" s="241"/>
      <c r="P303" s="241"/>
      <c r="Q303" s="241"/>
      <c r="R303" s="241"/>
      <c r="S303" s="241"/>
      <c r="T303" s="242"/>
      <c r="AT303" s="243" t="s">
        <v>210</v>
      </c>
      <c r="AU303" s="243" t="s">
        <v>83</v>
      </c>
      <c r="AV303" s="13" t="s">
        <v>167</v>
      </c>
      <c r="AW303" s="13" t="s">
        <v>38</v>
      </c>
      <c r="AX303" s="13" t="s">
        <v>24</v>
      </c>
      <c r="AY303" s="243" t="s">
        <v>148</v>
      </c>
    </row>
    <row r="304" spans="2:65" s="1" customFormat="1" ht="22.5" customHeight="1">
      <c r="B304" s="40"/>
      <c r="C304" s="192" t="s">
        <v>495</v>
      </c>
      <c r="D304" s="192" t="s">
        <v>151</v>
      </c>
      <c r="E304" s="193" t="s">
        <v>365</v>
      </c>
      <c r="F304" s="194" t="s">
        <v>366</v>
      </c>
      <c r="G304" s="195" t="s">
        <v>232</v>
      </c>
      <c r="H304" s="196">
        <v>48.802</v>
      </c>
      <c r="I304" s="197"/>
      <c r="J304" s="198">
        <f>ROUND(I304*H304,2)</f>
        <v>0</v>
      </c>
      <c r="K304" s="194" t="s">
        <v>22</v>
      </c>
      <c r="L304" s="60"/>
      <c r="M304" s="199" t="s">
        <v>22</v>
      </c>
      <c r="N304" s="200" t="s">
        <v>45</v>
      </c>
      <c r="O304" s="41"/>
      <c r="P304" s="201">
        <f>O304*H304</f>
        <v>0</v>
      </c>
      <c r="Q304" s="201">
        <v>0</v>
      </c>
      <c r="R304" s="201">
        <f>Q304*H304</f>
        <v>0</v>
      </c>
      <c r="S304" s="201">
        <v>0</v>
      </c>
      <c r="T304" s="202">
        <f>S304*H304</f>
        <v>0</v>
      </c>
      <c r="AR304" s="23" t="s">
        <v>167</v>
      </c>
      <c r="AT304" s="23" t="s">
        <v>151</v>
      </c>
      <c r="AU304" s="23" t="s">
        <v>83</v>
      </c>
      <c r="AY304" s="23" t="s">
        <v>148</v>
      </c>
      <c r="BE304" s="203">
        <f>IF(N304="základní",J304,0)</f>
        <v>0</v>
      </c>
      <c r="BF304" s="203">
        <f>IF(N304="snížená",J304,0)</f>
        <v>0</v>
      </c>
      <c r="BG304" s="203">
        <f>IF(N304="zákl. přenesená",J304,0)</f>
        <v>0</v>
      </c>
      <c r="BH304" s="203">
        <f>IF(N304="sníž. přenesená",J304,0)</f>
        <v>0</v>
      </c>
      <c r="BI304" s="203">
        <f>IF(N304="nulová",J304,0)</f>
        <v>0</v>
      </c>
      <c r="BJ304" s="23" t="s">
        <v>24</v>
      </c>
      <c r="BK304" s="203">
        <f>ROUND(I304*H304,2)</f>
        <v>0</v>
      </c>
      <c r="BL304" s="23" t="s">
        <v>167</v>
      </c>
      <c r="BM304" s="23" t="s">
        <v>367</v>
      </c>
    </row>
    <row r="305" spans="2:65" s="1" customFormat="1" ht="22.5" customHeight="1">
      <c r="B305" s="40"/>
      <c r="C305" s="192" t="s">
        <v>500</v>
      </c>
      <c r="D305" s="192" t="s">
        <v>151</v>
      </c>
      <c r="E305" s="193" t="s">
        <v>368</v>
      </c>
      <c r="F305" s="194" t="s">
        <v>369</v>
      </c>
      <c r="G305" s="195" t="s">
        <v>232</v>
      </c>
      <c r="H305" s="196">
        <v>439.218</v>
      </c>
      <c r="I305" s="197"/>
      <c r="J305" s="198">
        <f>ROUND(I305*H305,2)</f>
        <v>0</v>
      </c>
      <c r="K305" s="194" t="s">
        <v>22</v>
      </c>
      <c r="L305" s="60"/>
      <c r="M305" s="199" t="s">
        <v>22</v>
      </c>
      <c r="N305" s="200" t="s">
        <v>45</v>
      </c>
      <c r="O305" s="41"/>
      <c r="P305" s="201">
        <f>O305*H305</f>
        <v>0</v>
      </c>
      <c r="Q305" s="201">
        <v>0</v>
      </c>
      <c r="R305" s="201">
        <f>Q305*H305</f>
        <v>0</v>
      </c>
      <c r="S305" s="201">
        <v>0</v>
      </c>
      <c r="T305" s="202">
        <f>S305*H305</f>
        <v>0</v>
      </c>
      <c r="AR305" s="23" t="s">
        <v>167</v>
      </c>
      <c r="AT305" s="23" t="s">
        <v>151</v>
      </c>
      <c r="AU305" s="23" t="s">
        <v>83</v>
      </c>
      <c r="AY305" s="23" t="s">
        <v>148</v>
      </c>
      <c r="BE305" s="203">
        <f>IF(N305="základní",J305,0)</f>
        <v>0</v>
      </c>
      <c r="BF305" s="203">
        <f>IF(N305="snížená",J305,0)</f>
        <v>0</v>
      </c>
      <c r="BG305" s="203">
        <f>IF(N305="zákl. přenesená",J305,0)</f>
        <v>0</v>
      </c>
      <c r="BH305" s="203">
        <f>IF(N305="sníž. přenesená",J305,0)</f>
        <v>0</v>
      </c>
      <c r="BI305" s="203">
        <f>IF(N305="nulová",J305,0)</f>
        <v>0</v>
      </c>
      <c r="BJ305" s="23" t="s">
        <v>24</v>
      </c>
      <c r="BK305" s="203">
        <f>ROUND(I305*H305,2)</f>
        <v>0</v>
      </c>
      <c r="BL305" s="23" t="s">
        <v>167</v>
      </c>
      <c r="BM305" s="23" t="s">
        <v>370</v>
      </c>
    </row>
    <row r="306" spans="2:47" s="1" customFormat="1" ht="27">
      <c r="B306" s="40"/>
      <c r="C306" s="62"/>
      <c r="D306" s="208" t="s">
        <v>371</v>
      </c>
      <c r="E306" s="62"/>
      <c r="F306" s="209" t="s">
        <v>372</v>
      </c>
      <c r="G306" s="62"/>
      <c r="H306" s="62"/>
      <c r="I306" s="162"/>
      <c r="J306" s="62"/>
      <c r="K306" s="62"/>
      <c r="L306" s="60"/>
      <c r="M306" s="210"/>
      <c r="N306" s="41"/>
      <c r="O306" s="41"/>
      <c r="P306" s="41"/>
      <c r="Q306" s="41"/>
      <c r="R306" s="41"/>
      <c r="S306" s="41"/>
      <c r="T306" s="77"/>
      <c r="AT306" s="23" t="s">
        <v>371</v>
      </c>
      <c r="AU306" s="23" t="s">
        <v>83</v>
      </c>
    </row>
    <row r="307" spans="2:51" s="12" customFormat="1" ht="13.5">
      <c r="B307" s="222"/>
      <c r="C307" s="223"/>
      <c r="D307" s="244" t="s">
        <v>210</v>
      </c>
      <c r="E307" s="223"/>
      <c r="F307" s="250" t="s">
        <v>853</v>
      </c>
      <c r="G307" s="223"/>
      <c r="H307" s="251">
        <v>439.218</v>
      </c>
      <c r="I307" s="227"/>
      <c r="J307" s="223"/>
      <c r="K307" s="223"/>
      <c r="L307" s="228"/>
      <c r="M307" s="229"/>
      <c r="N307" s="230"/>
      <c r="O307" s="230"/>
      <c r="P307" s="230"/>
      <c r="Q307" s="230"/>
      <c r="R307" s="230"/>
      <c r="S307" s="230"/>
      <c r="T307" s="231"/>
      <c r="AT307" s="232" t="s">
        <v>210</v>
      </c>
      <c r="AU307" s="232" t="s">
        <v>83</v>
      </c>
      <c r="AV307" s="12" t="s">
        <v>83</v>
      </c>
      <c r="AW307" s="12" t="s">
        <v>6</v>
      </c>
      <c r="AX307" s="12" t="s">
        <v>24</v>
      </c>
      <c r="AY307" s="232" t="s">
        <v>148</v>
      </c>
    </row>
    <row r="308" spans="2:65" s="1" customFormat="1" ht="22.5" customHeight="1">
      <c r="B308" s="40"/>
      <c r="C308" s="192" t="s">
        <v>507</v>
      </c>
      <c r="D308" s="192" t="s">
        <v>151</v>
      </c>
      <c r="E308" s="193" t="s">
        <v>375</v>
      </c>
      <c r="F308" s="194" t="s">
        <v>376</v>
      </c>
      <c r="G308" s="195" t="s">
        <v>232</v>
      </c>
      <c r="H308" s="196">
        <v>48.802</v>
      </c>
      <c r="I308" s="197"/>
      <c r="J308" s="198">
        <f>ROUND(I308*H308,2)</f>
        <v>0</v>
      </c>
      <c r="K308" s="194" t="s">
        <v>22</v>
      </c>
      <c r="L308" s="60"/>
      <c r="M308" s="199" t="s">
        <v>22</v>
      </c>
      <c r="N308" s="200" t="s">
        <v>45</v>
      </c>
      <c r="O308" s="41"/>
      <c r="P308" s="201">
        <f>O308*H308</f>
        <v>0</v>
      </c>
      <c r="Q308" s="201">
        <v>0</v>
      </c>
      <c r="R308" s="201">
        <f>Q308*H308</f>
        <v>0</v>
      </c>
      <c r="S308" s="201">
        <v>0</v>
      </c>
      <c r="T308" s="202">
        <f>S308*H308</f>
        <v>0</v>
      </c>
      <c r="AR308" s="23" t="s">
        <v>167</v>
      </c>
      <c r="AT308" s="23" t="s">
        <v>151</v>
      </c>
      <c r="AU308" s="23" t="s">
        <v>83</v>
      </c>
      <c r="AY308" s="23" t="s">
        <v>148</v>
      </c>
      <c r="BE308" s="203">
        <f>IF(N308="základní",J308,0)</f>
        <v>0</v>
      </c>
      <c r="BF308" s="203">
        <f>IF(N308="snížená",J308,0)</f>
        <v>0</v>
      </c>
      <c r="BG308" s="203">
        <f>IF(N308="zákl. přenesená",J308,0)</f>
        <v>0</v>
      </c>
      <c r="BH308" s="203">
        <f>IF(N308="sníž. přenesená",J308,0)</f>
        <v>0</v>
      </c>
      <c r="BI308" s="203">
        <f>IF(N308="nulová",J308,0)</f>
        <v>0</v>
      </c>
      <c r="BJ308" s="23" t="s">
        <v>24</v>
      </c>
      <c r="BK308" s="203">
        <f>ROUND(I308*H308,2)</f>
        <v>0</v>
      </c>
      <c r="BL308" s="23" t="s">
        <v>167</v>
      </c>
      <c r="BM308" s="23" t="s">
        <v>377</v>
      </c>
    </row>
    <row r="309" spans="2:65" s="1" customFormat="1" ht="22.5" customHeight="1">
      <c r="B309" s="40"/>
      <c r="C309" s="192" t="s">
        <v>511</v>
      </c>
      <c r="D309" s="192" t="s">
        <v>151</v>
      </c>
      <c r="E309" s="193" t="s">
        <v>379</v>
      </c>
      <c r="F309" s="194" t="s">
        <v>380</v>
      </c>
      <c r="G309" s="195" t="s">
        <v>232</v>
      </c>
      <c r="H309" s="196">
        <v>48.802</v>
      </c>
      <c r="I309" s="197"/>
      <c r="J309" s="198">
        <f>ROUND(I309*H309,2)</f>
        <v>0</v>
      </c>
      <c r="K309" s="194" t="s">
        <v>22</v>
      </c>
      <c r="L309" s="60"/>
      <c r="M309" s="199" t="s">
        <v>22</v>
      </c>
      <c r="N309" s="200" t="s">
        <v>45</v>
      </c>
      <c r="O309" s="41"/>
      <c r="P309" s="201">
        <f>O309*H309</f>
        <v>0</v>
      </c>
      <c r="Q309" s="201">
        <v>0</v>
      </c>
      <c r="R309" s="201">
        <f>Q309*H309</f>
        <v>0</v>
      </c>
      <c r="S309" s="201">
        <v>0</v>
      </c>
      <c r="T309" s="202">
        <f>S309*H309</f>
        <v>0</v>
      </c>
      <c r="AR309" s="23" t="s">
        <v>167</v>
      </c>
      <c r="AT309" s="23" t="s">
        <v>151</v>
      </c>
      <c r="AU309" s="23" t="s">
        <v>83</v>
      </c>
      <c r="AY309" s="23" t="s">
        <v>148</v>
      </c>
      <c r="BE309" s="203">
        <f>IF(N309="základní",J309,0)</f>
        <v>0</v>
      </c>
      <c r="BF309" s="203">
        <f>IF(N309="snížená",J309,0)</f>
        <v>0</v>
      </c>
      <c r="BG309" s="203">
        <f>IF(N309="zákl. přenesená",J309,0)</f>
        <v>0</v>
      </c>
      <c r="BH309" s="203">
        <f>IF(N309="sníž. přenesená",J309,0)</f>
        <v>0</v>
      </c>
      <c r="BI309" s="203">
        <f>IF(N309="nulová",J309,0)</f>
        <v>0</v>
      </c>
      <c r="BJ309" s="23" t="s">
        <v>24</v>
      </c>
      <c r="BK309" s="203">
        <f>ROUND(I309*H309,2)</f>
        <v>0</v>
      </c>
      <c r="BL309" s="23" t="s">
        <v>167</v>
      </c>
      <c r="BM309" s="23" t="s">
        <v>381</v>
      </c>
    </row>
    <row r="310" spans="2:63" s="10" customFormat="1" ht="29.85" customHeight="1">
      <c r="B310" s="175"/>
      <c r="C310" s="176"/>
      <c r="D310" s="189" t="s">
        <v>73</v>
      </c>
      <c r="E310" s="190" t="s">
        <v>382</v>
      </c>
      <c r="F310" s="190" t="s">
        <v>383</v>
      </c>
      <c r="G310" s="176"/>
      <c r="H310" s="176"/>
      <c r="I310" s="179"/>
      <c r="J310" s="191">
        <f>BK310</f>
        <v>0</v>
      </c>
      <c r="K310" s="176"/>
      <c r="L310" s="181"/>
      <c r="M310" s="182"/>
      <c r="N310" s="183"/>
      <c r="O310" s="183"/>
      <c r="P310" s="184">
        <f>SUM(P311:P312)</f>
        <v>0</v>
      </c>
      <c r="Q310" s="183"/>
      <c r="R310" s="184">
        <f>SUM(R311:R312)</f>
        <v>0</v>
      </c>
      <c r="S310" s="183"/>
      <c r="T310" s="185">
        <f>SUM(T311:T312)</f>
        <v>0</v>
      </c>
      <c r="AR310" s="186" t="s">
        <v>24</v>
      </c>
      <c r="AT310" s="187" t="s">
        <v>73</v>
      </c>
      <c r="AU310" s="187" t="s">
        <v>24</v>
      </c>
      <c r="AY310" s="186" t="s">
        <v>148</v>
      </c>
      <c r="BK310" s="188">
        <f>SUM(BK311:BK312)</f>
        <v>0</v>
      </c>
    </row>
    <row r="311" spans="2:65" s="1" customFormat="1" ht="44.25" customHeight="1">
      <c r="B311" s="40"/>
      <c r="C311" s="192" t="s">
        <v>515</v>
      </c>
      <c r="D311" s="192" t="s">
        <v>151</v>
      </c>
      <c r="E311" s="193" t="s">
        <v>385</v>
      </c>
      <c r="F311" s="194" t="s">
        <v>386</v>
      </c>
      <c r="G311" s="195" t="s">
        <v>232</v>
      </c>
      <c r="H311" s="196">
        <v>211.207</v>
      </c>
      <c r="I311" s="197"/>
      <c r="J311" s="198">
        <f>ROUND(I311*H311,2)</f>
        <v>0</v>
      </c>
      <c r="K311" s="194" t="s">
        <v>155</v>
      </c>
      <c r="L311" s="60"/>
      <c r="M311" s="199" t="s">
        <v>22</v>
      </c>
      <c r="N311" s="200" t="s">
        <v>45</v>
      </c>
      <c r="O311" s="41"/>
      <c r="P311" s="201">
        <f>O311*H311</f>
        <v>0</v>
      </c>
      <c r="Q311" s="201">
        <v>0</v>
      </c>
      <c r="R311" s="201">
        <f>Q311*H311</f>
        <v>0</v>
      </c>
      <c r="S311" s="201">
        <v>0</v>
      </c>
      <c r="T311" s="202">
        <f>S311*H311</f>
        <v>0</v>
      </c>
      <c r="AR311" s="23" t="s">
        <v>167</v>
      </c>
      <c r="AT311" s="23" t="s">
        <v>151</v>
      </c>
      <c r="AU311" s="23" t="s">
        <v>83</v>
      </c>
      <c r="AY311" s="23" t="s">
        <v>148</v>
      </c>
      <c r="BE311" s="203">
        <f>IF(N311="základní",J311,0)</f>
        <v>0</v>
      </c>
      <c r="BF311" s="203">
        <f>IF(N311="snížená",J311,0)</f>
        <v>0</v>
      </c>
      <c r="BG311" s="203">
        <f>IF(N311="zákl. přenesená",J311,0)</f>
        <v>0</v>
      </c>
      <c r="BH311" s="203">
        <f>IF(N311="sníž. přenesená",J311,0)</f>
        <v>0</v>
      </c>
      <c r="BI311" s="203">
        <f>IF(N311="nulová",J311,0)</f>
        <v>0</v>
      </c>
      <c r="BJ311" s="23" t="s">
        <v>24</v>
      </c>
      <c r="BK311" s="203">
        <f>ROUND(I311*H311,2)</f>
        <v>0</v>
      </c>
      <c r="BL311" s="23" t="s">
        <v>167</v>
      </c>
      <c r="BM311" s="23" t="s">
        <v>387</v>
      </c>
    </row>
    <row r="312" spans="2:47" s="1" customFormat="1" ht="81">
      <c r="B312" s="40"/>
      <c r="C312" s="62"/>
      <c r="D312" s="208" t="s">
        <v>208</v>
      </c>
      <c r="E312" s="62"/>
      <c r="F312" s="209" t="s">
        <v>388</v>
      </c>
      <c r="G312" s="62"/>
      <c r="H312" s="62"/>
      <c r="I312" s="162"/>
      <c r="J312" s="62"/>
      <c r="K312" s="62"/>
      <c r="L312" s="60"/>
      <c r="M312" s="210"/>
      <c r="N312" s="41"/>
      <c r="O312" s="41"/>
      <c r="P312" s="41"/>
      <c r="Q312" s="41"/>
      <c r="R312" s="41"/>
      <c r="S312" s="41"/>
      <c r="T312" s="77"/>
      <c r="AT312" s="23" t="s">
        <v>208</v>
      </c>
      <c r="AU312" s="23" t="s">
        <v>83</v>
      </c>
    </row>
    <row r="313" spans="2:63" s="10" customFormat="1" ht="37.35" customHeight="1">
      <c r="B313" s="175"/>
      <c r="C313" s="176"/>
      <c r="D313" s="177" t="s">
        <v>73</v>
      </c>
      <c r="E313" s="178" t="s">
        <v>389</v>
      </c>
      <c r="F313" s="178" t="s">
        <v>390</v>
      </c>
      <c r="G313" s="176"/>
      <c r="H313" s="176"/>
      <c r="I313" s="179"/>
      <c r="J313" s="180">
        <f>BK313</f>
        <v>0</v>
      </c>
      <c r="K313" s="176"/>
      <c r="L313" s="181"/>
      <c r="M313" s="182"/>
      <c r="N313" s="183"/>
      <c r="O313" s="183"/>
      <c r="P313" s="184">
        <f>P314+P341+P403+P422+P478+P499+P518+P554+P568+P578+P586+P607</f>
        <v>0</v>
      </c>
      <c r="Q313" s="183"/>
      <c r="R313" s="184">
        <f>R314+R341+R403+R422+R478+R499+R518+R554+R568+R578+R586+R607</f>
        <v>153.56701208</v>
      </c>
      <c r="S313" s="183"/>
      <c r="T313" s="185">
        <f>T314+T341+T403+T422+T478+T499+T518+T554+T568+T578+T586+T607</f>
        <v>0</v>
      </c>
      <c r="AR313" s="186" t="s">
        <v>83</v>
      </c>
      <c r="AT313" s="187" t="s">
        <v>73</v>
      </c>
      <c r="AU313" s="187" t="s">
        <v>74</v>
      </c>
      <c r="AY313" s="186" t="s">
        <v>148</v>
      </c>
      <c r="BK313" s="188">
        <f>BK314+BK341+BK403+BK422+BK478+BK499+BK518+BK554+BK568+BK578+BK586+BK607</f>
        <v>0</v>
      </c>
    </row>
    <row r="314" spans="2:63" s="10" customFormat="1" ht="19.9" customHeight="1">
      <c r="B314" s="175"/>
      <c r="C314" s="176"/>
      <c r="D314" s="189" t="s">
        <v>73</v>
      </c>
      <c r="E314" s="190" t="s">
        <v>391</v>
      </c>
      <c r="F314" s="190" t="s">
        <v>392</v>
      </c>
      <c r="G314" s="176"/>
      <c r="H314" s="176"/>
      <c r="I314" s="179"/>
      <c r="J314" s="191">
        <f>BK314</f>
        <v>0</v>
      </c>
      <c r="K314" s="176"/>
      <c r="L314" s="181"/>
      <c r="M314" s="182"/>
      <c r="N314" s="183"/>
      <c r="O314" s="183"/>
      <c r="P314" s="184">
        <f>SUM(P315:P340)</f>
        <v>0</v>
      </c>
      <c r="Q314" s="183"/>
      <c r="R314" s="184">
        <f>SUM(R315:R340)</f>
        <v>78.528197</v>
      </c>
      <c r="S314" s="183"/>
      <c r="T314" s="185">
        <f>SUM(T315:T340)</f>
        <v>0</v>
      </c>
      <c r="AR314" s="186" t="s">
        <v>83</v>
      </c>
      <c r="AT314" s="187" t="s">
        <v>73</v>
      </c>
      <c r="AU314" s="187" t="s">
        <v>24</v>
      </c>
      <c r="AY314" s="186" t="s">
        <v>148</v>
      </c>
      <c r="BK314" s="188">
        <f>SUM(BK315:BK340)</f>
        <v>0</v>
      </c>
    </row>
    <row r="315" spans="2:65" s="1" customFormat="1" ht="31.5" customHeight="1">
      <c r="B315" s="40"/>
      <c r="C315" s="192" t="s">
        <v>520</v>
      </c>
      <c r="D315" s="192" t="s">
        <v>151</v>
      </c>
      <c r="E315" s="193" t="s">
        <v>854</v>
      </c>
      <c r="F315" s="194" t="s">
        <v>855</v>
      </c>
      <c r="G315" s="195" t="s">
        <v>206</v>
      </c>
      <c r="H315" s="196">
        <v>607</v>
      </c>
      <c r="I315" s="197"/>
      <c r="J315" s="198">
        <f>ROUND(I315*H315,2)</f>
        <v>0</v>
      </c>
      <c r="K315" s="194" t="s">
        <v>155</v>
      </c>
      <c r="L315" s="60"/>
      <c r="M315" s="199" t="s">
        <v>22</v>
      </c>
      <c r="N315" s="200" t="s">
        <v>45</v>
      </c>
      <c r="O315" s="41"/>
      <c r="P315" s="201">
        <f>O315*H315</f>
        <v>0</v>
      </c>
      <c r="Q315" s="201">
        <v>0.00019</v>
      </c>
      <c r="R315" s="201">
        <f>Q315*H315</f>
        <v>0.11533</v>
      </c>
      <c r="S315" s="201">
        <v>0</v>
      </c>
      <c r="T315" s="202">
        <f>S315*H315</f>
        <v>0</v>
      </c>
      <c r="AR315" s="23" t="s">
        <v>277</v>
      </c>
      <c r="AT315" s="23" t="s">
        <v>151</v>
      </c>
      <c r="AU315" s="23" t="s">
        <v>83</v>
      </c>
      <c r="AY315" s="23" t="s">
        <v>148</v>
      </c>
      <c r="BE315" s="203">
        <f>IF(N315="základní",J315,0)</f>
        <v>0</v>
      </c>
      <c r="BF315" s="203">
        <f>IF(N315="snížená",J315,0)</f>
        <v>0</v>
      </c>
      <c r="BG315" s="203">
        <f>IF(N315="zákl. přenesená",J315,0)</f>
        <v>0</v>
      </c>
      <c r="BH315" s="203">
        <f>IF(N315="sníž. přenesená",J315,0)</f>
        <v>0</v>
      </c>
      <c r="BI315" s="203">
        <f>IF(N315="nulová",J315,0)</f>
        <v>0</v>
      </c>
      <c r="BJ315" s="23" t="s">
        <v>24</v>
      </c>
      <c r="BK315" s="203">
        <f>ROUND(I315*H315,2)</f>
        <v>0</v>
      </c>
      <c r="BL315" s="23" t="s">
        <v>277</v>
      </c>
      <c r="BM315" s="23" t="s">
        <v>856</v>
      </c>
    </row>
    <row r="316" spans="2:47" s="1" customFormat="1" ht="40.5">
      <c r="B316" s="40"/>
      <c r="C316" s="62"/>
      <c r="D316" s="244" t="s">
        <v>208</v>
      </c>
      <c r="E316" s="62"/>
      <c r="F316" s="248" t="s">
        <v>411</v>
      </c>
      <c r="G316" s="62"/>
      <c r="H316" s="62"/>
      <c r="I316" s="162"/>
      <c r="J316" s="62"/>
      <c r="K316" s="62"/>
      <c r="L316" s="60"/>
      <c r="M316" s="210"/>
      <c r="N316" s="41"/>
      <c r="O316" s="41"/>
      <c r="P316" s="41"/>
      <c r="Q316" s="41"/>
      <c r="R316" s="41"/>
      <c r="S316" s="41"/>
      <c r="T316" s="77"/>
      <c r="AT316" s="23" t="s">
        <v>208</v>
      </c>
      <c r="AU316" s="23" t="s">
        <v>83</v>
      </c>
    </row>
    <row r="317" spans="2:65" s="1" customFormat="1" ht="22.5" customHeight="1">
      <c r="B317" s="40"/>
      <c r="C317" s="252" t="s">
        <v>527</v>
      </c>
      <c r="D317" s="252" t="s">
        <v>400</v>
      </c>
      <c r="E317" s="253" t="s">
        <v>857</v>
      </c>
      <c r="F317" s="254" t="s">
        <v>858</v>
      </c>
      <c r="G317" s="255" t="s">
        <v>206</v>
      </c>
      <c r="H317" s="256">
        <v>637.35</v>
      </c>
      <c r="I317" s="257"/>
      <c r="J317" s="258">
        <f>ROUND(I317*H317,2)</f>
        <v>0</v>
      </c>
      <c r="K317" s="254" t="s">
        <v>155</v>
      </c>
      <c r="L317" s="259"/>
      <c r="M317" s="260" t="s">
        <v>22</v>
      </c>
      <c r="N317" s="261" t="s">
        <v>45</v>
      </c>
      <c r="O317" s="41"/>
      <c r="P317" s="201">
        <f>O317*H317</f>
        <v>0</v>
      </c>
      <c r="Q317" s="201">
        <v>0.002</v>
      </c>
      <c r="R317" s="201">
        <f>Q317*H317</f>
        <v>1.2747000000000002</v>
      </c>
      <c r="S317" s="201">
        <v>0</v>
      </c>
      <c r="T317" s="202">
        <f>S317*H317</f>
        <v>0</v>
      </c>
      <c r="AR317" s="23" t="s">
        <v>404</v>
      </c>
      <c r="AT317" s="23" t="s">
        <v>400</v>
      </c>
      <c r="AU317" s="23" t="s">
        <v>83</v>
      </c>
      <c r="AY317" s="23" t="s">
        <v>148</v>
      </c>
      <c r="BE317" s="203">
        <f>IF(N317="základní",J317,0)</f>
        <v>0</v>
      </c>
      <c r="BF317" s="203">
        <f>IF(N317="snížená",J317,0)</f>
        <v>0</v>
      </c>
      <c r="BG317" s="203">
        <f>IF(N317="zákl. přenesená",J317,0)</f>
        <v>0</v>
      </c>
      <c r="BH317" s="203">
        <f>IF(N317="sníž. přenesená",J317,0)</f>
        <v>0</v>
      </c>
      <c r="BI317" s="203">
        <f>IF(N317="nulová",J317,0)</f>
        <v>0</v>
      </c>
      <c r="BJ317" s="23" t="s">
        <v>24</v>
      </c>
      <c r="BK317" s="203">
        <f>ROUND(I317*H317,2)</f>
        <v>0</v>
      </c>
      <c r="BL317" s="23" t="s">
        <v>277</v>
      </c>
      <c r="BM317" s="23" t="s">
        <v>859</v>
      </c>
    </row>
    <row r="318" spans="2:51" s="11" customFormat="1" ht="13.5">
      <c r="B318" s="211"/>
      <c r="C318" s="212"/>
      <c r="D318" s="208" t="s">
        <v>210</v>
      </c>
      <c r="E318" s="213" t="s">
        <v>22</v>
      </c>
      <c r="F318" s="214" t="s">
        <v>221</v>
      </c>
      <c r="G318" s="212"/>
      <c r="H318" s="215" t="s">
        <v>22</v>
      </c>
      <c r="I318" s="216"/>
      <c r="J318" s="212"/>
      <c r="K318" s="212"/>
      <c r="L318" s="217"/>
      <c r="M318" s="218"/>
      <c r="N318" s="219"/>
      <c r="O318" s="219"/>
      <c r="P318" s="219"/>
      <c r="Q318" s="219"/>
      <c r="R318" s="219"/>
      <c r="S318" s="219"/>
      <c r="T318" s="220"/>
      <c r="AT318" s="221" t="s">
        <v>210</v>
      </c>
      <c r="AU318" s="221" t="s">
        <v>83</v>
      </c>
      <c r="AV318" s="11" t="s">
        <v>24</v>
      </c>
      <c r="AW318" s="11" t="s">
        <v>38</v>
      </c>
      <c r="AX318" s="11" t="s">
        <v>74</v>
      </c>
      <c r="AY318" s="221" t="s">
        <v>148</v>
      </c>
    </row>
    <row r="319" spans="2:51" s="12" customFormat="1" ht="13.5">
      <c r="B319" s="222"/>
      <c r="C319" s="223"/>
      <c r="D319" s="208" t="s">
        <v>210</v>
      </c>
      <c r="E319" s="224" t="s">
        <v>22</v>
      </c>
      <c r="F319" s="225" t="s">
        <v>860</v>
      </c>
      <c r="G319" s="223"/>
      <c r="H319" s="226">
        <v>607</v>
      </c>
      <c r="I319" s="227"/>
      <c r="J319" s="223"/>
      <c r="K319" s="223"/>
      <c r="L319" s="228"/>
      <c r="M319" s="229"/>
      <c r="N319" s="230"/>
      <c r="O319" s="230"/>
      <c r="P319" s="230"/>
      <c r="Q319" s="230"/>
      <c r="R319" s="230"/>
      <c r="S319" s="230"/>
      <c r="T319" s="231"/>
      <c r="AT319" s="232" t="s">
        <v>210</v>
      </c>
      <c r="AU319" s="232" t="s">
        <v>83</v>
      </c>
      <c r="AV319" s="12" t="s">
        <v>83</v>
      </c>
      <c r="AW319" s="12" t="s">
        <v>38</v>
      </c>
      <c r="AX319" s="12" t="s">
        <v>74</v>
      </c>
      <c r="AY319" s="232" t="s">
        <v>148</v>
      </c>
    </row>
    <row r="320" spans="2:51" s="13" customFormat="1" ht="13.5">
      <c r="B320" s="233"/>
      <c r="C320" s="234"/>
      <c r="D320" s="208" t="s">
        <v>210</v>
      </c>
      <c r="E320" s="235" t="s">
        <v>22</v>
      </c>
      <c r="F320" s="236" t="s">
        <v>213</v>
      </c>
      <c r="G320" s="234"/>
      <c r="H320" s="237">
        <v>607</v>
      </c>
      <c r="I320" s="238"/>
      <c r="J320" s="234"/>
      <c r="K320" s="234"/>
      <c r="L320" s="239"/>
      <c r="M320" s="240"/>
      <c r="N320" s="241"/>
      <c r="O320" s="241"/>
      <c r="P320" s="241"/>
      <c r="Q320" s="241"/>
      <c r="R320" s="241"/>
      <c r="S320" s="241"/>
      <c r="T320" s="242"/>
      <c r="AT320" s="243" t="s">
        <v>210</v>
      </c>
      <c r="AU320" s="243" t="s">
        <v>83</v>
      </c>
      <c r="AV320" s="13" t="s">
        <v>167</v>
      </c>
      <c r="AW320" s="13" t="s">
        <v>38</v>
      </c>
      <c r="AX320" s="13" t="s">
        <v>24</v>
      </c>
      <c r="AY320" s="243" t="s">
        <v>148</v>
      </c>
    </row>
    <row r="321" spans="2:51" s="12" customFormat="1" ht="13.5">
      <c r="B321" s="222"/>
      <c r="C321" s="223"/>
      <c r="D321" s="244" t="s">
        <v>210</v>
      </c>
      <c r="E321" s="223"/>
      <c r="F321" s="250" t="s">
        <v>861</v>
      </c>
      <c r="G321" s="223"/>
      <c r="H321" s="251">
        <v>637.35</v>
      </c>
      <c r="I321" s="227"/>
      <c r="J321" s="223"/>
      <c r="K321" s="223"/>
      <c r="L321" s="228"/>
      <c r="M321" s="229"/>
      <c r="N321" s="230"/>
      <c r="O321" s="230"/>
      <c r="P321" s="230"/>
      <c r="Q321" s="230"/>
      <c r="R321" s="230"/>
      <c r="S321" s="230"/>
      <c r="T321" s="231"/>
      <c r="AT321" s="232" t="s">
        <v>210</v>
      </c>
      <c r="AU321" s="232" t="s">
        <v>83</v>
      </c>
      <c r="AV321" s="12" t="s">
        <v>83</v>
      </c>
      <c r="AW321" s="12" t="s">
        <v>6</v>
      </c>
      <c r="AX321" s="12" t="s">
        <v>24</v>
      </c>
      <c r="AY321" s="232" t="s">
        <v>148</v>
      </c>
    </row>
    <row r="322" spans="2:65" s="1" customFormat="1" ht="31.5" customHeight="1">
      <c r="B322" s="40"/>
      <c r="C322" s="192" t="s">
        <v>531</v>
      </c>
      <c r="D322" s="192" t="s">
        <v>151</v>
      </c>
      <c r="E322" s="193" t="s">
        <v>862</v>
      </c>
      <c r="F322" s="194" t="s">
        <v>863</v>
      </c>
      <c r="G322" s="195" t="s">
        <v>206</v>
      </c>
      <c r="H322" s="196">
        <v>607</v>
      </c>
      <c r="I322" s="197"/>
      <c r="J322" s="198">
        <f>ROUND(I322*H322,2)</f>
        <v>0</v>
      </c>
      <c r="K322" s="194" t="s">
        <v>155</v>
      </c>
      <c r="L322" s="60"/>
      <c r="M322" s="199" t="s">
        <v>22</v>
      </c>
      <c r="N322" s="200" t="s">
        <v>45</v>
      </c>
      <c r="O322" s="41"/>
      <c r="P322" s="201">
        <f>O322*H322</f>
        <v>0</v>
      </c>
      <c r="Q322" s="201">
        <v>0</v>
      </c>
      <c r="R322" s="201">
        <f>Q322*H322</f>
        <v>0</v>
      </c>
      <c r="S322" s="201">
        <v>0</v>
      </c>
      <c r="T322" s="202">
        <f>S322*H322</f>
        <v>0</v>
      </c>
      <c r="AR322" s="23" t="s">
        <v>277</v>
      </c>
      <c r="AT322" s="23" t="s">
        <v>151</v>
      </c>
      <c r="AU322" s="23" t="s">
        <v>83</v>
      </c>
      <c r="AY322" s="23" t="s">
        <v>148</v>
      </c>
      <c r="BE322" s="203">
        <f>IF(N322="základní",J322,0)</f>
        <v>0</v>
      </c>
      <c r="BF322" s="203">
        <f>IF(N322="snížená",J322,0)</f>
        <v>0</v>
      </c>
      <c r="BG322" s="203">
        <f>IF(N322="zákl. přenesená",J322,0)</f>
        <v>0</v>
      </c>
      <c r="BH322" s="203">
        <f>IF(N322="sníž. přenesená",J322,0)</f>
        <v>0</v>
      </c>
      <c r="BI322" s="203">
        <f>IF(N322="nulová",J322,0)</f>
        <v>0</v>
      </c>
      <c r="BJ322" s="23" t="s">
        <v>24</v>
      </c>
      <c r="BK322" s="203">
        <f>ROUND(I322*H322,2)</f>
        <v>0</v>
      </c>
      <c r="BL322" s="23" t="s">
        <v>277</v>
      </c>
      <c r="BM322" s="23" t="s">
        <v>864</v>
      </c>
    </row>
    <row r="323" spans="2:47" s="1" customFormat="1" ht="40.5">
      <c r="B323" s="40"/>
      <c r="C323" s="62"/>
      <c r="D323" s="208" t="s">
        <v>208</v>
      </c>
      <c r="E323" s="62"/>
      <c r="F323" s="209" t="s">
        <v>865</v>
      </c>
      <c r="G323" s="62"/>
      <c r="H323" s="62"/>
      <c r="I323" s="162"/>
      <c r="J323" s="62"/>
      <c r="K323" s="62"/>
      <c r="L323" s="60"/>
      <c r="M323" s="210"/>
      <c r="N323" s="41"/>
      <c r="O323" s="41"/>
      <c r="P323" s="41"/>
      <c r="Q323" s="41"/>
      <c r="R323" s="41"/>
      <c r="S323" s="41"/>
      <c r="T323" s="77"/>
      <c r="AT323" s="23" t="s">
        <v>208</v>
      </c>
      <c r="AU323" s="23" t="s">
        <v>83</v>
      </c>
    </row>
    <row r="324" spans="2:51" s="11" customFormat="1" ht="13.5">
      <c r="B324" s="211"/>
      <c r="C324" s="212"/>
      <c r="D324" s="208" t="s">
        <v>210</v>
      </c>
      <c r="E324" s="213" t="s">
        <v>22</v>
      </c>
      <c r="F324" s="214" t="s">
        <v>221</v>
      </c>
      <c r="G324" s="212"/>
      <c r="H324" s="215" t="s">
        <v>22</v>
      </c>
      <c r="I324" s="216"/>
      <c r="J324" s="212"/>
      <c r="K324" s="212"/>
      <c r="L324" s="217"/>
      <c r="M324" s="218"/>
      <c r="N324" s="219"/>
      <c r="O324" s="219"/>
      <c r="P324" s="219"/>
      <c r="Q324" s="219"/>
      <c r="R324" s="219"/>
      <c r="S324" s="219"/>
      <c r="T324" s="220"/>
      <c r="AT324" s="221" t="s">
        <v>210</v>
      </c>
      <c r="AU324" s="221" t="s">
        <v>83</v>
      </c>
      <c r="AV324" s="11" t="s">
        <v>24</v>
      </c>
      <c r="AW324" s="11" t="s">
        <v>38</v>
      </c>
      <c r="AX324" s="11" t="s">
        <v>74</v>
      </c>
      <c r="AY324" s="221" t="s">
        <v>148</v>
      </c>
    </row>
    <row r="325" spans="2:51" s="12" customFormat="1" ht="13.5">
      <c r="B325" s="222"/>
      <c r="C325" s="223"/>
      <c r="D325" s="208" t="s">
        <v>210</v>
      </c>
      <c r="E325" s="224" t="s">
        <v>22</v>
      </c>
      <c r="F325" s="225" t="s">
        <v>860</v>
      </c>
      <c r="G325" s="223"/>
      <c r="H325" s="226">
        <v>607</v>
      </c>
      <c r="I325" s="227"/>
      <c r="J325" s="223"/>
      <c r="K325" s="223"/>
      <c r="L325" s="228"/>
      <c r="M325" s="229"/>
      <c r="N325" s="230"/>
      <c r="O325" s="230"/>
      <c r="P325" s="230"/>
      <c r="Q325" s="230"/>
      <c r="R325" s="230"/>
      <c r="S325" s="230"/>
      <c r="T325" s="231"/>
      <c r="AT325" s="232" t="s">
        <v>210</v>
      </c>
      <c r="AU325" s="232" t="s">
        <v>83</v>
      </c>
      <c r="AV325" s="12" t="s">
        <v>83</v>
      </c>
      <c r="AW325" s="12" t="s">
        <v>38</v>
      </c>
      <c r="AX325" s="12" t="s">
        <v>74</v>
      </c>
      <c r="AY325" s="232" t="s">
        <v>148</v>
      </c>
    </row>
    <row r="326" spans="2:51" s="13" customFormat="1" ht="13.5">
      <c r="B326" s="233"/>
      <c r="C326" s="234"/>
      <c r="D326" s="244" t="s">
        <v>210</v>
      </c>
      <c r="E326" s="245" t="s">
        <v>22</v>
      </c>
      <c r="F326" s="246" t="s">
        <v>213</v>
      </c>
      <c r="G326" s="234"/>
      <c r="H326" s="247">
        <v>607</v>
      </c>
      <c r="I326" s="238"/>
      <c r="J326" s="234"/>
      <c r="K326" s="234"/>
      <c r="L326" s="239"/>
      <c r="M326" s="240"/>
      <c r="N326" s="241"/>
      <c r="O326" s="241"/>
      <c r="P326" s="241"/>
      <c r="Q326" s="241"/>
      <c r="R326" s="241"/>
      <c r="S326" s="241"/>
      <c r="T326" s="242"/>
      <c r="AT326" s="243" t="s">
        <v>210</v>
      </c>
      <c r="AU326" s="243" t="s">
        <v>83</v>
      </c>
      <c r="AV326" s="13" t="s">
        <v>167</v>
      </c>
      <c r="AW326" s="13" t="s">
        <v>38</v>
      </c>
      <c r="AX326" s="13" t="s">
        <v>24</v>
      </c>
      <c r="AY326" s="243" t="s">
        <v>148</v>
      </c>
    </row>
    <row r="327" spans="2:65" s="1" customFormat="1" ht="31.5" customHeight="1">
      <c r="B327" s="40"/>
      <c r="C327" s="192" t="s">
        <v>535</v>
      </c>
      <c r="D327" s="192" t="s">
        <v>151</v>
      </c>
      <c r="E327" s="193" t="s">
        <v>866</v>
      </c>
      <c r="F327" s="194" t="s">
        <v>867</v>
      </c>
      <c r="G327" s="195" t="s">
        <v>206</v>
      </c>
      <c r="H327" s="196">
        <v>607</v>
      </c>
      <c r="I327" s="197"/>
      <c r="J327" s="198">
        <f>ROUND(I327*H327,2)</f>
        <v>0</v>
      </c>
      <c r="K327" s="194" t="s">
        <v>155</v>
      </c>
      <c r="L327" s="60"/>
      <c r="M327" s="199" t="s">
        <v>22</v>
      </c>
      <c r="N327" s="200" t="s">
        <v>45</v>
      </c>
      <c r="O327" s="41"/>
      <c r="P327" s="201">
        <f>O327*H327</f>
        <v>0</v>
      </c>
      <c r="Q327" s="201">
        <v>0</v>
      </c>
      <c r="R327" s="201">
        <f>Q327*H327</f>
        <v>0</v>
      </c>
      <c r="S327" s="201">
        <v>0</v>
      </c>
      <c r="T327" s="202">
        <f>S327*H327</f>
        <v>0</v>
      </c>
      <c r="AR327" s="23" t="s">
        <v>277</v>
      </c>
      <c r="AT327" s="23" t="s">
        <v>151</v>
      </c>
      <c r="AU327" s="23" t="s">
        <v>83</v>
      </c>
      <c r="AY327" s="23" t="s">
        <v>148</v>
      </c>
      <c r="BE327" s="203">
        <f>IF(N327="základní",J327,0)</f>
        <v>0</v>
      </c>
      <c r="BF327" s="203">
        <f>IF(N327="snížená",J327,0)</f>
        <v>0</v>
      </c>
      <c r="BG327" s="203">
        <f>IF(N327="zákl. přenesená",J327,0)</f>
        <v>0</v>
      </c>
      <c r="BH327" s="203">
        <f>IF(N327="sníž. přenesená",J327,0)</f>
        <v>0</v>
      </c>
      <c r="BI327" s="203">
        <f>IF(N327="nulová",J327,0)</f>
        <v>0</v>
      </c>
      <c r="BJ327" s="23" t="s">
        <v>24</v>
      </c>
      <c r="BK327" s="203">
        <f>ROUND(I327*H327,2)</f>
        <v>0</v>
      </c>
      <c r="BL327" s="23" t="s">
        <v>277</v>
      </c>
      <c r="BM327" s="23" t="s">
        <v>868</v>
      </c>
    </row>
    <row r="328" spans="2:47" s="1" customFormat="1" ht="40.5">
      <c r="B328" s="40"/>
      <c r="C328" s="62"/>
      <c r="D328" s="208" t="s">
        <v>208</v>
      </c>
      <c r="E328" s="62"/>
      <c r="F328" s="209" t="s">
        <v>865</v>
      </c>
      <c r="G328" s="62"/>
      <c r="H328" s="62"/>
      <c r="I328" s="162"/>
      <c r="J328" s="62"/>
      <c r="K328" s="62"/>
      <c r="L328" s="60"/>
      <c r="M328" s="210"/>
      <c r="N328" s="41"/>
      <c r="O328" s="41"/>
      <c r="P328" s="41"/>
      <c r="Q328" s="41"/>
      <c r="R328" s="41"/>
      <c r="S328" s="41"/>
      <c r="T328" s="77"/>
      <c r="AT328" s="23" t="s">
        <v>208</v>
      </c>
      <c r="AU328" s="23" t="s">
        <v>83</v>
      </c>
    </row>
    <row r="329" spans="2:51" s="11" customFormat="1" ht="13.5">
      <c r="B329" s="211"/>
      <c r="C329" s="212"/>
      <c r="D329" s="208" t="s">
        <v>210</v>
      </c>
      <c r="E329" s="213" t="s">
        <v>22</v>
      </c>
      <c r="F329" s="214" t="s">
        <v>221</v>
      </c>
      <c r="G329" s="212"/>
      <c r="H329" s="215" t="s">
        <v>22</v>
      </c>
      <c r="I329" s="216"/>
      <c r="J329" s="212"/>
      <c r="K329" s="212"/>
      <c r="L329" s="217"/>
      <c r="M329" s="218"/>
      <c r="N329" s="219"/>
      <c r="O329" s="219"/>
      <c r="P329" s="219"/>
      <c r="Q329" s="219"/>
      <c r="R329" s="219"/>
      <c r="S329" s="219"/>
      <c r="T329" s="220"/>
      <c r="AT329" s="221" t="s">
        <v>210</v>
      </c>
      <c r="AU329" s="221" t="s">
        <v>83</v>
      </c>
      <c r="AV329" s="11" t="s">
        <v>24</v>
      </c>
      <c r="AW329" s="11" t="s">
        <v>38</v>
      </c>
      <c r="AX329" s="11" t="s">
        <v>74</v>
      </c>
      <c r="AY329" s="221" t="s">
        <v>148</v>
      </c>
    </row>
    <row r="330" spans="2:51" s="12" customFormat="1" ht="13.5">
      <c r="B330" s="222"/>
      <c r="C330" s="223"/>
      <c r="D330" s="208" t="s">
        <v>210</v>
      </c>
      <c r="E330" s="224" t="s">
        <v>22</v>
      </c>
      <c r="F330" s="225" t="s">
        <v>860</v>
      </c>
      <c r="G330" s="223"/>
      <c r="H330" s="226">
        <v>607</v>
      </c>
      <c r="I330" s="227"/>
      <c r="J330" s="223"/>
      <c r="K330" s="223"/>
      <c r="L330" s="228"/>
      <c r="M330" s="229"/>
      <c r="N330" s="230"/>
      <c r="O330" s="230"/>
      <c r="P330" s="230"/>
      <c r="Q330" s="230"/>
      <c r="R330" s="230"/>
      <c r="S330" s="230"/>
      <c r="T330" s="231"/>
      <c r="AT330" s="232" t="s">
        <v>210</v>
      </c>
      <c r="AU330" s="232" t="s">
        <v>83</v>
      </c>
      <c r="AV330" s="12" t="s">
        <v>83</v>
      </c>
      <c r="AW330" s="12" t="s">
        <v>38</v>
      </c>
      <c r="AX330" s="12" t="s">
        <v>74</v>
      </c>
      <c r="AY330" s="232" t="s">
        <v>148</v>
      </c>
    </row>
    <row r="331" spans="2:51" s="13" customFormat="1" ht="13.5">
      <c r="B331" s="233"/>
      <c r="C331" s="234"/>
      <c r="D331" s="244" t="s">
        <v>210</v>
      </c>
      <c r="E331" s="245" t="s">
        <v>22</v>
      </c>
      <c r="F331" s="246" t="s">
        <v>213</v>
      </c>
      <c r="G331" s="234"/>
      <c r="H331" s="247">
        <v>607</v>
      </c>
      <c r="I331" s="238"/>
      <c r="J331" s="234"/>
      <c r="K331" s="234"/>
      <c r="L331" s="239"/>
      <c r="M331" s="240"/>
      <c r="N331" s="241"/>
      <c r="O331" s="241"/>
      <c r="P331" s="241"/>
      <c r="Q331" s="241"/>
      <c r="R331" s="241"/>
      <c r="S331" s="241"/>
      <c r="T331" s="242"/>
      <c r="AT331" s="243" t="s">
        <v>210</v>
      </c>
      <c r="AU331" s="243" t="s">
        <v>83</v>
      </c>
      <c r="AV331" s="13" t="s">
        <v>167</v>
      </c>
      <c r="AW331" s="13" t="s">
        <v>38</v>
      </c>
      <c r="AX331" s="13" t="s">
        <v>24</v>
      </c>
      <c r="AY331" s="243" t="s">
        <v>148</v>
      </c>
    </row>
    <row r="332" spans="2:65" s="1" customFormat="1" ht="22.5" customHeight="1">
      <c r="B332" s="40"/>
      <c r="C332" s="252" t="s">
        <v>539</v>
      </c>
      <c r="D332" s="252" t="s">
        <v>400</v>
      </c>
      <c r="E332" s="253" t="s">
        <v>869</v>
      </c>
      <c r="F332" s="254" t="s">
        <v>870</v>
      </c>
      <c r="G332" s="255" t="s">
        <v>206</v>
      </c>
      <c r="H332" s="256">
        <v>1396.1</v>
      </c>
      <c r="I332" s="257"/>
      <c r="J332" s="258">
        <f>ROUND(I332*H332,2)</f>
        <v>0</v>
      </c>
      <c r="K332" s="254" t="s">
        <v>155</v>
      </c>
      <c r="L332" s="259"/>
      <c r="M332" s="260" t="s">
        <v>22</v>
      </c>
      <c r="N332" s="261" t="s">
        <v>45</v>
      </c>
      <c r="O332" s="41"/>
      <c r="P332" s="201">
        <f>O332*H332</f>
        <v>0</v>
      </c>
      <c r="Q332" s="201">
        <v>0.00047</v>
      </c>
      <c r="R332" s="201">
        <f>Q332*H332</f>
        <v>0.656167</v>
      </c>
      <c r="S332" s="201">
        <v>0</v>
      </c>
      <c r="T332" s="202">
        <f>S332*H332</f>
        <v>0</v>
      </c>
      <c r="AR332" s="23" t="s">
        <v>404</v>
      </c>
      <c r="AT332" s="23" t="s">
        <v>400</v>
      </c>
      <c r="AU332" s="23" t="s">
        <v>83</v>
      </c>
      <c r="AY332" s="23" t="s">
        <v>148</v>
      </c>
      <c r="BE332" s="203">
        <f>IF(N332="základní",J332,0)</f>
        <v>0</v>
      </c>
      <c r="BF332" s="203">
        <f>IF(N332="snížená",J332,0)</f>
        <v>0</v>
      </c>
      <c r="BG332" s="203">
        <f>IF(N332="zákl. přenesená",J332,0)</f>
        <v>0</v>
      </c>
      <c r="BH332" s="203">
        <f>IF(N332="sníž. přenesená",J332,0)</f>
        <v>0</v>
      </c>
      <c r="BI332" s="203">
        <f>IF(N332="nulová",J332,0)</f>
        <v>0</v>
      </c>
      <c r="BJ332" s="23" t="s">
        <v>24</v>
      </c>
      <c r="BK332" s="203">
        <f>ROUND(I332*H332,2)</f>
        <v>0</v>
      </c>
      <c r="BL332" s="23" t="s">
        <v>277</v>
      </c>
      <c r="BM332" s="23" t="s">
        <v>871</v>
      </c>
    </row>
    <row r="333" spans="2:51" s="12" customFormat="1" ht="13.5">
      <c r="B333" s="222"/>
      <c r="C333" s="223"/>
      <c r="D333" s="244" t="s">
        <v>210</v>
      </c>
      <c r="E333" s="223"/>
      <c r="F333" s="250" t="s">
        <v>872</v>
      </c>
      <c r="G333" s="223"/>
      <c r="H333" s="251">
        <v>1396.1</v>
      </c>
      <c r="I333" s="227"/>
      <c r="J333" s="223"/>
      <c r="K333" s="223"/>
      <c r="L333" s="228"/>
      <c r="M333" s="229"/>
      <c r="N333" s="230"/>
      <c r="O333" s="230"/>
      <c r="P333" s="230"/>
      <c r="Q333" s="230"/>
      <c r="R333" s="230"/>
      <c r="S333" s="230"/>
      <c r="T333" s="231"/>
      <c r="AT333" s="232" t="s">
        <v>210</v>
      </c>
      <c r="AU333" s="232" t="s">
        <v>83</v>
      </c>
      <c r="AV333" s="12" t="s">
        <v>83</v>
      </c>
      <c r="AW333" s="12" t="s">
        <v>6</v>
      </c>
      <c r="AX333" s="12" t="s">
        <v>24</v>
      </c>
      <c r="AY333" s="232" t="s">
        <v>148</v>
      </c>
    </row>
    <row r="334" spans="2:65" s="1" customFormat="1" ht="31.5" customHeight="1">
      <c r="B334" s="40"/>
      <c r="C334" s="192" t="s">
        <v>543</v>
      </c>
      <c r="D334" s="192" t="s">
        <v>151</v>
      </c>
      <c r="E334" s="193" t="s">
        <v>873</v>
      </c>
      <c r="F334" s="194" t="s">
        <v>874</v>
      </c>
      <c r="G334" s="195" t="s">
        <v>206</v>
      </c>
      <c r="H334" s="196">
        <v>607</v>
      </c>
      <c r="I334" s="197"/>
      <c r="J334" s="198">
        <f>ROUND(I334*H334,2)</f>
        <v>0</v>
      </c>
      <c r="K334" s="194" t="s">
        <v>155</v>
      </c>
      <c r="L334" s="60"/>
      <c r="M334" s="199" t="s">
        <v>22</v>
      </c>
      <c r="N334" s="200" t="s">
        <v>45</v>
      </c>
      <c r="O334" s="41"/>
      <c r="P334" s="201">
        <f>O334*H334</f>
        <v>0</v>
      </c>
      <c r="Q334" s="201">
        <v>0</v>
      </c>
      <c r="R334" s="201">
        <f>Q334*H334</f>
        <v>0</v>
      </c>
      <c r="S334" s="201">
        <v>0</v>
      </c>
      <c r="T334" s="202">
        <f>S334*H334</f>
        <v>0</v>
      </c>
      <c r="AR334" s="23" t="s">
        <v>277</v>
      </c>
      <c r="AT334" s="23" t="s">
        <v>151</v>
      </c>
      <c r="AU334" s="23" t="s">
        <v>83</v>
      </c>
      <c r="AY334" s="23" t="s">
        <v>148</v>
      </c>
      <c r="BE334" s="203">
        <f>IF(N334="základní",J334,0)</f>
        <v>0</v>
      </c>
      <c r="BF334" s="203">
        <f>IF(N334="snížená",J334,0)</f>
        <v>0</v>
      </c>
      <c r="BG334" s="203">
        <f>IF(N334="zákl. přenesená",J334,0)</f>
        <v>0</v>
      </c>
      <c r="BH334" s="203">
        <f>IF(N334="sníž. přenesená",J334,0)</f>
        <v>0</v>
      </c>
      <c r="BI334" s="203">
        <f>IF(N334="nulová",J334,0)</f>
        <v>0</v>
      </c>
      <c r="BJ334" s="23" t="s">
        <v>24</v>
      </c>
      <c r="BK334" s="203">
        <f>ROUND(I334*H334,2)</f>
        <v>0</v>
      </c>
      <c r="BL334" s="23" t="s">
        <v>277</v>
      </c>
      <c r="BM334" s="23" t="s">
        <v>875</v>
      </c>
    </row>
    <row r="335" spans="2:51" s="11" customFormat="1" ht="13.5">
      <c r="B335" s="211"/>
      <c r="C335" s="212"/>
      <c r="D335" s="208" t="s">
        <v>210</v>
      </c>
      <c r="E335" s="213" t="s">
        <v>22</v>
      </c>
      <c r="F335" s="214" t="s">
        <v>221</v>
      </c>
      <c r="G335" s="212"/>
      <c r="H335" s="215" t="s">
        <v>22</v>
      </c>
      <c r="I335" s="216"/>
      <c r="J335" s="212"/>
      <c r="K335" s="212"/>
      <c r="L335" s="217"/>
      <c r="M335" s="218"/>
      <c r="N335" s="219"/>
      <c r="O335" s="219"/>
      <c r="P335" s="219"/>
      <c r="Q335" s="219"/>
      <c r="R335" s="219"/>
      <c r="S335" s="219"/>
      <c r="T335" s="220"/>
      <c r="AT335" s="221" t="s">
        <v>210</v>
      </c>
      <c r="AU335" s="221" t="s">
        <v>83</v>
      </c>
      <c r="AV335" s="11" t="s">
        <v>24</v>
      </c>
      <c r="AW335" s="11" t="s">
        <v>38</v>
      </c>
      <c r="AX335" s="11" t="s">
        <v>74</v>
      </c>
      <c r="AY335" s="221" t="s">
        <v>148</v>
      </c>
    </row>
    <row r="336" spans="2:51" s="12" customFormat="1" ht="13.5">
      <c r="B336" s="222"/>
      <c r="C336" s="223"/>
      <c r="D336" s="244" t="s">
        <v>210</v>
      </c>
      <c r="E336" s="249" t="s">
        <v>22</v>
      </c>
      <c r="F336" s="250" t="s">
        <v>860</v>
      </c>
      <c r="G336" s="223"/>
      <c r="H336" s="251">
        <v>607</v>
      </c>
      <c r="I336" s="227"/>
      <c r="J336" s="223"/>
      <c r="K336" s="223"/>
      <c r="L336" s="228"/>
      <c r="M336" s="229"/>
      <c r="N336" s="230"/>
      <c r="O336" s="230"/>
      <c r="P336" s="230"/>
      <c r="Q336" s="230"/>
      <c r="R336" s="230"/>
      <c r="S336" s="230"/>
      <c r="T336" s="231"/>
      <c r="AT336" s="232" t="s">
        <v>210</v>
      </c>
      <c r="AU336" s="232" t="s">
        <v>83</v>
      </c>
      <c r="AV336" s="12" t="s">
        <v>83</v>
      </c>
      <c r="AW336" s="12" t="s">
        <v>38</v>
      </c>
      <c r="AX336" s="12" t="s">
        <v>24</v>
      </c>
      <c r="AY336" s="232" t="s">
        <v>148</v>
      </c>
    </row>
    <row r="337" spans="2:65" s="1" customFormat="1" ht="22.5" customHeight="1">
      <c r="B337" s="40"/>
      <c r="C337" s="252" t="s">
        <v>549</v>
      </c>
      <c r="D337" s="252" t="s">
        <v>400</v>
      </c>
      <c r="E337" s="253" t="s">
        <v>876</v>
      </c>
      <c r="F337" s="254" t="s">
        <v>877</v>
      </c>
      <c r="G337" s="255" t="s">
        <v>232</v>
      </c>
      <c r="H337" s="256">
        <v>76.482</v>
      </c>
      <c r="I337" s="257"/>
      <c r="J337" s="258">
        <f>ROUND(I337*H337,2)</f>
        <v>0</v>
      </c>
      <c r="K337" s="254" t="s">
        <v>155</v>
      </c>
      <c r="L337" s="259"/>
      <c r="M337" s="260" t="s">
        <v>22</v>
      </c>
      <c r="N337" s="261" t="s">
        <v>45</v>
      </c>
      <c r="O337" s="41"/>
      <c r="P337" s="201">
        <f>O337*H337</f>
        <v>0</v>
      </c>
      <c r="Q337" s="201">
        <v>1</v>
      </c>
      <c r="R337" s="201">
        <f>Q337*H337</f>
        <v>76.482</v>
      </c>
      <c r="S337" s="201">
        <v>0</v>
      </c>
      <c r="T337" s="202">
        <f>S337*H337</f>
        <v>0</v>
      </c>
      <c r="AR337" s="23" t="s">
        <v>404</v>
      </c>
      <c r="AT337" s="23" t="s">
        <v>400</v>
      </c>
      <c r="AU337" s="23" t="s">
        <v>83</v>
      </c>
      <c r="AY337" s="23" t="s">
        <v>148</v>
      </c>
      <c r="BE337" s="203">
        <f>IF(N337="základní",J337,0)</f>
        <v>0</v>
      </c>
      <c r="BF337" s="203">
        <f>IF(N337="snížená",J337,0)</f>
        <v>0</v>
      </c>
      <c r="BG337" s="203">
        <f>IF(N337="zákl. přenesená",J337,0)</f>
        <v>0</v>
      </c>
      <c r="BH337" s="203">
        <f>IF(N337="sníž. přenesená",J337,0)</f>
        <v>0</v>
      </c>
      <c r="BI337" s="203">
        <f>IF(N337="nulová",J337,0)</f>
        <v>0</v>
      </c>
      <c r="BJ337" s="23" t="s">
        <v>24</v>
      </c>
      <c r="BK337" s="203">
        <f>ROUND(I337*H337,2)</f>
        <v>0</v>
      </c>
      <c r="BL337" s="23" t="s">
        <v>277</v>
      </c>
      <c r="BM337" s="23" t="s">
        <v>878</v>
      </c>
    </row>
    <row r="338" spans="2:51" s="12" customFormat="1" ht="13.5">
      <c r="B338" s="222"/>
      <c r="C338" s="223"/>
      <c r="D338" s="244" t="s">
        <v>210</v>
      </c>
      <c r="E338" s="223"/>
      <c r="F338" s="250" t="s">
        <v>879</v>
      </c>
      <c r="G338" s="223"/>
      <c r="H338" s="251">
        <v>76.482</v>
      </c>
      <c r="I338" s="227"/>
      <c r="J338" s="223"/>
      <c r="K338" s="223"/>
      <c r="L338" s="228"/>
      <c r="M338" s="229"/>
      <c r="N338" s="230"/>
      <c r="O338" s="230"/>
      <c r="P338" s="230"/>
      <c r="Q338" s="230"/>
      <c r="R338" s="230"/>
      <c r="S338" s="230"/>
      <c r="T338" s="231"/>
      <c r="AT338" s="232" t="s">
        <v>210</v>
      </c>
      <c r="AU338" s="232" t="s">
        <v>83</v>
      </c>
      <c r="AV338" s="12" t="s">
        <v>83</v>
      </c>
      <c r="AW338" s="12" t="s">
        <v>6</v>
      </c>
      <c r="AX338" s="12" t="s">
        <v>24</v>
      </c>
      <c r="AY338" s="232" t="s">
        <v>148</v>
      </c>
    </row>
    <row r="339" spans="2:65" s="1" customFormat="1" ht="31.5" customHeight="1">
      <c r="B339" s="40"/>
      <c r="C339" s="192" t="s">
        <v>556</v>
      </c>
      <c r="D339" s="192" t="s">
        <v>151</v>
      </c>
      <c r="E339" s="193" t="s">
        <v>418</v>
      </c>
      <c r="F339" s="194" t="s">
        <v>419</v>
      </c>
      <c r="G339" s="195" t="s">
        <v>420</v>
      </c>
      <c r="H339" s="262"/>
      <c r="I339" s="197"/>
      <c r="J339" s="198">
        <f>ROUND(I339*H339,2)</f>
        <v>0</v>
      </c>
      <c r="K339" s="194" t="s">
        <v>155</v>
      </c>
      <c r="L339" s="60"/>
      <c r="M339" s="199" t="s">
        <v>22</v>
      </c>
      <c r="N339" s="200" t="s">
        <v>45</v>
      </c>
      <c r="O339" s="41"/>
      <c r="P339" s="201">
        <f>O339*H339</f>
        <v>0</v>
      </c>
      <c r="Q339" s="201">
        <v>0</v>
      </c>
      <c r="R339" s="201">
        <f>Q339*H339</f>
        <v>0</v>
      </c>
      <c r="S339" s="201">
        <v>0</v>
      </c>
      <c r="T339" s="202">
        <f>S339*H339</f>
        <v>0</v>
      </c>
      <c r="AR339" s="23" t="s">
        <v>277</v>
      </c>
      <c r="AT339" s="23" t="s">
        <v>151</v>
      </c>
      <c r="AU339" s="23" t="s">
        <v>83</v>
      </c>
      <c r="AY339" s="23" t="s">
        <v>148</v>
      </c>
      <c r="BE339" s="203">
        <f>IF(N339="základní",J339,0)</f>
        <v>0</v>
      </c>
      <c r="BF339" s="203">
        <f>IF(N339="snížená",J339,0)</f>
        <v>0</v>
      </c>
      <c r="BG339" s="203">
        <f>IF(N339="zákl. přenesená",J339,0)</f>
        <v>0</v>
      </c>
      <c r="BH339" s="203">
        <f>IF(N339="sníž. přenesená",J339,0)</f>
        <v>0</v>
      </c>
      <c r="BI339" s="203">
        <f>IF(N339="nulová",J339,0)</f>
        <v>0</v>
      </c>
      <c r="BJ339" s="23" t="s">
        <v>24</v>
      </c>
      <c r="BK339" s="203">
        <f>ROUND(I339*H339,2)</f>
        <v>0</v>
      </c>
      <c r="BL339" s="23" t="s">
        <v>277</v>
      </c>
      <c r="BM339" s="23" t="s">
        <v>421</v>
      </c>
    </row>
    <row r="340" spans="2:47" s="1" customFormat="1" ht="121.5">
      <c r="B340" s="40"/>
      <c r="C340" s="62"/>
      <c r="D340" s="208" t="s">
        <v>208</v>
      </c>
      <c r="E340" s="62"/>
      <c r="F340" s="209" t="s">
        <v>422</v>
      </c>
      <c r="G340" s="62"/>
      <c r="H340" s="62"/>
      <c r="I340" s="162"/>
      <c r="J340" s="62"/>
      <c r="K340" s="62"/>
      <c r="L340" s="60"/>
      <c r="M340" s="210"/>
      <c r="N340" s="41"/>
      <c r="O340" s="41"/>
      <c r="P340" s="41"/>
      <c r="Q340" s="41"/>
      <c r="R340" s="41"/>
      <c r="S340" s="41"/>
      <c r="T340" s="77"/>
      <c r="AT340" s="23" t="s">
        <v>208</v>
      </c>
      <c r="AU340" s="23" t="s">
        <v>83</v>
      </c>
    </row>
    <row r="341" spans="2:63" s="10" customFormat="1" ht="29.85" customHeight="1">
      <c r="B341" s="175"/>
      <c r="C341" s="176"/>
      <c r="D341" s="189" t="s">
        <v>73</v>
      </c>
      <c r="E341" s="190" t="s">
        <v>423</v>
      </c>
      <c r="F341" s="190" t="s">
        <v>424</v>
      </c>
      <c r="G341" s="176"/>
      <c r="H341" s="176"/>
      <c r="I341" s="179"/>
      <c r="J341" s="191">
        <f>BK341</f>
        <v>0</v>
      </c>
      <c r="K341" s="176"/>
      <c r="L341" s="181"/>
      <c r="M341" s="182"/>
      <c r="N341" s="183"/>
      <c r="O341" s="183"/>
      <c r="P341" s="184">
        <f>SUM(P342:P402)</f>
        <v>0</v>
      </c>
      <c r="Q341" s="183"/>
      <c r="R341" s="184">
        <f>SUM(R342:R402)</f>
        <v>22.78653292</v>
      </c>
      <c r="S341" s="183"/>
      <c r="T341" s="185">
        <f>SUM(T342:T402)</f>
        <v>0</v>
      </c>
      <c r="AR341" s="186" t="s">
        <v>83</v>
      </c>
      <c r="AT341" s="187" t="s">
        <v>73</v>
      </c>
      <c r="AU341" s="187" t="s">
        <v>24</v>
      </c>
      <c r="AY341" s="186" t="s">
        <v>148</v>
      </c>
      <c r="BK341" s="188">
        <f>SUM(BK342:BK402)</f>
        <v>0</v>
      </c>
    </row>
    <row r="342" spans="2:65" s="1" customFormat="1" ht="31.5" customHeight="1">
      <c r="B342" s="40"/>
      <c r="C342" s="192" t="s">
        <v>560</v>
      </c>
      <c r="D342" s="192" t="s">
        <v>151</v>
      </c>
      <c r="E342" s="193" t="s">
        <v>880</v>
      </c>
      <c r="F342" s="194" t="s">
        <v>881</v>
      </c>
      <c r="G342" s="195" t="s">
        <v>206</v>
      </c>
      <c r="H342" s="196">
        <v>1148.5</v>
      </c>
      <c r="I342" s="197"/>
      <c r="J342" s="198">
        <f>ROUND(I342*H342,2)</f>
        <v>0</v>
      </c>
      <c r="K342" s="194" t="s">
        <v>155</v>
      </c>
      <c r="L342" s="60"/>
      <c r="M342" s="199" t="s">
        <v>22</v>
      </c>
      <c r="N342" s="200" t="s">
        <v>45</v>
      </c>
      <c r="O342" s="41"/>
      <c r="P342" s="201">
        <f>O342*H342</f>
        <v>0</v>
      </c>
      <c r="Q342" s="201">
        <v>0.003</v>
      </c>
      <c r="R342" s="201">
        <f>Q342*H342</f>
        <v>3.4455</v>
      </c>
      <c r="S342" s="201">
        <v>0</v>
      </c>
      <c r="T342" s="202">
        <f>S342*H342</f>
        <v>0</v>
      </c>
      <c r="AR342" s="23" t="s">
        <v>277</v>
      </c>
      <c r="AT342" s="23" t="s">
        <v>151</v>
      </c>
      <c r="AU342" s="23" t="s">
        <v>83</v>
      </c>
      <c r="AY342" s="23" t="s">
        <v>148</v>
      </c>
      <c r="BE342" s="203">
        <f>IF(N342="základní",J342,0)</f>
        <v>0</v>
      </c>
      <c r="BF342" s="203">
        <f>IF(N342="snížená",J342,0)</f>
        <v>0</v>
      </c>
      <c r="BG342" s="203">
        <f>IF(N342="zákl. přenesená",J342,0)</f>
        <v>0</v>
      </c>
      <c r="BH342" s="203">
        <f>IF(N342="sníž. přenesená",J342,0)</f>
        <v>0</v>
      </c>
      <c r="BI342" s="203">
        <f>IF(N342="nulová",J342,0)</f>
        <v>0</v>
      </c>
      <c r="BJ342" s="23" t="s">
        <v>24</v>
      </c>
      <c r="BK342" s="203">
        <f>ROUND(I342*H342,2)</f>
        <v>0</v>
      </c>
      <c r="BL342" s="23" t="s">
        <v>277</v>
      </c>
      <c r="BM342" s="23" t="s">
        <v>882</v>
      </c>
    </row>
    <row r="343" spans="2:51" s="11" customFormat="1" ht="13.5">
      <c r="B343" s="211"/>
      <c r="C343" s="212"/>
      <c r="D343" s="208" t="s">
        <v>210</v>
      </c>
      <c r="E343" s="213" t="s">
        <v>22</v>
      </c>
      <c r="F343" s="214" t="s">
        <v>883</v>
      </c>
      <c r="G343" s="212"/>
      <c r="H343" s="215" t="s">
        <v>22</v>
      </c>
      <c r="I343" s="216"/>
      <c r="J343" s="212"/>
      <c r="K343" s="212"/>
      <c r="L343" s="217"/>
      <c r="M343" s="218"/>
      <c r="N343" s="219"/>
      <c r="O343" s="219"/>
      <c r="P343" s="219"/>
      <c r="Q343" s="219"/>
      <c r="R343" s="219"/>
      <c r="S343" s="219"/>
      <c r="T343" s="220"/>
      <c r="AT343" s="221" t="s">
        <v>210</v>
      </c>
      <c r="AU343" s="221" t="s">
        <v>83</v>
      </c>
      <c r="AV343" s="11" t="s">
        <v>24</v>
      </c>
      <c r="AW343" s="11" t="s">
        <v>38</v>
      </c>
      <c r="AX343" s="11" t="s">
        <v>74</v>
      </c>
      <c r="AY343" s="221" t="s">
        <v>148</v>
      </c>
    </row>
    <row r="344" spans="2:51" s="12" customFormat="1" ht="13.5">
      <c r="B344" s="222"/>
      <c r="C344" s="223"/>
      <c r="D344" s="244" t="s">
        <v>210</v>
      </c>
      <c r="E344" s="249" t="s">
        <v>22</v>
      </c>
      <c r="F344" s="250" t="s">
        <v>884</v>
      </c>
      <c r="G344" s="223"/>
      <c r="H344" s="251">
        <v>1148.5</v>
      </c>
      <c r="I344" s="227"/>
      <c r="J344" s="223"/>
      <c r="K344" s="223"/>
      <c r="L344" s="228"/>
      <c r="M344" s="229"/>
      <c r="N344" s="230"/>
      <c r="O344" s="230"/>
      <c r="P344" s="230"/>
      <c r="Q344" s="230"/>
      <c r="R344" s="230"/>
      <c r="S344" s="230"/>
      <c r="T344" s="231"/>
      <c r="AT344" s="232" t="s">
        <v>210</v>
      </c>
      <c r="AU344" s="232" t="s">
        <v>83</v>
      </c>
      <c r="AV344" s="12" t="s">
        <v>83</v>
      </c>
      <c r="AW344" s="12" t="s">
        <v>38</v>
      </c>
      <c r="AX344" s="12" t="s">
        <v>24</v>
      </c>
      <c r="AY344" s="232" t="s">
        <v>148</v>
      </c>
    </row>
    <row r="345" spans="2:65" s="1" customFormat="1" ht="22.5" customHeight="1">
      <c r="B345" s="40"/>
      <c r="C345" s="252" t="s">
        <v>565</v>
      </c>
      <c r="D345" s="252" t="s">
        <v>400</v>
      </c>
      <c r="E345" s="253" t="s">
        <v>885</v>
      </c>
      <c r="F345" s="254" t="s">
        <v>886</v>
      </c>
      <c r="G345" s="255" t="s">
        <v>206</v>
      </c>
      <c r="H345" s="256">
        <v>1208.19</v>
      </c>
      <c r="I345" s="257"/>
      <c r="J345" s="258">
        <f>ROUND(I345*H345,2)</f>
        <v>0</v>
      </c>
      <c r="K345" s="254" t="s">
        <v>155</v>
      </c>
      <c r="L345" s="259"/>
      <c r="M345" s="260" t="s">
        <v>22</v>
      </c>
      <c r="N345" s="261" t="s">
        <v>45</v>
      </c>
      <c r="O345" s="41"/>
      <c r="P345" s="201">
        <f>O345*H345</f>
        <v>0</v>
      </c>
      <c r="Q345" s="201">
        <v>0.00448</v>
      </c>
      <c r="R345" s="201">
        <f>Q345*H345</f>
        <v>5.412691199999999</v>
      </c>
      <c r="S345" s="201">
        <v>0</v>
      </c>
      <c r="T345" s="202">
        <f>S345*H345</f>
        <v>0</v>
      </c>
      <c r="AR345" s="23" t="s">
        <v>404</v>
      </c>
      <c r="AT345" s="23" t="s">
        <v>400</v>
      </c>
      <c r="AU345" s="23" t="s">
        <v>83</v>
      </c>
      <c r="AY345" s="23" t="s">
        <v>148</v>
      </c>
      <c r="BE345" s="203">
        <f>IF(N345="základní",J345,0)</f>
        <v>0</v>
      </c>
      <c r="BF345" s="203">
        <f>IF(N345="snížená",J345,0)</f>
        <v>0</v>
      </c>
      <c r="BG345" s="203">
        <f>IF(N345="zákl. přenesená",J345,0)</f>
        <v>0</v>
      </c>
      <c r="BH345" s="203">
        <f>IF(N345="sníž. přenesená",J345,0)</f>
        <v>0</v>
      </c>
      <c r="BI345" s="203">
        <f>IF(N345="nulová",J345,0)</f>
        <v>0</v>
      </c>
      <c r="BJ345" s="23" t="s">
        <v>24</v>
      </c>
      <c r="BK345" s="203">
        <f>ROUND(I345*H345,2)</f>
        <v>0</v>
      </c>
      <c r="BL345" s="23" t="s">
        <v>277</v>
      </c>
      <c r="BM345" s="23" t="s">
        <v>887</v>
      </c>
    </row>
    <row r="346" spans="2:51" s="12" customFormat="1" ht="13.5">
      <c r="B346" s="222"/>
      <c r="C346" s="223"/>
      <c r="D346" s="244" t="s">
        <v>210</v>
      </c>
      <c r="E346" s="223"/>
      <c r="F346" s="250" t="s">
        <v>888</v>
      </c>
      <c r="G346" s="223"/>
      <c r="H346" s="251">
        <v>1208.19</v>
      </c>
      <c r="I346" s="227"/>
      <c r="J346" s="223"/>
      <c r="K346" s="223"/>
      <c r="L346" s="228"/>
      <c r="M346" s="229"/>
      <c r="N346" s="230"/>
      <c r="O346" s="230"/>
      <c r="P346" s="230"/>
      <c r="Q346" s="230"/>
      <c r="R346" s="230"/>
      <c r="S346" s="230"/>
      <c r="T346" s="231"/>
      <c r="AT346" s="232" t="s">
        <v>210</v>
      </c>
      <c r="AU346" s="232" t="s">
        <v>83</v>
      </c>
      <c r="AV346" s="12" t="s">
        <v>83</v>
      </c>
      <c r="AW346" s="12" t="s">
        <v>6</v>
      </c>
      <c r="AX346" s="12" t="s">
        <v>24</v>
      </c>
      <c r="AY346" s="232" t="s">
        <v>148</v>
      </c>
    </row>
    <row r="347" spans="2:65" s="1" customFormat="1" ht="31.5" customHeight="1">
      <c r="B347" s="40"/>
      <c r="C347" s="192" t="s">
        <v>570</v>
      </c>
      <c r="D347" s="192" t="s">
        <v>151</v>
      </c>
      <c r="E347" s="193" t="s">
        <v>889</v>
      </c>
      <c r="F347" s="194" t="s">
        <v>890</v>
      </c>
      <c r="G347" s="195" t="s">
        <v>206</v>
      </c>
      <c r="H347" s="196">
        <v>523.51</v>
      </c>
      <c r="I347" s="197"/>
      <c r="J347" s="198">
        <f>ROUND(I347*H347,2)</f>
        <v>0</v>
      </c>
      <c r="K347" s="194" t="s">
        <v>155</v>
      </c>
      <c r="L347" s="60"/>
      <c r="M347" s="199" t="s">
        <v>22</v>
      </c>
      <c r="N347" s="200" t="s">
        <v>45</v>
      </c>
      <c r="O347" s="41"/>
      <c r="P347" s="201">
        <f>O347*H347</f>
        <v>0</v>
      </c>
      <c r="Q347" s="201">
        <v>0</v>
      </c>
      <c r="R347" s="201">
        <f>Q347*H347</f>
        <v>0</v>
      </c>
      <c r="S347" s="201">
        <v>0</v>
      </c>
      <c r="T347" s="202">
        <f>S347*H347</f>
        <v>0</v>
      </c>
      <c r="AR347" s="23" t="s">
        <v>277</v>
      </c>
      <c r="AT347" s="23" t="s">
        <v>151</v>
      </c>
      <c r="AU347" s="23" t="s">
        <v>83</v>
      </c>
      <c r="AY347" s="23" t="s">
        <v>148</v>
      </c>
      <c r="BE347" s="203">
        <f>IF(N347="základní",J347,0)</f>
        <v>0</v>
      </c>
      <c r="BF347" s="203">
        <f>IF(N347="snížená",J347,0)</f>
        <v>0</v>
      </c>
      <c r="BG347" s="203">
        <f>IF(N347="zákl. přenesená",J347,0)</f>
        <v>0</v>
      </c>
      <c r="BH347" s="203">
        <f>IF(N347="sníž. přenesená",J347,0)</f>
        <v>0</v>
      </c>
      <c r="BI347" s="203">
        <f>IF(N347="nulová",J347,0)</f>
        <v>0</v>
      </c>
      <c r="BJ347" s="23" t="s">
        <v>24</v>
      </c>
      <c r="BK347" s="203">
        <f>ROUND(I347*H347,2)</f>
        <v>0</v>
      </c>
      <c r="BL347" s="23" t="s">
        <v>277</v>
      </c>
      <c r="BM347" s="23" t="s">
        <v>891</v>
      </c>
    </row>
    <row r="348" spans="2:47" s="1" customFormat="1" ht="40.5">
      <c r="B348" s="40"/>
      <c r="C348" s="62"/>
      <c r="D348" s="208" t="s">
        <v>208</v>
      </c>
      <c r="E348" s="62"/>
      <c r="F348" s="209" t="s">
        <v>892</v>
      </c>
      <c r="G348" s="62"/>
      <c r="H348" s="62"/>
      <c r="I348" s="162"/>
      <c r="J348" s="62"/>
      <c r="K348" s="62"/>
      <c r="L348" s="60"/>
      <c r="M348" s="210"/>
      <c r="N348" s="41"/>
      <c r="O348" s="41"/>
      <c r="P348" s="41"/>
      <c r="Q348" s="41"/>
      <c r="R348" s="41"/>
      <c r="S348" s="41"/>
      <c r="T348" s="77"/>
      <c r="AT348" s="23" t="s">
        <v>208</v>
      </c>
      <c r="AU348" s="23" t="s">
        <v>83</v>
      </c>
    </row>
    <row r="349" spans="2:51" s="11" customFormat="1" ht="13.5">
      <c r="B349" s="211"/>
      <c r="C349" s="212"/>
      <c r="D349" s="208" t="s">
        <v>210</v>
      </c>
      <c r="E349" s="213" t="s">
        <v>22</v>
      </c>
      <c r="F349" s="214" t="s">
        <v>211</v>
      </c>
      <c r="G349" s="212"/>
      <c r="H349" s="215" t="s">
        <v>22</v>
      </c>
      <c r="I349" s="216"/>
      <c r="J349" s="212"/>
      <c r="K349" s="212"/>
      <c r="L349" s="217"/>
      <c r="M349" s="218"/>
      <c r="N349" s="219"/>
      <c r="O349" s="219"/>
      <c r="P349" s="219"/>
      <c r="Q349" s="219"/>
      <c r="R349" s="219"/>
      <c r="S349" s="219"/>
      <c r="T349" s="220"/>
      <c r="AT349" s="221" t="s">
        <v>210</v>
      </c>
      <c r="AU349" s="221" t="s">
        <v>83</v>
      </c>
      <c r="AV349" s="11" t="s">
        <v>24</v>
      </c>
      <c r="AW349" s="11" t="s">
        <v>38</v>
      </c>
      <c r="AX349" s="11" t="s">
        <v>74</v>
      </c>
      <c r="AY349" s="221" t="s">
        <v>148</v>
      </c>
    </row>
    <row r="350" spans="2:51" s="12" customFormat="1" ht="13.5">
      <c r="B350" s="222"/>
      <c r="C350" s="223"/>
      <c r="D350" s="208" t="s">
        <v>210</v>
      </c>
      <c r="E350" s="224" t="s">
        <v>22</v>
      </c>
      <c r="F350" s="225" t="s">
        <v>766</v>
      </c>
      <c r="G350" s="223"/>
      <c r="H350" s="226">
        <v>38.15</v>
      </c>
      <c r="I350" s="227"/>
      <c r="J350" s="223"/>
      <c r="K350" s="223"/>
      <c r="L350" s="228"/>
      <c r="M350" s="229"/>
      <c r="N350" s="230"/>
      <c r="O350" s="230"/>
      <c r="P350" s="230"/>
      <c r="Q350" s="230"/>
      <c r="R350" s="230"/>
      <c r="S350" s="230"/>
      <c r="T350" s="231"/>
      <c r="AT350" s="232" t="s">
        <v>210</v>
      </c>
      <c r="AU350" s="232" t="s">
        <v>83</v>
      </c>
      <c r="AV350" s="12" t="s">
        <v>83</v>
      </c>
      <c r="AW350" s="12" t="s">
        <v>38</v>
      </c>
      <c r="AX350" s="12" t="s">
        <v>74</v>
      </c>
      <c r="AY350" s="232" t="s">
        <v>148</v>
      </c>
    </row>
    <row r="351" spans="2:51" s="12" customFormat="1" ht="13.5">
      <c r="B351" s="222"/>
      <c r="C351" s="223"/>
      <c r="D351" s="208" t="s">
        <v>210</v>
      </c>
      <c r="E351" s="224" t="s">
        <v>22</v>
      </c>
      <c r="F351" s="225" t="s">
        <v>767</v>
      </c>
      <c r="G351" s="223"/>
      <c r="H351" s="226">
        <v>29.09</v>
      </c>
      <c r="I351" s="227"/>
      <c r="J351" s="223"/>
      <c r="K351" s="223"/>
      <c r="L351" s="228"/>
      <c r="M351" s="229"/>
      <c r="N351" s="230"/>
      <c r="O351" s="230"/>
      <c r="P351" s="230"/>
      <c r="Q351" s="230"/>
      <c r="R351" s="230"/>
      <c r="S351" s="230"/>
      <c r="T351" s="231"/>
      <c r="AT351" s="232" t="s">
        <v>210</v>
      </c>
      <c r="AU351" s="232" t="s">
        <v>83</v>
      </c>
      <c r="AV351" s="12" t="s">
        <v>83</v>
      </c>
      <c r="AW351" s="12" t="s">
        <v>38</v>
      </c>
      <c r="AX351" s="12" t="s">
        <v>74</v>
      </c>
      <c r="AY351" s="232" t="s">
        <v>148</v>
      </c>
    </row>
    <row r="352" spans="2:51" s="12" customFormat="1" ht="13.5">
      <c r="B352" s="222"/>
      <c r="C352" s="223"/>
      <c r="D352" s="208" t="s">
        <v>210</v>
      </c>
      <c r="E352" s="224" t="s">
        <v>22</v>
      </c>
      <c r="F352" s="225" t="s">
        <v>768</v>
      </c>
      <c r="G352" s="223"/>
      <c r="H352" s="226">
        <v>29.49</v>
      </c>
      <c r="I352" s="227"/>
      <c r="J352" s="223"/>
      <c r="K352" s="223"/>
      <c r="L352" s="228"/>
      <c r="M352" s="229"/>
      <c r="N352" s="230"/>
      <c r="O352" s="230"/>
      <c r="P352" s="230"/>
      <c r="Q352" s="230"/>
      <c r="R352" s="230"/>
      <c r="S352" s="230"/>
      <c r="T352" s="231"/>
      <c r="AT352" s="232" t="s">
        <v>210</v>
      </c>
      <c r="AU352" s="232" t="s">
        <v>83</v>
      </c>
      <c r="AV352" s="12" t="s">
        <v>83</v>
      </c>
      <c r="AW352" s="12" t="s">
        <v>38</v>
      </c>
      <c r="AX352" s="12" t="s">
        <v>74</v>
      </c>
      <c r="AY352" s="232" t="s">
        <v>148</v>
      </c>
    </row>
    <row r="353" spans="2:51" s="12" customFormat="1" ht="13.5">
      <c r="B353" s="222"/>
      <c r="C353" s="223"/>
      <c r="D353" s="208" t="s">
        <v>210</v>
      </c>
      <c r="E353" s="224" t="s">
        <v>22</v>
      </c>
      <c r="F353" s="225" t="s">
        <v>769</v>
      </c>
      <c r="G353" s="223"/>
      <c r="H353" s="226">
        <v>42.55</v>
      </c>
      <c r="I353" s="227"/>
      <c r="J353" s="223"/>
      <c r="K353" s="223"/>
      <c r="L353" s="228"/>
      <c r="M353" s="229"/>
      <c r="N353" s="230"/>
      <c r="O353" s="230"/>
      <c r="P353" s="230"/>
      <c r="Q353" s="230"/>
      <c r="R353" s="230"/>
      <c r="S353" s="230"/>
      <c r="T353" s="231"/>
      <c r="AT353" s="232" t="s">
        <v>210</v>
      </c>
      <c r="AU353" s="232" t="s">
        <v>83</v>
      </c>
      <c r="AV353" s="12" t="s">
        <v>83</v>
      </c>
      <c r="AW353" s="12" t="s">
        <v>38</v>
      </c>
      <c r="AX353" s="12" t="s">
        <v>74</v>
      </c>
      <c r="AY353" s="232" t="s">
        <v>148</v>
      </c>
    </row>
    <row r="354" spans="2:51" s="12" customFormat="1" ht="13.5">
      <c r="B354" s="222"/>
      <c r="C354" s="223"/>
      <c r="D354" s="208" t="s">
        <v>210</v>
      </c>
      <c r="E354" s="224" t="s">
        <v>22</v>
      </c>
      <c r="F354" s="225" t="s">
        <v>770</v>
      </c>
      <c r="G354" s="223"/>
      <c r="H354" s="226">
        <v>33.95</v>
      </c>
      <c r="I354" s="227"/>
      <c r="J354" s="223"/>
      <c r="K354" s="223"/>
      <c r="L354" s="228"/>
      <c r="M354" s="229"/>
      <c r="N354" s="230"/>
      <c r="O354" s="230"/>
      <c r="P354" s="230"/>
      <c r="Q354" s="230"/>
      <c r="R354" s="230"/>
      <c r="S354" s="230"/>
      <c r="T354" s="231"/>
      <c r="AT354" s="232" t="s">
        <v>210</v>
      </c>
      <c r="AU354" s="232" t="s">
        <v>83</v>
      </c>
      <c r="AV354" s="12" t="s">
        <v>83</v>
      </c>
      <c r="AW354" s="12" t="s">
        <v>38</v>
      </c>
      <c r="AX354" s="12" t="s">
        <v>74</v>
      </c>
      <c r="AY354" s="232" t="s">
        <v>148</v>
      </c>
    </row>
    <row r="355" spans="2:51" s="12" customFormat="1" ht="13.5">
      <c r="B355" s="222"/>
      <c r="C355" s="223"/>
      <c r="D355" s="208" t="s">
        <v>210</v>
      </c>
      <c r="E355" s="224" t="s">
        <v>22</v>
      </c>
      <c r="F355" s="225" t="s">
        <v>771</v>
      </c>
      <c r="G355" s="223"/>
      <c r="H355" s="226">
        <v>13.35</v>
      </c>
      <c r="I355" s="227"/>
      <c r="J355" s="223"/>
      <c r="K355" s="223"/>
      <c r="L355" s="228"/>
      <c r="M355" s="229"/>
      <c r="N355" s="230"/>
      <c r="O355" s="230"/>
      <c r="P355" s="230"/>
      <c r="Q355" s="230"/>
      <c r="R355" s="230"/>
      <c r="S355" s="230"/>
      <c r="T355" s="231"/>
      <c r="AT355" s="232" t="s">
        <v>210</v>
      </c>
      <c r="AU355" s="232" t="s">
        <v>83</v>
      </c>
      <c r="AV355" s="12" t="s">
        <v>83</v>
      </c>
      <c r="AW355" s="12" t="s">
        <v>38</v>
      </c>
      <c r="AX355" s="12" t="s">
        <v>74</v>
      </c>
      <c r="AY355" s="232" t="s">
        <v>148</v>
      </c>
    </row>
    <row r="356" spans="2:51" s="12" customFormat="1" ht="13.5">
      <c r="B356" s="222"/>
      <c r="C356" s="223"/>
      <c r="D356" s="208" t="s">
        <v>210</v>
      </c>
      <c r="E356" s="224" t="s">
        <v>22</v>
      </c>
      <c r="F356" s="225" t="s">
        <v>772</v>
      </c>
      <c r="G356" s="223"/>
      <c r="H356" s="226">
        <v>13.4</v>
      </c>
      <c r="I356" s="227"/>
      <c r="J356" s="223"/>
      <c r="K356" s="223"/>
      <c r="L356" s="228"/>
      <c r="M356" s="229"/>
      <c r="N356" s="230"/>
      <c r="O356" s="230"/>
      <c r="P356" s="230"/>
      <c r="Q356" s="230"/>
      <c r="R356" s="230"/>
      <c r="S356" s="230"/>
      <c r="T356" s="231"/>
      <c r="AT356" s="232" t="s">
        <v>210</v>
      </c>
      <c r="AU356" s="232" t="s">
        <v>83</v>
      </c>
      <c r="AV356" s="12" t="s">
        <v>83</v>
      </c>
      <c r="AW356" s="12" t="s">
        <v>38</v>
      </c>
      <c r="AX356" s="12" t="s">
        <v>74</v>
      </c>
      <c r="AY356" s="232" t="s">
        <v>148</v>
      </c>
    </row>
    <row r="357" spans="2:51" s="12" customFormat="1" ht="13.5">
      <c r="B357" s="222"/>
      <c r="C357" s="223"/>
      <c r="D357" s="208" t="s">
        <v>210</v>
      </c>
      <c r="E357" s="224" t="s">
        <v>22</v>
      </c>
      <c r="F357" s="225" t="s">
        <v>773</v>
      </c>
      <c r="G357" s="223"/>
      <c r="H357" s="226">
        <v>12.2</v>
      </c>
      <c r="I357" s="227"/>
      <c r="J357" s="223"/>
      <c r="K357" s="223"/>
      <c r="L357" s="228"/>
      <c r="M357" s="229"/>
      <c r="N357" s="230"/>
      <c r="O357" s="230"/>
      <c r="P357" s="230"/>
      <c r="Q357" s="230"/>
      <c r="R357" s="230"/>
      <c r="S357" s="230"/>
      <c r="T357" s="231"/>
      <c r="AT357" s="232" t="s">
        <v>210</v>
      </c>
      <c r="AU357" s="232" t="s">
        <v>83</v>
      </c>
      <c r="AV357" s="12" t="s">
        <v>83</v>
      </c>
      <c r="AW357" s="12" t="s">
        <v>38</v>
      </c>
      <c r="AX357" s="12" t="s">
        <v>74</v>
      </c>
      <c r="AY357" s="232" t="s">
        <v>148</v>
      </c>
    </row>
    <row r="358" spans="2:51" s="12" customFormat="1" ht="13.5">
      <c r="B358" s="222"/>
      <c r="C358" s="223"/>
      <c r="D358" s="208" t="s">
        <v>210</v>
      </c>
      <c r="E358" s="224" t="s">
        <v>22</v>
      </c>
      <c r="F358" s="225" t="s">
        <v>774</v>
      </c>
      <c r="G358" s="223"/>
      <c r="H358" s="226">
        <v>127.35</v>
      </c>
      <c r="I358" s="227"/>
      <c r="J358" s="223"/>
      <c r="K358" s="223"/>
      <c r="L358" s="228"/>
      <c r="M358" s="229"/>
      <c r="N358" s="230"/>
      <c r="O358" s="230"/>
      <c r="P358" s="230"/>
      <c r="Q358" s="230"/>
      <c r="R358" s="230"/>
      <c r="S358" s="230"/>
      <c r="T358" s="231"/>
      <c r="AT358" s="232" t="s">
        <v>210</v>
      </c>
      <c r="AU358" s="232" t="s">
        <v>83</v>
      </c>
      <c r="AV358" s="12" t="s">
        <v>83</v>
      </c>
      <c r="AW358" s="12" t="s">
        <v>38</v>
      </c>
      <c r="AX358" s="12" t="s">
        <v>74</v>
      </c>
      <c r="AY358" s="232" t="s">
        <v>148</v>
      </c>
    </row>
    <row r="359" spans="2:51" s="12" customFormat="1" ht="13.5">
      <c r="B359" s="222"/>
      <c r="C359" s="223"/>
      <c r="D359" s="208" t="s">
        <v>210</v>
      </c>
      <c r="E359" s="224" t="s">
        <v>22</v>
      </c>
      <c r="F359" s="225" t="s">
        <v>775</v>
      </c>
      <c r="G359" s="223"/>
      <c r="H359" s="226">
        <v>6.7</v>
      </c>
      <c r="I359" s="227"/>
      <c r="J359" s="223"/>
      <c r="K359" s="223"/>
      <c r="L359" s="228"/>
      <c r="M359" s="229"/>
      <c r="N359" s="230"/>
      <c r="O359" s="230"/>
      <c r="P359" s="230"/>
      <c r="Q359" s="230"/>
      <c r="R359" s="230"/>
      <c r="S359" s="230"/>
      <c r="T359" s="231"/>
      <c r="AT359" s="232" t="s">
        <v>210</v>
      </c>
      <c r="AU359" s="232" t="s">
        <v>83</v>
      </c>
      <c r="AV359" s="12" t="s">
        <v>83</v>
      </c>
      <c r="AW359" s="12" t="s">
        <v>38</v>
      </c>
      <c r="AX359" s="12" t="s">
        <v>74</v>
      </c>
      <c r="AY359" s="232" t="s">
        <v>148</v>
      </c>
    </row>
    <row r="360" spans="2:51" s="12" customFormat="1" ht="13.5">
      <c r="B360" s="222"/>
      <c r="C360" s="223"/>
      <c r="D360" s="208" t="s">
        <v>210</v>
      </c>
      <c r="E360" s="224" t="s">
        <v>22</v>
      </c>
      <c r="F360" s="225" t="s">
        <v>776</v>
      </c>
      <c r="G360" s="223"/>
      <c r="H360" s="226">
        <v>36.49</v>
      </c>
      <c r="I360" s="227"/>
      <c r="J360" s="223"/>
      <c r="K360" s="223"/>
      <c r="L360" s="228"/>
      <c r="M360" s="229"/>
      <c r="N360" s="230"/>
      <c r="O360" s="230"/>
      <c r="P360" s="230"/>
      <c r="Q360" s="230"/>
      <c r="R360" s="230"/>
      <c r="S360" s="230"/>
      <c r="T360" s="231"/>
      <c r="AT360" s="232" t="s">
        <v>210</v>
      </c>
      <c r="AU360" s="232" t="s">
        <v>83</v>
      </c>
      <c r="AV360" s="12" t="s">
        <v>83</v>
      </c>
      <c r="AW360" s="12" t="s">
        <v>38</v>
      </c>
      <c r="AX360" s="12" t="s">
        <v>74</v>
      </c>
      <c r="AY360" s="232" t="s">
        <v>148</v>
      </c>
    </row>
    <row r="361" spans="2:51" s="12" customFormat="1" ht="13.5">
      <c r="B361" s="222"/>
      <c r="C361" s="223"/>
      <c r="D361" s="208" t="s">
        <v>210</v>
      </c>
      <c r="E361" s="224" t="s">
        <v>22</v>
      </c>
      <c r="F361" s="225" t="s">
        <v>777</v>
      </c>
      <c r="G361" s="223"/>
      <c r="H361" s="226">
        <v>16.9</v>
      </c>
      <c r="I361" s="227"/>
      <c r="J361" s="223"/>
      <c r="K361" s="223"/>
      <c r="L361" s="228"/>
      <c r="M361" s="229"/>
      <c r="N361" s="230"/>
      <c r="O361" s="230"/>
      <c r="P361" s="230"/>
      <c r="Q361" s="230"/>
      <c r="R361" s="230"/>
      <c r="S361" s="230"/>
      <c r="T361" s="231"/>
      <c r="AT361" s="232" t="s">
        <v>210</v>
      </c>
      <c r="AU361" s="232" t="s">
        <v>83</v>
      </c>
      <c r="AV361" s="12" t="s">
        <v>83</v>
      </c>
      <c r="AW361" s="12" t="s">
        <v>38</v>
      </c>
      <c r="AX361" s="12" t="s">
        <v>74</v>
      </c>
      <c r="AY361" s="232" t="s">
        <v>148</v>
      </c>
    </row>
    <row r="362" spans="2:51" s="12" customFormat="1" ht="13.5">
      <c r="B362" s="222"/>
      <c r="C362" s="223"/>
      <c r="D362" s="208" t="s">
        <v>210</v>
      </c>
      <c r="E362" s="224" t="s">
        <v>22</v>
      </c>
      <c r="F362" s="225" t="s">
        <v>778</v>
      </c>
      <c r="G362" s="223"/>
      <c r="H362" s="226">
        <v>30</v>
      </c>
      <c r="I362" s="227"/>
      <c r="J362" s="223"/>
      <c r="K362" s="223"/>
      <c r="L362" s="228"/>
      <c r="M362" s="229"/>
      <c r="N362" s="230"/>
      <c r="O362" s="230"/>
      <c r="P362" s="230"/>
      <c r="Q362" s="230"/>
      <c r="R362" s="230"/>
      <c r="S362" s="230"/>
      <c r="T362" s="231"/>
      <c r="AT362" s="232" t="s">
        <v>210</v>
      </c>
      <c r="AU362" s="232" t="s">
        <v>83</v>
      </c>
      <c r="AV362" s="12" t="s">
        <v>83</v>
      </c>
      <c r="AW362" s="12" t="s">
        <v>38</v>
      </c>
      <c r="AX362" s="12" t="s">
        <v>74</v>
      </c>
      <c r="AY362" s="232" t="s">
        <v>148</v>
      </c>
    </row>
    <row r="363" spans="2:51" s="12" customFormat="1" ht="13.5">
      <c r="B363" s="222"/>
      <c r="C363" s="223"/>
      <c r="D363" s="208" t="s">
        <v>210</v>
      </c>
      <c r="E363" s="224" t="s">
        <v>22</v>
      </c>
      <c r="F363" s="225" t="s">
        <v>779</v>
      </c>
      <c r="G363" s="223"/>
      <c r="H363" s="226">
        <v>16.6</v>
      </c>
      <c r="I363" s="227"/>
      <c r="J363" s="223"/>
      <c r="K363" s="223"/>
      <c r="L363" s="228"/>
      <c r="M363" s="229"/>
      <c r="N363" s="230"/>
      <c r="O363" s="230"/>
      <c r="P363" s="230"/>
      <c r="Q363" s="230"/>
      <c r="R363" s="230"/>
      <c r="S363" s="230"/>
      <c r="T363" s="231"/>
      <c r="AT363" s="232" t="s">
        <v>210</v>
      </c>
      <c r="AU363" s="232" t="s">
        <v>83</v>
      </c>
      <c r="AV363" s="12" t="s">
        <v>83</v>
      </c>
      <c r="AW363" s="12" t="s">
        <v>38</v>
      </c>
      <c r="AX363" s="12" t="s">
        <v>74</v>
      </c>
      <c r="AY363" s="232" t="s">
        <v>148</v>
      </c>
    </row>
    <row r="364" spans="2:51" s="12" customFormat="1" ht="13.5">
      <c r="B364" s="222"/>
      <c r="C364" s="223"/>
      <c r="D364" s="208" t="s">
        <v>210</v>
      </c>
      <c r="E364" s="224" t="s">
        <v>22</v>
      </c>
      <c r="F364" s="225" t="s">
        <v>780</v>
      </c>
      <c r="G364" s="223"/>
      <c r="H364" s="226">
        <v>77.29</v>
      </c>
      <c r="I364" s="227"/>
      <c r="J364" s="223"/>
      <c r="K364" s="223"/>
      <c r="L364" s="228"/>
      <c r="M364" s="229"/>
      <c r="N364" s="230"/>
      <c r="O364" s="230"/>
      <c r="P364" s="230"/>
      <c r="Q364" s="230"/>
      <c r="R364" s="230"/>
      <c r="S364" s="230"/>
      <c r="T364" s="231"/>
      <c r="AT364" s="232" t="s">
        <v>210</v>
      </c>
      <c r="AU364" s="232" t="s">
        <v>83</v>
      </c>
      <c r="AV364" s="12" t="s">
        <v>83</v>
      </c>
      <c r="AW364" s="12" t="s">
        <v>38</v>
      </c>
      <c r="AX364" s="12" t="s">
        <v>74</v>
      </c>
      <c r="AY364" s="232" t="s">
        <v>148</v>
      </c>
    </row>
    <row r="365" spans="2:51" s="13" customFormat="1" ht="13.5">
      <c r="B365" s="233"/>
      <c r="C365" s="234"/>
      <c r="D365" s="244" t="s">
        <v>210</v>
      </c>
      <c r="E365" s="245" t="s">
        <v>22</v>
      </c>
      <c r="F365" s="246" t="s">
        <v>213</v>
      </c>
      <c r="G365" s="234"/>
      <c r="H365" s="247">
        <v>523.51</v>
      </c>
      <c r="I365" s="238"/>
      <c r="J365" s="234"/>
      <c r="K365" s="234"/>
      <c r="L365" s="239"/>
      <c r="M365" s="240"/>
      <c r="N365" s="241"/>
      <c r="O365" s="241"/>
      <c r="P365" s="241"/>
      <c r="Q365" s="241"/>
      <c r="R365" s="241"/>
      <c r="S365" s="241"/>
      <c r="T365" s="242"/>
      <c r="AT365" s="243" t="s">
        <v>210</v>
      </c>
      <c r="AU365" s="243" t="s">
        <v>83</v>
      </c>
      <c r="AV365" s="13" t="s">
        <v>167</v>
      </c>
      <c r="AW365" s="13" t="s">
        <v>6</v>
      </c>
      <c r="AX365" s="13" t="s">
        <v>24</v>
      </c>
      <c r="AY365" s="243" t="s">
        <v>148</v>
      </c>
    </row>
    <row r="366" spans="2:65" s="1" customFormat="1" ht="22.5" customHeight="1">
      <c r="B366" s="40"/>
      <c r="C366" s="252" t="s">
        <v>575</v>
      </c>
      <c r="D366" s="252" t="s">
        <v>400</v>
      </c>
      <c r="E366" s="253" t="s">
        <v>893</v>
      </c>
      <c r="F366" s="254" t="s">
        <v>894</v>
      </c>
      <c r="G366" s="255" t="s">
        <v>206</v>
      </c>
      <c r="H366" s="256">
        <v>533.98</v>
      </c>
      <c r="I366" s="257"/>
      <c r="J366" s="258">
        <f>ROUND(I366*H366,2)</f>
        <v>0</v>
      </c>
      <c r="K366" s="254" t="s">
        <v>155</v>
      </c>
      <c r="L366" s="259"/>
      <c r="M366" s="260" t="s">
        <v>22</v>
      </c>
      <c r="N366" s="261" t="s">
        <v>45</v>
      </c>
      <c r="O366" s="41"/>
      <c r="P366" s="201">
        <f>O366*H366</f>
        <v>0</v>
      </c>
      <c r="Q366" s="201">
        <v>0.0025</v>
      </c>
      <c r="R366" s="201">
        <f>Q366*H366</f>
        <v>1.33495</v>
      </c>
      <c r="S366" s="201">
        <v>0</v>
      </c>
      <c r="T366" s="202">
        <f>S366*H366</f>
        <v>0</v>
      </c>
      <c r="AR366" s="23" t="s">
        <v>404</v>
      </c>
      <c r="AT366" s="23" t="s">
        <v>400</v>
      </c>
      <c r="AU366" s="23" t="s">
        <v>83</v>
      </c>
      <c r="AY366" s="23" t="s">
        <v>148</v>
      </c>
      <c r="BE366" s="203">
        <f>IF(N366="základní",J366,0)</f>
        <v>0</v>
      </c>
      <c r="BF366" s="203">
        <f>IF(N366="snížená",J366,0)</f>
        <v>0</v>
      </c>
      <c r="BG366" s="203">
        <f>IF(N366="zákl. přenesená",J366,0)</f>
        <v>0</v>
      </c>
      <c r="BH366" s="203">
        <f>IF(N366="sníž. přenesená",J366,0)</f>
        <v>0</v>
      </c>
      <c r="BI366" s="203">
        <f>IF(N366="nulová",J366,0)</f>
        <v>0</v>
      </c>
      <c r="BJ366" s="23" t="s">
        <v>24</v>
      </c>
      <c r="BK366" s="203">
        <f>ROUND(I366*H366,2)</f>
        <v>0</v>
      </c>
      <c r="BL366" s="23" t="s">
        <v>277</v>
      </c>
      <c r="BM366" s="23" t="s">
        <v>895</v>
      </c>
    </row>
    <row r="367" spans="2:51" s="12" customFormat="1" ht="13.5">
      <c r="B367" s="222"/>
      <c r="C367" s="223"/>
      <c r="D367" s="244" t="s">
        <v>210</v>
      </c>
      <c r="E367" s="223"/>
      <c r="F367" s="250" t="s">
        <v>896</v>
      </c>
      <c r="G367" s="223"/>
      <c r="H367" s="251">
        <v>533.98</v>
      </c>
      <c r="I367" s="227"/>
      <c r="J367" s="223"/>
      <c r="K367" s="223"/>
      <c r="L367" s="228"/>
      <c r="M367" s="229"/>
      <c r="N367" s="230"/>
      <c r="O367" s="230"/>
      <c r="P367" s="230"/>
      <c r="Q367" s="230"/>
      <c r="R367" s="230"/>
      <c r="S367" s="230"/>
      <c r="T367" s="231"/>
      <c r="AT367" s="232" t="s">
        <v>210</v>
      </c>
      <c r="AU367" s="232" t="s">
        <v>83</v>
      </c>
      <c r="AV367" s="12" t="s">
        <v>83</v>
      </c>
      <c r="AW367" s="12" t="s">
        <v>6</v>
      </c>
      <c r="AX367" s="12" t="s">
        <v>24</v>
      </c>
      <c r="AY367" s="232" t="s">
        <v>148</v>
      </c>
    </row>
    <row r="368" spans="2:65" s="1" customFormat="1" ht="31.5" customHeight="1">
      <c r="B368" s="40"/>
      <c r="C368" s="192" t="s">
        <v>581</v>
      </c>
      <c r="D368" s="192" t="s">
        <v>151</v>
      </c>
      <c r="E368" s="193" t="s">
        <v>897</v>
      </c>
      <c r="F368" s="194" t="s">
        <v>898</v>
      </c>
      <c r="G368" s="195" t="s">
        <v>206</v>
      </c>
      <c r="H368" s="196">
        <v>928.972</v>
      </c>
      <c r="I368" s="197"/>
      <c r="J368" s="198">
        <f>ROUND(I368*H368,2)</f>
        <v>0</v>
      </c>
      <c r="K368" s="194" t="s">
        <v>155</v>
      </c>
      <c r="L368" s="60"/>
      <c r="M368" s="199" t="s">
        <v>22</v>
      </c>
      <c r="N368" s="200" t="s">
        <v>45</v>
      </c>
      <c r="O368" s="41"/>
      <c r="P368" s="201">
        <f>O368*H368</f>
        <v>0</v>
      </c>
      <c r="Q368" s="201">
        <v>0.003</v>
      </c>
      <c r="R368" s="201">
        <f>Q368*H368</f>
        <v>2.786916</v>
      </c>
      <c r="S368" s="201">
        <v>0</v>
      </c>
      <c r="T368" s="202">
        <f>S368*H368</f>
        <v>0</v>
      </c>
      <c r="AR368" s="23" t="s">
        <v>277</v>
      </c>
      <c r="AT368" s="23" t="s">
        <v>151</v>
      </c>
      <c r="AU368" s="23" t="s">
        <v>83</v>
      </c>
      <c r="AY368" s="23" t="s">
        <v>148</v>
      </c>
      <c r="BE368" s="203">
        <f>IF(N368="základní",J368,0)</f>
        <v>0</v>
      </c>
      <c r="BF368" s="203">
        <f>IF(N368="snížená",J368,0)</f>
        <v>0</v>
      </c>
      <c r="BG368" s="203">
        <f>IF(N368="zákl. přenesená",J368,0)</f>
        <v>0</v>
      </c>
      <c r="BH368" s="203">
        <f>IF(N368="sníž. přenesená",J368,0)</f>
        <v>0</v>
      </c>
      <c r="BI368" s="203">
        <f>IF(N368="nulová",J368,0)</f>
        <v>0</v>
      </c>
      <c r="BJ368" s="23" t="s">
        <v>24</v>
      </c>
      <c r="BK368" s="203">
        <f>ROUND(I368*H368,2)</f>
        <v>0</v>
      </c>
      <c r="BL368" s="23" t="s">
        <v>277</v>
      </c>
      <c r="BM368" s="23" t="s">
        <v>899</v>
      </c>
    </row>
    <row r="369" spans="2:47" s="1" customFormat="1" ht="81">
      <c r="B369" s="40"/>
      <c r="C369" s="62"/>
      <c r="D369" s="208" t="s">
        <v>208</v>
      </c>
      <c r="E369" s="62"/>
      <c r="F369" s="209" t="s">
        <v>900</v>
      </c>
      <c r="G369" s="62"/>
      <c r="H369" s="62"/>
      <c r="I369" s="162"/>
      <c r="J369" s="62"/>
      <c r="K369" s="62"/>
      <c r="L369" s="60"/>
      <c r="M369" s="210"/>
      <c r="N369" s="41"/>
      <c r="O369" s="41"/>
      <c r="P369" s="41"/>
      <c r="Q369" s="41"/>
      <c r="R369" s="41"/>
      <c r="S369" s="41"/>
      <c r="T369" s="77"/>
      <c r="AT369" s="23" t="s">
        <v>208</v>
      </c>
      <c r="AU369" s="23" t="s">
        <v>83</v>
      </c>
    </row>
    <row r="370" spans="2:51" s="11" customFormat="1" ht="13.5">
      <c r="B370" s="211"/>
      <c r="C370" s="212"/>
      <c r="D370" s="208" t="s">
        <v>210</v>
      </c>
      <c r="E370" s="213" t="s">
        <v>22</v>
      </c>
      <c r="F370" s="214" t="s">
        <v>795</v>
      </c>
      <c r="G370" s="212"/>
      <c r="H370" s="215" t="s">
        <v>22</v>
      </c>
      <c r="I370" s="216"/>
      <c r="J370" s="212"/>
      <c r="K370" s="212"/>
      <c r="L370" s="217"/>
      <c r="M370" s="218"/>
      <c r="N370" s="219"/>
      <c r="O370" s="219"/>
      <c r="P370" s="219"/>
      <c r="Q370" s="219"/>
      <c r="R370" s="219"/>
      <c r="S370" s="219"/>
      <c r="T370" s="220"/>
      <c r="AT370" s="221" t="s">
        <v>210</v>
      </c>
      <c r="AU370" s="221" t="s">
        <v>83</v>
      </c>
      <c r="AV370" s="11" t="s">
        <v>24</v>
      </c>
      <c r="AW370" s="11" t="s">
        <v>38</v>
      </c>
      <c r="AX370" s="11" t="s">
        <v>74</v>
      </c>
      <c r="AY370" s="221" t="s">
        <v>148</v>
      </c>
    </row>
    <row r="371" spans="2:51" s="11" customFormat="1" ht="13.5">
      <c r="B371" s="211"/>
      <c r="C371" s="212"/>
      <c r="D371" s="208" t="s">
        <v>210</v>
      </c>
      <c r="E371" s="213" t="s">
        <v>22</v>
      </c>
      <c r="F371" s="214" t="s">
        <v>745</v>
      </c>
      <c r="G371" s="212"/>
      <c r="H371" s="215" t="s">
        <v>22</v>
      </c>
      <c r="I371" s="216"/>
      <c r="J371" s="212"/>
      <c r="K371" s="212"/>
      <c r="L371" s="217"/>
      <c r="M371" s="218"/>
      <c r="N371" s="219"/>
      <c r="O371" s="219"/>
      <c r="P371" s="219"/>
      <c r="Q371" s="219"/>
      <c r="R371" s="219"/>
      <c r="S371" s="219"/>
      <c r="T371" s="220"/>
      <c r="AT371" s="221" t="s">
        <v>210</v>
      </c>
      <c r="AU371" s="221" t="s">
        <v>83</v>
      </c>
      <c r="AV371" s="11" t="s">
        <v>24</v>
      </c>
      <c r="AW371" s="11" t="s">
        <v>38</v>
      </c>
      <c r="AX371" s="11" t="s">
        <v>74</v>
      </c>
      <c r="AY371" s="221" t="s">
        <v>148</v>
      </c>
    </row>
    <row r="372" spans="2:51" s="12" customFormat="1" ht="13.5">
      <c r="B372" s="222"/>
      <c r="C372" s="223"/>
      <c r="D372" s="208" t="s">
        <v>210</v>
      </c>
      <c r="E372" s="224" t="s">
        <v>22</v>
      </c>
      <c r="F372" s="225" t="s">
        <v>901</v>
      </c>
      <c r="G372" s="223"/>
      <c r="H372" s="226">
        <v>309</v>
      </c>
      <c r="I372" s="227"/>
      <c r="J372" s="223"/>
      <c r="K372" s="223"/>
      <c r="L372" s="228"/>
      <c r="M372" s="229"/>
      <c r="N372" s="230"/>
      <c r="O372" s="230"/>
      <c r="P372" s="230"/>
      <c r="Q372" s="230"/>
      <c r="R372" s="230"/>
      <c r="S372" s="230"/>
      <c r="T372" s="231"/>
      <c r="AT372" s="232" t="s">
        <v>210</v>
      </c>
      <c r="AU372" s="232" t="s">
        <v>83</v>
      </c>
      <c r="AV372" s="12" t="s">
        <v>83</v>
      </c>
      <c r="AW372" s="12" t="s">
        <v>38</v>
      </c>
      <c r="AX372" s="12" t="s">
        <v>74</v>
      </c>
      <c r="AY372" s="232" t="s">
        <v>148</v>
      </c>
    </row>
    <row r="373" spans="2:51" s="11" customFormat="1" ht="13.5">
      <c r="B373" s="211"/>
      <c r="C373" s="212"/>
      <c r="D373" s="208" t="s">
        <v>210</v>
      </c>
      <c r="E373" s="213" t="s">
        <v>22</v>
      </c>
      <c r="F373" s="214" t="s">
        <v>747</v>
      </c>
      <c r="G373" s="212"/>
      <c r="H373" s="215" t="s">
        <v>22</v>
      </c>
      <c r="I373" s="216"/>
      <c r="J373" s="212"/>
      <c r="K373" s="212"/>
      <c r="L373" s="217"/>
      <c r="M373" s="218"/>
      <c r="N373" s="219"/>
      <c r="O373" s="219"/>
      <c r="P373" s="219"/>
      <c r="Q373" s="219"/>
      <c r="R373" s="219"/>
      <c r="S373" s="219"/>
      <c r="T373" s="220"/>
      <c r="AT373" s="221" t="s">
        <v>210</v>
      </c>
      <c r="AU373" s="221" t="s">
        <v>83</v>
      </c>
      <c r="AV373" s="11" t="s">
        <v>24</v>
      </c>
      <c r="AW373" s="11" t="s">
        <v>38</v>
      </c>
      <c r="AX373" s="11" t="s">
        <v>74</v>
      </c>
      <c r="AY373" s="221" t="s">
        <v>148</v>
      </c>
    </row>
    <row r="374" spans="2:51" s="12" customFormat="1" ht="13.5">
      <c r="B374" s="222"/>
      <c r="C374" s="223"/>
      <c r="D374" s="208" t="s">
        <v>210</v>
      </c>
      <c r="E374" s="224" t="s">
        <v>22</v>
      </c>
      <c r="F374" s="225" t="s">
        <v>902</v>
      </c>
      <c r="G374" s="223"/>
      <c r="H374" s="226">
        <v>303</v>
      </c>
      <c r="I374" s="227"/>
      <c r="J374" s="223"/>
      <c r="K374" s="223"/>
      <c r="L374" s="228"/>
      <c r="M374" s="229"/>
      <c r="N374" s="230"/>
      <c r="O374" s="230"/>
      <c r="P374" s="230"/>
      <c r="Q374" s="230"/>
      <c r="R374" s="230"/>
      <c r="S374" s="230"/>
      <c r="T374" s="231"/>
      <c r="AT374" s="232" t="s">
        <v>210</v>
      </c>
      <c r="AU374" s="232" t="s">
        <v>83</v>
      </c>
      <c r="AV374" s="12" t="s">
        <v>83</v>
      </c>
      <c r="AW374" s="12" t="s">
        <v>38</v>
      </c>
      <c r="AX374" s="12" t="s">
        <v>74</v>
      </c>
      <c r="AY374" s="232" t="s">
        <v>148</v>
      </c>
    </row>
    <row r="375" spans="2:51" s="11" customFormat="1" ht="13.5">
      <c r="B375" s="211"/>
      <c r="C375" s="212"/>
      <c r="D375" s="208" t="s">
        <v>210</v>
      </c>
      <c r="E375" s="213" t="s">
        <v>22</v>
      </c>
      <c r="F375" s="214" t="s">
        <v>749</v>
      </c>
      <c r="G375" s="212"/>
      <c r="H375" s="215" t="s">
        <v>22</v>
      </c>
      <c r="I375" s="216"/>
      <c r="J375" s="212"/>
      <c r="K375" s="212"/>
      <c r="L375" s="217"/>
      <c r="M375" s="218"/>
      <c r="N375" s="219"/>
      <c r="O375" s="219"/>
      <c r="P375" s="219"/>
      <c r="Q375" s="219"/>
      <c r="R375" s="219"/>
      <c r="S375" s="219"/>
      <c r="T375" s="220"/>
      <c r="AT375" s="221" t="s">
        <v>210</v>
      </c>
      <c r="AU375" s="221" t="s">
        <v>83</v>
      </c>
      <c r="AV375" s="11" t="s">
        <v>24</v>
      </c>
      <c r="AW375" s="11" t="s">
        <v>38</v>
      </c>
      <c r="AX375" s="11" t="s">
        <v>74</v>
      </c>
      <c r="AY375" s="221" t="s">
        <v>148</v>
      </c>
    </row>
    <row r="376" spans="2:51" s="12" customFormat="1" ht="13.5">
      <c r="B376" s="222"/>
      <c r="C376" s="223"/>
      <c r="D376" s="208" t="s">
        <v>210</v>
      </c>
      <c r="E376" s="224" t="s">
        <v>22</v>
      </c>
      <c r="F376" s="225" t="s">
        <v>903</v>
      </c>
      <c r="G376" s="223"/>
      <c r="H376" s="226">
        <v>215.5</v>
      </c>
      <c r="I376" s="227"/>
      <c r="J376" s="223"/>
      <c r="K376" s="223"/>
      <c r="L376" s="228"/>
      <c r="M376" s="229"/>
      <c r="N376" s="230"/>
      <c r="O376" s="230"/>
      <c r="P376" s="230"/>
      <c r="Q376" s="230"/>
      <c r="R376" s="230"/>
      <c r="S376" s="230"/>
      <c r="T376" s="231"/>
      <c r="AT376" s="232" t="s">
        <v>210</v>
      </c>
      <c r="AU376" s="232" t="s">
        <v>83</v>
      </c>
      <c r="AV376" s="12" t="s">
        <v>83</v>
      </c>
      <c r="AW376" s="12" t="s">
        <v>38</v>
      </c>
      <c r="AX376" s="12" t="s">
        <v>74</v>
      </c>
      <c r="AY376" s="232" t="s">
        <v>148</v>
      </c>
    </row>
    <row r="377" spans="2:51" s="11" customFormat="1" ht="13.5">
      <c r="B377" s="211"/>
      <c r="C377" s="212"/>
      <c r="D377" s="208" t="s">
        <v>210</v>
      </c>
      <c r="E377" s="213" t="s">
        <v>22</v>
      </c>
      <c r="F377" s="214" t="s">
        <v>751</v>
      </c>
      <c r="G377" s="212"/>
      <c r="H377" s="215" t="s">
        <v>22</v>
      </c>
      <c r="I377" s="216"/>
      <c r="J377" s="212"/>
      <c r="K377" s="212"/>
      <c r="L377" s="217"/>
      <c r="M377" s="218"/>
      <c r="N377" s="219"/>
      <c r="O377" s="219"/>
      <c r="P377" s="219"/>
      <c r="Q377" s="219"/>
      <c r="R377" s="219"/>
      <c r="S377" s="219"/>
      <c r="T377" s="220"/>
      <c r="AT377" s="221" t="s">
        <v>210</v>
      </c>
      <c r="AU377" s="221" t="s">
        <v>83</v>
      </c>
      <c r="AV377" s="11" t="s">
        <v>24</v>
      </c>
      <c r="AW377" s="11" t="s">
        <v>38</v>
      </c>
      <c r="AX377" s="11" t="s">
        <v>74</v>
      </c>
      <c r="AY377" s="221" t="s">
        <v>148</v>
      </c>
    </row>
    <row r="378" spans="2:51" s="12" customFormat="1" ht="13.5">
      <c r="B378" s="222"/>
      <c r="C378" s="223"/>
      <c r="D378" s="208" t="s">
        <v>210</v>
      </c>
      <c r="E378" s="224" t="s">
        <v>22</v>
      </c>
      <c r="F378" s="225" t="s">
        <v>904</v>
      </c>
      <c r="G378" s="223"/>
      <c r="H378" s="226">
        <v>219</v>
      </c>
      <c r="I378" s="227"/>
      <c r="J378" s="223"/>
      <c r="K378" s="223"/>
      <c r="L378" s="228"/>
      <c r="M378" s="229"/>
      <c r="N378" s="230"/>
      <c r="O378" s="230"/>
      <c r="P378" s="230"/>
      <c r="Q378" s="230"/>
      <c r="R378" s="230"/>
      <c r="S378" s="230"/>
      <c r="T378" s="231"/>
      <c r="AT378" s="232" t="s">
        <v>210</v>
      </c>
      <c r="AU378" s="232" t="s">
        <v>83</v>
      </c>
      <c r="AV378" s="12" t="s">
        <v>83</v>
      </c>
      <c r="AW378" s="12" t="s">
        <v>38</v>
      </c>
      <c r="AX378" s="12" t="s">
        <v>74</v>
      </c>
      <c r="AY378" s="232" t="s">
        <v>148</v>
      </c>
    </row>
    <row r="379" spans="2:51" s="11" customFormat="1" ht="13.5">
      <c r="B379" s="211"/>
      <c r="C379" s="212"/>
      <c r="D379" s="208" t="s">
        <v>210</v>
      </c>
      <c r="E379" s="213" t="s">
        <v>22</v>
      </c>
      <c r="F379" s="214" t="s">
        <v>698</v>
      </c>
      <c r="G379" s="212"/>
      <c r="H379" s="215" t="s">
        <v>22</v>
      </c>
      <c r="I379" s="216"/>
      <c r="J379" s="212"/>
      <c r="K379" s="212"/>
      <c r="L379" s="217"/>
      <c r="M379" s="218"/>
      <c r="N379" s="219"/>
      <c r="O379" s="219"/>
      <c r="P379" s="219"/>
      <c r="Q379" s="219"/>
      <c r="R379" s="219"/>
      <c r="S379" s="219"/>
      <c r="T379" s="220"/>
      <c r="AT379" s="221" t="s">
        <v>210</v>
      </c>
      <c r="AU379" s="221" t="s">
        <v>83</v>
      </c>
      <c r="AV379" s="11" t="s">
        <v>24</v>
      </c>
      <c r="AW379" s="11" t="s">
        <v>38</v>
      </c>
      <c r="AX379" s="11" t="s">
        <v>74</v>
      </c>
      <c r="AY379" s="221" t="s">
        <v>148</v>
      </c>
    </row>
    <row r="380" spans="2:51" s="12" customFormat="1" ht="13.5">
      <c r="B380" s="222"/>
      <c r="C380" s="223"/>
      <c r="D380" s="208" t="s">
        <v>210</v>
      </c>
      <c r="E380" s="224" t="s">
        <v>22</v>
      </c>
      <c r="F380" s="225" t="s">
        <v>905</v>
      </c>
      <c r="G380" s="223"/>
      <c r="H380" s="226">
        <v>-117.528</v>
      </c>
      <c r="I380" s="227"/>
      <c r="J380" s="223"/>
      <c r="K380" s="223"/>
      <c r="L380" s="228"/>
      <c r="M380" s="229"/>
      <c r="N380" s="230"/>
      <c r="O380" s="230"/>
      <c r="P380" s="230"/>
      <c r="Q380" s="230"/>
      <c r="R380" s="230"/>
      <c r="S380" s="230"/>
      <c r="T380" s="231"/>
      <c r="AT380" s="232" t="s">
        <v>210</v>
      </c>
      <c r="AU380" s="232" t="s">
        <v>83</v>
      </c>
      <c r="AV380" s="12" t="s">
        <v>83</v>
      </c>
      <c r="AW380" s="12" t="s">
        <v>38</v>
      </c>
      <c r="AX380" s="12" t="s">
        <v>74</v>
      </c>
      <c r="AY380" s="232" t="s">
        <v>148</v>
      </c>
    </row>
    <row r="381" spans="2:51" s="13" customFormat="1" ht="13.5">
      <c r="B381" s="233"/>
      <c r="C381" s="234"/>
      <c r="D381" s="244" t="s">
        <v>210</v>
      </c>
      <c r="E381" s="245" t="s">
        <v>22</v>
      </c>
      <c r="F381" s="246" t="s">
        <v>213</v>
      </c>
      <c r="G381" s="234"/>
      <c r="H381" s="247">
        <v>928.972</v>
      </c>
      <c r="I381" s="238"/>
      <c r="J381" s="234"/>
      <c r="K381" s="234"/>
      <c r="L381" s="239"/>
      <c r="M381" s="240"/>
      <c r="N381" s="241"/>
      <c r="O381" s="241"/>
      <c r="P381" s="241"/>
      <c r="Q381" s="241"/>
      <c r="R381" s="241"/>
      <c r="S381" s="241"/>
      <c r="T381" s="242"/>
      <c r="AT381" s="243" t="s">
        <v>210</v>
      </c>
      <c r="AU381" s="243" t="s">
        <v>83</v>
      </c>
      <c r="AV381" s="13" t="s">
        <v>167</v>
      </c>
      <c r="AW381" s="13" t="s">
        <v>38</v>
      </c>
      <c r="AX381" s="13" t="s">
        <v>24</v>
      </c>
      <c r="AY381" s="243" t="s">
        <v>148</v>
      </c>
    </row>
    <row r="382" spans="2:65" s="1" customFormat="1" ht="22.5" customHeight="1">
      <c r="B382" s="40"/>
      <c r="C382" s="252" t="s">
        <v>202</v>
      </c>
      <c r="D382" s="252" t="s">
        <v>400</v>
      </c>
      <c r="E382" s="253" t="s">
        <v>906</v>
      </c>
      <c r="F382" s="254" t="s">
        <v>907</v>
      </c>
      <c r="G382" s="255" t="s">
        <v>206</v>
      </c>
      <c r="H382" s="256">
        <v>947.551</v>
      </c>
      <c r="I382" s="257"/>
      <c r="J382" s="258">
        <f>ROUND(I382*H382,2)</f>
        <v>0</v>
      </c>
      <c r="K382" s="254" t="s">
        <v>155</v>
      </c>
      <c r="L382" s="259"/>
      <c r="M382" s="260" t="s">
        <v>22</v>
      </c>
      <c r="N382" s="261" t="s">
        <v>45</v>
      </c>
      <c r="O382" s="41"/>
      <c r="P382" s="201">
        <f>O382*H382</f>
        <v>0</v>
      </c>
      <c r="Q382" s="201">
        <v>0.00322</v>
      </c>
      <c r="R382" s="201">
        <f>Q382*H382</f>
        <v>3.0511142200000005</v>
      </c>
      <c r="S382" s="201">
        <v>0</v>
      </c>
      <c r="T382" s="202">
        <f>S382*H382</f>
        <v>0</v>
      </c>
      <c r="AR382" s="23" t="s">
        <v>404</v>
      </c>
      <c r="AT382" s="23" t="s">
        <v>400</v>
      </c>
      <c r="AU382" s="23" t="s">
        <v>83</v>
      </c>
      <c r="AY382" s="23" t="s">
        <v>148</v>
      </c>
      <c r="BE382" s="203">
        <f>IF(N382="základní",J382,0)</f>
        <v>0</v>
      </c>
      <c r="BF382" s="203">
        <f>IF(N382="snížená",J382,0)</f>
        <v>0</v>
      </c>
      <c r="BG382" s="203">
        <f>IF(N382="zákl. přenesená",J382,0)</f>
        <v>0</v>
      </c>
      <c r="BH382" s="203">
        <f>IF(N382="sníž. přenesená",J382,0)</f>
        <v>0</v>
      </c>
      <c r="BI382" s="203">
        <f>IF(N382="nulová",J382,0)</f>
        <v>0</v>
      </c>
      <c r="BJ382" s="23" t="s">
        <v>24</v>
      </c>
      <c r="BK382" s="203">
        <f>ROUND(I382*H382,2)</f>
        <v>0</v>
      </c>
      <c r="BL382" s="23" t="s">
        <v>277</v>
      </c>
      <c r="BM382" s="23" t="s">
        <v>908</v>
      </c>
    </row>
    <row r="383" spans="2:47" s="1" customFormat="1" ht="27">
      <c r="B383" s="40"/>
      <c r="C383" s="62"/>
      <c r="D383" s="208" t="s">
        <v>371</v>
      </c>
      <c r="E383" s="62"/>
      <c r="F383" s="209" t="s">
        <v>909</v>
      </c>
      <c r="G383" s="62"/>
      <c r="H383" s="62"/>
      <c r="I383" s="162"/>
      <c r="J383" s="62"/>
      <c r="K383" s="62"/>
      <c r="L383" s="60"/>
      <c r="M383" s="210"/>
      <c r="N383" s="41"/>
      <c r="O383" s="41"/>
      <c r="P383" s="41"/>
      <c r="Q383" s="41"/>
      <c r="R383" s="41"/>
      <c r="S383" s="41"/>
      <c r="T383" s="77"/>
      <c r="AT383" s="23" t="s">
        <v>371</v>
      </c>
      <c r="AU383" s="23" t="s">
        <v>83</v>
      </c>
    </row>
    <row r="384" spans="2:51" s="12" customFormat="1" ht="13.5">
      <c r="B384" s="222"/>
      <c r="C384" s="223"/>
      <c r="D384" s="244" t="s">
        <v>210</v>
      </c>
      <c r="E384" s="223"/>
      <c r="F384" s="250" t="s">
        <v>910</v>
      </c>
      <c r="G384" s="223"/>
      <c r="H384" s="251">
        <v>947.551</v>
      </c>
      <c r="I384" s="227"/>
      <c r="J384" s="223"/>
      <c r="K384" s="223"/>
      <c r="L384" s="228"/>
      <c r="M384" s="229"/>
      <c r="N384" s="230"/>
      <c r="O384" s="230"/>
      <c r="P384" s="230"/>
      <c r="Q384" s="230"/>
      <c r="R384" s="230"/>
      <c r="S384" s="230"/>
      <c r="T384" s="231"/>
      <c r="AT384" s="232" t="s">
        <v>210</v>
      </c>
      <c r="AU384" s="232" t="s">
        <v>83</v>
      </c>
      <c r="AV384" s="12" t="s">
        <v>83</v>
      </c>
      <c r="AW384" s="12" t="s">
        <v>6</v>
      </c>
      <c r="AX384" s="12" t="s">
        <v>24</v>
      </c>
      <c r="AY384" s="232" t="s">
        <v>148</v>
      </c>
    </row>
    <row r="385" spans="2:65" s="1" customFormat="1" ht="31.5" customHeight="1">
      <c r="B385" s="40"/>
      <c r="C385" s="192" t="s">
        <v>593</v>
      </c>
      <c r="D385" s="192" t="s">
        <v>151</v>
      </c>
      <c r="E385" s="193" t="s">
        <v>911</v>
      </c>
      <c r="F385" s="194" t="s">
        <v>912</v>
      </c>
      <c r="G385" s="195" t="s">
        <v>206</v>
      </c>
      <c r="H385" s="196">
        <v>1892.818</v>
      </c>
      <c r="I385" s="197"/>
      <c r="J385" s="198">
        <f>ROUND(I385*H385,2)</f>
        <v>0</v>
      </c>
      <c r="K385" s="194" t="s">
        <v>155</v>
      </c>
      <c r="L385" s="60"/>
      <c r="M385" s="199" t="s">
        <v>22</v>
      </c>
      <c r="N385" s="200" t="s">
        <v>45</v>
      </c>
      <c r="O385" s="41"/>
      <c r="P385" s="201">
        <f>O385*H385</f>
        <v>0</v>
      </c>
      <c r="Q385" s="201">
        <v>0</v>
      </c>
      <c r="R385" s="201">
        <f>Q385*H385</f>
        <v>0</v>
      </c>
      <c r="S385" s="201">
        <v>0</v>
      </c>
      <c r="T385" s="202">
        <f>S385*H385</f>
        <v>0</v>
      </c>
      <c r="AR385" s="23" t="s">
        <v>277</v>
      </c>
      <c r="AT385" s="23" t="s">
        <v>151</v>
      </c>
      <c r="AU385" s="23" t="s">
        <v>83</v>
      </c>
      <c r="AY385" s="23" t="s">
        <v>148</v>
      </c>
      <c r="BE385" s="203">
        <f>IF(N385="základní",J385,0)</f>
        <v>0</v>
      </c>
      <c r="BF385" s="203">
        <f>IF(N385="snížená",J385,0)</f>
        <v>0</v>
      </c>
      <c r="BG385" s="203">
        <f>IF(N385="zákl. přenesená",J385,0)</f>
        <v>0</v>
      </c>
      <c r="BH385" s="203">
        <f>IF(N385="sníž. přenesená",J385,0)</f>
        <v>0</v>
      </c>
      <c r="BI385" s="203">
        <f>IF(N385="nulová",J385,0)</f>
        <v>0</v>
      </c>
      <c r="BJ385" s="23" t="s">
        <v>24</v>
      </c>
      <c r="BK385" s="203">
        <f>ROUND(I385*H385,2)</f>
        <v>0</v>
      </c>
      <c r="BL385" s="23" t="s">
        <v>277</v>
      </c>
      <c r="BM385" s="23" t="s">
        <v>913</v>
      </c>
    </row>
    <row r="386" spans="2:47" s="1" customFormat="1" ht="67.5">
      <c r="B386" s="40"/>
      <c r="C386" s="62"/>
      <c r="D386" s="244" t="s">
        <v>208</v>
      </c>
      <c r="E386" s="62"/>
      <c r="F386" s="248" t="s">
        <v>914</v>
      </c>
      <c r="G386" s="62"/>
      <c r="H386" s="62"/>
      <c r="I386" s="162"/>
      <c r="J386" s="62"/>
      <c r="K386" s="62"/>
      <c r="L386" s="60"/>
      <c r="M386" s="210"/>
      <c r="N386" s="41"/>
      <c r="O386" s="41"/>
      <c r="P386" s="41"/>
      <c r="Q386" s="41"/>
      <c r="R386" s="41"/>
      <c r="S386" s="41"/>
      <c r="T386" s="77"/>
      <c r="AT386" s="23" t="s">
        <v>208</v>
      </c>
      <c r="AU386" s="23" t="s">
        <v>83</v>
      </c>
    </row>
    <row r="387" spans="2:65" s="1" customFormat="1" ht="31.5" customHeight="1">
      <c r="B387" s="40"/>
      <c r="C387" s="252" t="s">
        <v>214</v>
      </c>
      <c r="D387" s="252" t="s">
        <v>400</v>
      </c>
      <c r="E387" s="253" t="s">
        <v>915</v>
      </c>
      <c r="F387" s="254" t="s">
        <v>916</v>
      </c>
      <c r="G387" s="255" t="s">
        <v>206</v>
      </c>
      <c r="H387" s="256">
        <v>780.641</v>
      </c>
      <c r="I387" s="257"/>
      <c r="J387" s="258">
        <f>ROUND(I387*H387,2)</f>
        <v>0</v>
      </c>
      <c r="K387" s="254" t="s">
        <v>155</v>
      </c>
      <c r="L387" s="259"/>
      <c r="M387" s="260" t="s">
        <v>22</v>
      </c>
      <c r="N387" s="261" t="s">
        <v>45</v>
      </c>
      <c r="O387" s="41"/>
      <c r="P387" s="201">
        <f>O387*H387</f>
        <v>0</v>
      </c>
      <c r="Q387" s="201">
        <v>0.0015</v>
      </c>
      <c r="R387" s="201">
        <f>Q387*H387</f>
        <v>1.1709615</v>
      </c>
      <c r="S387" s="201">
        <v>0</v>
      </c>
      <c r="T387" s="202">
        <f>S387*H387</f>
        <v>0</v>
      </c>
      <c r="AR387" s="23" t="s">
        <v>404</v>
      </c>
      <c r="AT387" s="23" t="s">
        <v>400</v>
      </c>
      <c r="AU387" s="23" t="s">
        <v>83</v>
      </c>
      <c r="AY387" s="23" t="s">
        <v>148</v>
      </c>
      <c r="BE387" s="203">
        <f>IF(N387="základní",J387,0)</f>
        <v>0</v>
      </c>
      <c r="BF387" s="203">
        <f>IF(N387="snížená",J387,0)</f>
        <v>0</v>
      </c>
      <c r="BG387" s="203">
        <f>IF(N387="zákl. přenesená",J387,0)</f>
        <v>0</v>
      </c>
      <c r="BH387" s="203">
        <f>IF(N387="sníž. přenesená",J387,0)</f>
        <v>0</v>
      </c>
      <c r="BI387" s="203">
        <f>IF(N387="nulová",J387,0)</f>
        <v>0</v>
      </c>
      <c r="BJ387" s="23" t="s">
        <v>24</v>
      </c>
      <c r="BK387" s="203">
        <f>ROUND(I387*H387,2)</f>
        <v>0</v>
      </c>
      <c r="BL387" s="23" t="s">
        <v>277</v>
      </c>
      <c r="BM387" s="23" t="s">
        <v>917</v>
      </c>
    </row>
    <row r="388" spans="2:47" s="1" customFormat="1" ht="27">
      <c r="B388" s="40"/>
      <c r="C388" s="62"/>
      <c r="D388" s="208" t="s">
        <v>371</v>
      </c>
      <c r="E388" s="62"/>
      <c r="F388" s="209" t="s">
        <v>918</v>
      </c>
      <c r="G388" s="62"/>
      <c r="H388" s="62"/>
      <c r="I388" s="162"/>
      <c r="J388" s="62"/>
      <c r="K388" s="62"/>
      <c r="L388" s="60"/>
      <c r="M388" s="210"/>
      <c r="N388" s="41"/>
      <c r="O388" s="41"/>
      <c r="P388" s="41"/>
      <c r="Q388" s="41"/>
      <c r="R388" s="41"/>
      <c r="S388" s="41"/>
      <c r="T388" s="77"/>
      <c r="AT388" s="23" t="s">
        <v>371</v>
      </c>
      <c r="AU388" s="23" t="s">
        <v>83</v>
      </c>
    </row>
    <row r="389" spans="2:51" s="11" customFormat="1" ht="13.5">
      <c r="B389" s="211"/>
      <c r="C389" s="212"/>
      <c r="D389" s="208" t="s">
        <v>210</v>
      </c>
      <c r="E389" s="213" t="s">
        <v>22</v>
      </c>
      <c r="F389" s="214" t="s">
        <v>221</v>
      </c>
      <c r="G389" s="212"/>
      <c r="H389" s="215" t="s">
        <v>22</v>
      </c>
      <c r="I389" s="216"/>
      <c r="J389" s="212"/>
      <c r="K389" s="212"/>
      <c r="L389" s="217"/>
      <c r="M389" s="218"/>
      <c r="N389" s="219"/>
      <c r="O389" s="219"/>
      <c r="P389" s="219"/>
      <c r="Q389" s="219"/>
      <c r="R389" s="219"/>
      <c r="S389" s="219"/>
      <c r="T389" s="220"/>
      <c r="AT389" s="221" t="s">
        <v>210</v>
      </c>
      <c r="AU389" s="221" t="s">
        <v>83</v>
      </c>
      <c r="AV389" s="11" t="s">
        <v>24</v>
      </c>
      <c r="AW389" s="11" t="s">
        <v>38</v>
      </c>
      <c r="AX389" s="11" t="s">
        <v>74</v>
      </c>
      <c r="AY389" s="221" t="s">
        <v>148</v>
      </c>
    </row>
    <row r="390" spans="2:51" s="12" customFormat="1" ht="13.5">
      <c r="B390" s="222"/>
      <c r="C390" s="223"/>
      <c r="D390" s="208" t="s">
        <v>210</v>
      </c>
      <c r="E390" s="224" t="s">
        <v>22</v>
      </c>
      <c r="F390" s="225" t="s">
        <v>860</v>
      </c>
      <c r="G390" s="223"/>
      <c r="H390" s="226">
        <v>607</v>
      </c>
      <c r="I390" s="227"/>
      <c r="J390" s="223"/>
      <c r="K390" s="223"/>
      <c r="L390" s="228"/>
      <c r="M390" s="229"/>
      <c r="N390" s="230"/>
      <c r="O390" s="230"/>
      <c r="P390" s="230"/>
      <c r="Q390" s="230"/>
      <c r="R390" s="230"/>
      <c r="S390" s="230"/>
      <c r="T390" s="231"/>
      <c r="AT390" s="232" t="s">
        <v>210</v>
      </c>
      <c r="AU390" s="232" t="s">
        <v>83</v>
      </c>
      <c r="AV390" s="12" t="s">
        <v>83</v>
      </c>
      <c r="AW390" s="12" t="s">
        <v>38</v>
      </c>
      <c r="AX390" s="12" t="s">
        <v>74</v>
      </c>
      <c r="AY390" s="232" t="s">
        <v>148</v>
      </c>
    </row>
    <row r="391" spans="2:51" s="11" customFormat="1" ht="13.5">
      <c r="B391" s="211"/>
      <c r="C391" s="212"/>
      <c r="D391" s="208" t="s">
        <v>210</v>
      </c>
      <c r="E391" s="213" t="s">
        <v>22</v>
      </c>
      <c r="F391" s="214" t="s">
        <v>446</v>
      </c>
      <c r="G391" s="212"/>
      <c r="H391" s="215" t="s">
        <v>22</v>
      </c>
      <c r="I391" s="216"/>
      <c r="J391" s="212"/>
      <c r="K391" s="212"/>
      <c r="L391" s="217"/>
      <c r="M391" s="218"/>
      <c r="N391" s="219"/>
      <c r="O391" s="219"/>
      <c r="P391" s="219"/>
      <c r="Q391" s="219"/>
      <c r="R391" s="219"/>
      <c r="S391" s="219"/>
      <c r="T391" s="220"/>
      <c r="AT391" s="221" t="s">
        <v>210</v>
      </c>
      <c r="AU391" s="221" t="s">
        <v>83</v>
      </c>
      <c r="AV391" s="11" t="s">
        <v>24</v>
      </c>
      <c r="AW391" s="11" t="s">
        <v>38</v>
      </c>
      <c r="AX391" s="11" t="s">
        <v>74</v>
      </c>
      <c r="AY391" s="221" t="s">
        <v>148</v>
      </c>
    </row>
    <row r="392" spans="2:51" s="12" customFormat="1" ht="13.5">
      <c r="B392" s="222"/>
      <c r="C392" s="223"/>
      <c r="D392" s="208" t="s">
        <v>210</v>
      </c>
      <c r="E392" s="224" t="s">
        <v>22</v>
      </c>
      <c r="F392" s="225" t="s">
        <v>919</v>
      </c>
      <c r="G392" s="223"/>
      <c r="H392" s="226">
        <v>71.818</v>
      </c>
      <c r="I392" s="227"/>
      <c r="J392" s="223"/>
      <c r="K392" s="223"/>
      <c r="L392" s="228"/>
      <c r="M392" s="229"/>
      <c r="N392" s="230"/>
      <c r="O392" s="230"/>
      <c r="P392" s="230"/>
      <c r="Q392" s="230"/>
      <c r="R392" s="230"/>
      <c r="S392" s="230"/>
      <c r="T392" s="231"/>
      <c r="AT392" s="232" t="s">
        <v>210</v>
      </c>
      <c r="AU392" s="232" t="s">
        <v>83</v>
      </c>
      <c r="AV392" s="12" t="s">
        <v>83</v>
      </c>
      <c r="AW392" s="12" t="s">
        <v>38</v>
      </c>
      <c r="AX392" s="12" t="s">
        <v>74</v>
      </c>
      <c r="AY392" s="232" t="s">
        <v>148</v>
      </c>
    </row>
    <row r="393" spans="2:51" s="13" customFormat="1" ht="13.5">
      <c r="B393" s="233"/>
      <c r="C393" s="234"/>
      <c r="D393" s="208" t="s">
        <v>210</v>
      </c>
      <c r="E393" s="235" t="s">
        <v>22</v>
      </c>
      <c r="F393" s="236" t="s">
        <v>213</v>
      </c>
      <c r="G393" s="234"/>
      <c r="H393" s="237">
        <v>678.818</v>
      </c>
      <c r="I393" s="238"/>
      <c r="J393" s="234"/>
      <c r="K393" s="234"/>
      <c r="L393" s="239"/>
      <c r="M393" s="240"/>
      <c r="N393" s="241"/>
      <c r="O393" s="241"/>
      <c r="P393" s="241"/>
      <c r="Q393" s="241"/>
      <c r="R393" s="241"/>
      <c r="S393" s="241"/>
      <c r="T393" s="242"/>
      <c r="AT393" s="243" t="s">
        <v>210</v>
      </c>
      <c r="AU393" s="243" t="s">
        <v>83</v>
      </c>
      <c r="AV393" s="13" t="s">
        <v>167</v>
      </c>
      <c r="AW393" s="13" t="s">
        <v>38</v>
      </c>
      <c r="AX393" s="13" t="s">
        <v>24</v>
      </c>
      <c r="AY393" s="243" t="s">
        <v>148</v>
      </c>
    </row>
    <row r="394" spans="2:51" s="12" customFormat="1" ht="13.5">
      <c r="B394" s="222"/>
      <c r="C394" s="223"/>
      <c r="D394" s="244" t="s">
        <v>210</v>
      </c>
      <c r="E394" s="223"/>
      <c r="F394" s="250" t="s">
        <v>920</v>
      </c>
      <c r="G394" s="223"/>
      <c r="H394" s="251">
        <v>780.641</v>
      </c>
      <c r="I394" s="227"/>
      <c r="J394" s="223"/>
      <c r="K394" s="223"/>
      <c r="L394" s="228"/>
      <c r="M394" s="229"/>
      <c r="N394" s="230"/>
      <c r="O394" s="230"/>
      <c r="P394" s="230"/>
      <c r="Q394" s="230"/>
      <c r="R394" s="230"/>
      <c r="S394" s="230"/>
      <c r="T394" s="231"/>
      <c r="AT394" s="232" t="s">
        <v>210</v>
      </c>
      <c r="AU394" s="232" t="s">
        <v>83</v>
      </c>
      <c r="AV394" s="12" t="s">
        <v>83</v>
      </c>
      <c r="AW394" s="12" t="s">
        <v>6</v>
      </c>
      <c r="AX394" s="12" t="s">
        <v>24</v>
      </c>
      <c r="AY394" s="232" t="s">
        <v>148</v>
      </c>
    </row>
    <row r="395" spans="2:65" s="1" customFormat="1" ht="31.5" customHeight="1">
      <c r="B395" s="40"/>
      <c r="C395" s="252" t="s">
        <v>603</v>
      </c>
      <c r="D395" s="252" t="s">
        <v>400</v>
      </c>
      <c r="E395" s="253" t="s">
        <v>921</v>
      </c>
      <c r="F395" s="254" t="s">
        <v>922</v>
      </c>
      <c r="G395" s="255" t="s">
        <v>206</v>
      </c>
      <c r="H395" s="256">
        <v>1396.1</v>
      </c>
      <c r="I395" s="257"/>
      <c r="J395" s="258">
        <f>ROUND(I395*H395,2)</f>
        <v>0</v>
      </c>
      <c r="K395" s="254" t="s">
        <v>155</v>
      </c>
      <c r="L395" s="259"/>
      <c r="M395" s="260" t="s">
        <v>22</v>
      </c>
      <c r="N395" s="261" t="s">
        <v>45</v>
      </c>
      <c r="O395" s="41"/>
      <c r="P395" s="201">
        <f>O395*H395</f>
        <v>0</v>
      </c>
      <c r="Q395" s="201">
        <v>0.004</v>
      </c>
      <c r="R395" s="201">
        <f>Q395*H395</f>
        <v>5.5844</v>
      </c>
      <c r="S395" s="201">
        <v>0</v>
      </c>
      <c r="T395" s="202">
        <f>S395*H395</f>
        <v>0</v>
      </c>
      <c r="AR395" s="23" t="s">
        <v>404</v>
      </c>
      <c r="AT395" s="23" t="s">
        <v>400</v>
      </c>
      <c r="AU395" s="23" t="s">
        <v>83</v>
      </c>
      <c r="AY395" s="23" t="s">
        <v>148</v>
      </c>
      <c r="BE395" s="203">
        <f>IF(N395="základní",J395,0)</f>
        <v>0</v>
      </c>
      <c r="BF395" s="203">
        <f>IF(N395="snížená",J395,0)</f>
        <v>0</v>
      </c>
      <c r="BG395" s="203">
        <f>IF(N395="zákl. přenesená",J395,0)</f>
        <v>0</v>
      </c>
      <c r="BH395" s="203">
        <f>IF(N395="sníž. přenesená",J395,0)</f>
        <v>0</v>
      </c>
      <c r="BI395" s="203">
        <f>IF(N395="nulová",J395,0)</f>
        <v>0</v>
      </c>
      <c r="BJ395" s="23" t="s">
        <v>24</v>
      </c>
      <c r="BK395" s="203">
        <f>ROUND(I395*H395,2)</f>
        <v>0</v>
      </c>
      <c r="BL395" s="23" t="s">
        <v>277</v>
      </c>
      <c r="BM395" s="23" t="s">
        <v>923</v>
      </c>
    </row>
    <row r="396" spans="2:47" s="1" customFormat="1" ht="27">
      <c r="B396" s="40"/>
      <c r="C396" s="62"/>
      <c r="D396" s="208" t="s">
        <v>371</v>
      </c>
      <c r="E396" s="62"/>
      <c r="F396" s="209" t="s">
        <v>909</v>
      </c>
      <c r="G396" s="62"/>
      <c r="H396" s="62"/>
      <c r="I396" s="162"/>
      <c r="J396" s="62"/>
      <c r="K396" s="62"/>
      <c r="L396" s="60"/>
      <c r="M396" s="210"/>
      <c r="N396" s="41"/>
      <c r="O396" s="41"/>
      <c r="P396" s="41"/>
      <c r="Q396" s="41"/>
      <c r="R396" s="41"/>
      <c r="S396" s="41"/>
      <c r="T396" s="77"/>
      <c r="AT396" s="23" t="s">
        <v>371</v>
      </c>
      <c r="AU396" s="23" t="s">
        <v>83</v>
      </c>
    </row>
    <row r="397" spans="2:51" s="11" customFormat="1" ht="13.5">
      <c r="B397" s="211"/>
      <c r="C397" s="212"/>
      <c r="D397" s="208" t="s">
        <v>210</v>
      </c>
      <c r="E397" s="213" t="s">
        <v>22</v>
      </c>
      <c r="F397" s="214" t="s">
        <v>924</v>
      </c>
      <c r="G397" s="212"/>
      <c r="H397" s="215" t="s">
        <v>22</v>
      </c>
      <c r="I397" s="216"/>
      <c r="J397" s="212"/>
      <c r="K397" s="212"/>
      <c r="L397" s="217"/>
      <c r="M397" s="218"/>
      <c r="N397" s="219"/>
      <c r="O397" s="219"/>
      <c r="P397" s="219"/>
      <c r="Q397" s="219"/>
      <c r="R397" s="219"/>
      <c r="S397" s="219"/>
      <c r="T397" s="220"/>
      <c r="AT397" s="221" t="s">
        <v>210</v>
      </c>
      <c r="AU397" s="221" t="s">
        <v>83</v>
      </c>
      <c r="AV397" s="11" t="s">
        <v>24</v>
      </c>
      <c r="AW397" s="11" t="s">
        <v>38</v>
      </c>
      <c r="AX397" s="11" t="s">
        <v>74</v>
      </c>
      <c r="AY397" s="221" t="s">
        <v>148</v>
      </c>
    </row>
    <row r="398" spans="2:51" s="12" customFormat="1" ht="13.5">
      <c r="B398" s="222"/>
      <c r="C398" s="223"/>
      <c r="D398" s="208" t="s">
        <v>210</v>
      </c>
      <c r="E398" s="224" t="s">
        <v>22</v>
      </c>
      <c r="F398" s="225" t="s">
        <v>925</v>
      </c>
      <c r="G398" s="223"/>
      <c r="H398" s="226">
        <v>1214</v>
      </c>
      <c r="I398" s="227"/>
      <c r="J398" s="223"/>
      <c r="K398" s="223"/>
      <c r="L398" s="228"/>
      <c r="M398" s="229"/>
      <c r="N398" s="230"/>
      <c r="O398" s="230"/>
      <c r="P398" s="230"/>
      <c r="Q398" s="230"/>
      <c r="R398" s="230"/>
      <c r="S398" s="230"/>
      <c r="T398" s="231"/>
      <c r="AT398" s="232" t="s">
        <v>210</v>
      </c>
      <c r="AU398" s="232" t="s">
        <v>83</v>
      </c>
      <c r="AV398" s="12" t="s">
        <v>83</v>
      </c>
      <c r="AW398" s="12" t="s">
        <v>38</v>
      </c>
      <c r="AX398" s="12" t="s">
        <v>74</v>
      </c>
      <c r="AY398" s="232" t="s">
        <v>148</v>
      </c>
    </row>
    <row r="399" spans="2:51" s="13" customFormat="1" ht="13.5">
      <c r="B399" s="233"/>
      <c r="C399" s="234"/>
      <c r="D399" s="208" t="s">
        <v>210</v>
      </c>
      <c r="E399" s="235" t="s">
        <v>22</v>
      </c>
      <c r="F399" s="236" t="s">
        <v>213</v>
      </c>
      <c r="G399" s="234"/>
      <c r="H399" s="237">
        <v>1214</v>
      </c>
      <c r="I399" s="238"/>
      <c r="J399" s="234"/>
      <c r="K399" s="234"/>
      <c r="L399" s="239"/>
      <c r="M399" s="240"/>
      <c r="N399" s="241"/>
      <c r="O399" s="241"/>
      <c r="P399" s="241"/>
      <c r="Q399" s="241"/>
      <c r="R399" s="241"/>
      <c r="S399" s="241"/>
      <c r="T399" s="242"/>
      <c r="AT399" s="243" t="s">
        <v>210</v>
      </c>
      <c r="AU399" s="243" t="s">
        <v>83</v>
      </c>
      <c r="AV399" s="13" t="s">
        <v>167</v>
      </c>
      <c r="AW399" s="13" t="s">
        <v>38</v>
      </c>
      <c r="AX399" s="13" t="s">
        <v>24</v>
      </c>
      <c r="AY399" s="243" t="s">
        <v>148</v>
      </c>
    </row>
    <row r="400" spans="2:51" s="12" customFormat="1" ht="13.5">
      <c r="B400" s="222"/>
      <c r="C400" s="223"/>
      <c r="D400" s="244" t="s">
        <v>210</v>
      </c>
      <c r="E400" s="223"/>
      <c r="F400" s="250" t="s">
        <v>872</v>
      </c>
      <c r="G400" s="223"/>
      <c r="H400" s="251">
        <v>1396.1</v>
      </c>
      <c r="I400" s="227"/>
      <c r="J400" s="223"/>
      <c r="K400" s="223"/>
      <c r="L400" s="228"/>
      <c r="M400" s="229"/>
      <c r="N400" s="230"/>
      <c r="O400" s="230"/>
      <c r="P400" s="230"/>
      <c r="Q400" s="230"/>
      <c r="R400" s="230"/>
      <c r="S400" s="230"/>
      <c r="T400" s="231"/>
      <c r="AT400" s="232" t="s">
        <v>210</v>
      </c>
      <c r="AU400" s="232" t="s">
        <v>83</v>
      </c>
      <c r="AV400" s="12" t="s">
        <v>83</v>
      </c>
      <c r="AW400" s="12" t="s">
        <v>6</v>
      </c>
      <c r="AX400" s="12" t="s">
        <v>24</v>
      </c>
      <c r="AY400" s="232" t="s">
        <v>148</v>
      </c>
    </row>
    <row r="401" spans="2:65" s="1" customFormat="1" ht="31.5" customHeight="1">
      <c r="B401" s="40"/>
      <c r="C401" s="192" t="s">
        <v>609</v>
      </c>
      <c r="D401" s="192" t="s">
        <v>151</v>
      </c>
      <c r="E401" s="193" t="s">
        <v>435</v>
      </c>
      <c r="F401" s="194" t="s">
        <v>436</v>
      </c>
      <c r="G401" s="195" t="s">
        <v>420</v>
      </c>
      <c r="H401" s="262"/>
      <c r="I401" s="197"/>
      <c r="J401" s="198">
        <f>ROUND(I401*H401,2)</f>
        <v>0</v>
      </c>
      <c r="K401" s="194" t="s">
        <v>155</v>
      </c>
      <c r="L401" s="60"/>
      <c r="M401" s="199" t="s">
        <v>22</v>
      </c>
      <c r="N401" s="200" t="s">
        <v>45</v>
      </c>
      <c r="O401" s="41"/>
      <c r="P401" s="201">
        <f>O401*H401</f>
        <v>0</v>
      </c>
      <c r="Q401" s="201">
        <v>0</v>
      </c>
      <c r="R401" s="201">
        <f>Q401*H401</f>
        <v>0</v>
      </c>
      <c r="S401" s="201">
        <v>0</v>
      </c>
      <c r="T401" s="202">
        <f>S401*H401</f>
        <v>0</v>
      </c>
      <c r="AR401" s="23" t="s">
        <v>277</v>
      </c>
      <c r="AT401" s="23" t="s">
        <v>151</v>
      </c>
      <c r="AU401" s="23" t="s">
        <v>83</v>
      </c>
      <c r="AY401" s="23" t="s">
        <v>148</v>
      </c>
      <c r="BE401" s="203">
        <f>IF(N401="základní",J401,0)</f>
        <v>0</v>
      </c>
      <c r="BF401" s="203">
        <f>IF(N401="snížená",J401,0)</f>
        <v>0</v>
      </c>
      <c r="BG401" s="203">
        <f>IF(N401="zákl. přenesená",J401,0)</f>
        <v>0</v>
      </c>
      <c r="BH401" s="203">
        <f>IF(N401="sníž. přenesená",J401,0)</f>
        <v>0</v>
      </c>
      <c r="BI401" s="203">
        <f>IF(N401="nulová",J401,0)</f>
        <v>0</v>
      </c>
      <c r="BJ401" s="23" t="s">
        <v>24</v>
      </c>
      <c r="BK401" s="203">
        <f>ROUND(I401*H401,2)</f>
        <v>0</v>
      </c>
      <c r="BL401" s="23" t="s">
        <v>277</v>
      </c>
      <c r="BM401" s="23" t="s">
        <v>437</v>
      </c>
    </row>
    <row r="402" spans="2:47" s="1" customFormat="1" ht="121.5">
      <c r="B402" s="40"/>
      <c r="C402" s="62"/>
      <c r="D402" s="208" t="s">
        <v>208</v>
      </c>
      <c r="E402" s="62"/>
      <c r="F402" s="209" t="s">
        <v>438</v>
      </c>
      <c r="G402" s="62"/>
      <c r="H402" s="62"/>
      <c r="I402" s="162"/>
      <c r="J402" s="62"/>
      <c r="K402" s="62"/>
      <c r="L402" s="60"/>
      <c r="M402" s="210"/>
      <c r="N402" s="41"/>
      <c r="O402" s="41"/>
      <c r="P402" s="41"/>
      <c r="Q402" s="41"/>
      <c r="R402" s="41"/>
      <c r="S402" s="41"/>
      <c r="T402" s="77"/>
      <c r="AT402" s="23" t="s">
        <v>208</v>
      </c>
      <c r="AU402" s="23" t="s">
        <v>83</v>
      </c>
    </row>
    <row r="403" spans="2:63" s="10" customFormat="1" ht="29.85" customHeight="1">
      <c r="B403" s="175"/>
      <c r="C403" s="176"/>
      <c r="D403" s="189" t="s">
        <v>73</v>
      </c>
      <c r="E403" s="190" t="s">
        <v>439</v>
      </c>
      <c r="F403" s="190" t="s">
        <v>440</v>
      </c>
      <c r="G403" s="176"/>
      <c r="H403" s="176"/>
      <c r="I403" s="179"/>
      <c r="J403" s="191">
        <f>BK403</f>
        <v>0</v>
      </c>
      <c r="K403" s="176"/>
      <c r="L403" s="181"/>
      <c r="M403" s="182"/>
      <c r="N403" s="183"/>
      <c r="O403" s="183"/>
      <c r="P403" s="184">
        <f>SUM(P404:P421)</f>
        <v>0</v>
      </c>
      <c r="Q403" s="183"/>
      <c r="R403" s="184">
        <f>SUM(R404:R421)</f>
        <v>28.534341999999995</v>
      </c>
      <c r="S403" s="183"/>
      <c r="T403" s="185">
        <f>SUM(T404:T421)</f>
        <v>0</v>
      </c>
      <c r="AR403" s="186" t="s">
        <v>83</v>
      </c>
      <c r="AT403" s="187" t="s">
        <v>73</v>
      </c>
      <c r="AU403" s="187" t="s">
        <v>24</v>
      </c>
      <c r="AY403" s="186" t="s">
        <v>148</v>
      </c>
      <c r="BK403" s="188">
        <f>SUM(BK404:BK421)</f>
        <v>0</v>
      </c>
    </row>
    <row r="404" spans="2:65" s="1" customFormat="1" ht="31.5" customHeight="1">
      <c r="B404" s="40"/>
      <c r="C404" s="192" t="s">
        <v>614</v>
      </c>
      <c r="D404" s="192" t="s">
        <v>151</v>
      </c>
      <c r="E404" s="193" t="s">
        <v>442</v>
      </c>
      <c r="F404" s="194" t="s">
        <v>443</v>
      </c>
      <c r="G404" s="195" t="s">
        <v>206</v>
      </c>
      <c r="H404" s="196">
        <v>1214</v>
      </c>
      <c r="I404" s="197"/>
      <c r="J404" s="198">
        <f>ROUND(I404*H404,2)</f>
        <v>0</v>
      </c>
      <c r="K404" s="194" t="s">
        <v>155</v>
      </c>
      <c r="L404" s="60"/>
      <c r="M404" s="199" t="s">
        <v>22</v>
      </c>
      <c r="N404" s="200" t="s">
        <v>45</v>
      </c>
      <c r="O404" s="41"/>
      <c r="P404" s="201">
        <f>O404*H404</f>
        <v>0</v>
      </c>
      <c r="Q404" s="201">
        <v>0</v>
      </c>
      <c r="R404" s="201">
        <f>Q404*H404</f>
        <v>0</v>
      </c>
      <c r="S404" s="201">
        <v>0</v>
      </c>
      <c r="T404" s="202">
        <f>S404*H404</f>
        <v>0</v>
      </c>
      <c r="AR404" s="23" t="s">
        <v>277</v>
      </c>
      <c r="AT404" s="23" t="s">
        <v>151</v>
      </c>
      <c r="AU404" s="23" t="s">
        <v>83</v>
      </c>
      <c r="AY404" s="23" t="s">
        <v>148</v>
      </c>
      <c r="BE404" s="203">
        <f>IF(N404="základní",J404,0)</f>
        <v>0</v>
      </c>
      <c r="BF404" s="203">
        <f>IF(N404="snížená",J404,0)</f>
        <v>0</v>
      </c>
      <c r="BG404" s="203">
        <f>IF(N404="zákl. přenesená",J404,0)</f>
        <v>0</v>
      </c>
      <c r="BH404" s="203">
        <f>IF(N404="sníž. přenesená",J404,0)</f>
        <v>0</v>
      </c>
      <c r="BI404" s="203">
        <f>IF(N404="nulová",J404,0)</f>
        <v>0</v>
      </c>
      <c r="BJ404" s="23" t="s">
        <v>24</v>
      </c>
      <c r="BK404" s="203">
        <f>ROUND(I404*H404,2)</f>
        <v>0</v>
      </c>
      <c r="BL404" s="23" t="s">
        <v>277</v>
      </c>
      <c r="BM404" s="23" t="s">
        <v>926</v>
      </c>
    </row>
    <row r="405" spans="2:47" s="1" customFormat="1" ht="54">
      <c r="B405" s="40"/>
      <c r="C405" s="62"/>
      <c r="D405" s="208" t="s">
        <v>208</v>
      </c>
      <c r="E405" s="62"/>
      <c r="F405" s="209" t="s">
        <v>445</v>
      </c>
      <c r="G405" s="62"/>
      <c r="H405" s="62"/>
      <c r="I405" s="162"/>
      <c r="J405" s="62"/>
      <c r="K405" s="62"/>
      <c r="L405" s="60"/>
      <c r="M405" s="210"/>
      <c r="N405" s="41"/>
      <c r="O405" s="41"/>
      <c r="P405" s="41"/>
      <c r="Q405" s="41"/>
      <c r="R405" s="41"/>
      <c r="S405" s="41"/>
      <c r="T405" s="77"/>
      <c r="AT405" s="23" t="s">
        <v>208</v>
      </c>
      <c r="AU405" s="23" t="s">
        <v>83</v>
      </c>
    </row>
    <row r="406" spans="2:51" s="11" customFormat="1" ht="13.5">
      <c r="B406" s="211"/>
      <c r="C406" s="212"/>
      <c r="D406" s="208" t="s">
        <v>210</v>
      </c>
      <c r="E406" s="213" t="s">
        <v>22</v>
      </c>
      <c r="F406" s="214" t="s">
        <v>927</v>
      </c>
      <c r="G406" s="212"/>
      <c r="H406" s="215" t="s">
        <v>22</v>
      </c>
      <c r="I406" s="216"/>
      <c r="J406" s="212"/>
      <c r="K406" s="212"/>
      <c r="L406" s="217"/>
      <c r="M406" s="218"/>
      <c r="N406" s="219"/>
      <c r="O406" s="219"/>
      <c r="P406" s="219"/>
      <c r="Q406" s="219"/>
      <c r="R406" s="219"/>
      <c r="S406" s="219"/>
      <c r="T406" s="220"/>
      <c r="AT406" s="221" t="s">
        <v>210</v>
      </c>
      <c r="AU406" s="221" t="s">
        <v>83</v>
      </c>
      <c r="AV406" s="11" t="s">
        <v>24</v>
      </c>
      <c r="AW406" s="11" t="s">
        <v>38</v>
      </c>
      <c r="AX406" s="11" t="s">
        <v>74</v>
      </c>
      <c r="AY406" s="221" t="s">
        <v>148</v>
      </c>
    </row>
    <row r="407" spans="2:51" s="12" customFormat="1" ht="13.5">
      <c r="B407" s="222"/>
      <c r="C407" s="223"/>
      <c r="D407" s="208" t="s">
        <v>210</v>
      </c>
      <c r="E407" s="224" t="s">
        <v>22</v>
      </c>
      <c r="F407" s="225" t="s">
        <v>925</v>
      </c>
      <c r="G407" s="223"/>
      <c r="H407" s="226">
        <v>1214</v>
      </c>
      <c r="I407" s="227"/>
      <c r="J407" s="223"/>
      <c r="K407" s="223"/>
      <c r="L407" s="228"/>
      <c r="M407" s="229"/>
      <c r="N407" s="230"/>
      <c r="O407" s="230"/>
      <c r="P407" s="230"/>
      <c r="Q407" s="230"/>
      <c r="R407" s="230"/>
      <c r="S407" s="230"/>
      <c r="T407" s="231"/>
      <c r="AT407" s="232" t="s">
        <v>210</v>
      </c>
      <c r="AU407" s="232" t="s">
        <v>83</v>
      </c>
      <c r="AV407" s="12" t="s">
        <v>83</v>
      </c>
      <c r="AW407" s="12" t="s">
        <v>38</v>
      </c>
      <c r="AX407" s="12" t="s">
        <v>74</v>
      </c>
      <c r="AY407" s="232" t="s">
        <v>148</v>
      </c>
    </row>
    <row r="408" spans="2:51" s="13" customFormat="1" ht="13.5">
      <c r="B408" s="233"/>
      <c r="C408" s="234"/>
      <c r="D408" s="244" t="s">
        <v>210</v>
      </c>
      <c r="E408" s="245" t="s">
        <v>22</v>
      </c>
      <c r="F408" s="246" t="s">
        <v>213</v>
      </c>
      <c r="G408" s="234"/>
      <c r="H408" s="247">
        <v>1214</v>
      </c>
      <c r="I408" s="238"/>
      <c r="J408" s="234"/>
      <c r="K408" s="234"/>
      <c r="L408" s="239"/>
      <c r="M408" s="240"/>
      <c r="N408" s="241"/>
      <c r="O408" s="241"/>
      <c r="P408" s="241"/>
      <c r="Q408" s="241"/>
      <c r="R408" s="241"/>
      <c r="S408" s="241"/>
      <c r="T408" s="242"/>
      <c r="AT408" s="243" t="s">
        <v>210</v>
      </c>
      <c r="AU408" s="243" t="s">
        <v>83</v>
      </c>
      <c r="AV408" s="13" t="s">
        <v>167</v>
      </c>
      <c r="AW408" s="13" t="s">
        <v>38</v>
      </c>
      <c r="AX408" s="13" t="s">
        <v>24</v>
      </c>
      <c r="AY408" s="243" t="s">
        <v>148</v>
      </c>
    </row>
    <row r="409" spans="2:65" s="1" customFormat="1" ht="22.5" customHeight="1">
      <c r="B409" s="40"/>
      <c r="C409" s="252" t="s">
        <v>619</v>
      </c>
      <c r="D409" s="252" t="s">
        <v>400</v>
      </c>
      <c r="E409" s="253" t="s">
        <v>449</v>
      </c>
      <c r="F409" s="254" t="s">
        <v>450</v>
      </c>
      <c r="G409" s="255" t="s">
        <v>206</v>
      </c>
      <c r="H409" s="256">
        <v>1311.12</v>
      </c>
      <c r="I409" s="257"/>
      <c r="J409" s="258">
        <f>ROUND(I409*H409,2)</f>
        <v>0</v>
      </c>
      <c r="K409" s="254" t="s">
        <v>155</v>
      </c>
      <c r="L409" s="259"/>
      <c r="M409" s="260" t="s">
        <v>22</v>
      </c>
      <c r="N409" s="261" t="s">
        <v>45</v>
      </c>
      <c r="O409" s="41"/>
      <c r="P409" s="201">
        <f>O409*H409</f>
        <v>0</v>
      </c>
      <c r="Q409" s="201">
        <v>0.0191</v>
      </c>
      <c r="R409" s="201">
        <f>Q409*H409</f>
        <v>25.042391999999996</v>
      </c>
      <c r="S409" s="201">
        <v>0</v>
      </c>
      <c r="T409" s="202">
        <f>S409*H409</f>
        <v>0</v>
      </c>
      <c r="AR409" s="23" t="s">
        <v>404</v>
      </c>
      <c r="AT409" s="23" t="s">
        <v>400</v>
      </c>
      <c r="AU409" s="23" t="s">
        <v>83</v>
      </c>
      <c r="AY409" s="23" t="s">
        <v>148</v>
      </c>
      <c r="BE409" s="203">
        <f>IF(N409="základní",J409,0)</f>
        <v>0</v>
      </c>
      <c r="BF409" s="203">
        <f>IF(N409="snížená",J409,0)</f>
        <v>0</v>
      </c>
      <c r="BG409" s="203">
        <f>IF(N409="zákl. přenesená",J409,0)</f>
        <v>0</v>
      </c>
      <c r="BH409" s="203">
        <f>IF(N409="sníž. přenesená",J409,0)</f>
        <v>0</v>
      </c>
      <c r="BI409" s="203">
        <f>IF(N409="nulová",J409,0)</f>
        <v>0</v>
      </c>
      <c r="BJ409" s="23" t="s">
        <v>24</v>
      </c>
      <c r="BK409" s="203">
        <f>ROUND(I409*H409,2)</f>
        <v>0</v>
      </c>
      <c r="BL409" s="23" t="s">
        <v>277</v>
      </c>
      <c r="BM409" s="23" t="s">
        <v>928</v>
      </c>
    </row>
    <row r="410" spans="2:51" s="12" customFormat="1" ht="13.5">
      <c r="B410" s="222"/>
      <c r="C410" s="223"/>
      <c r="D410" s="244" t="s">
        <v>210</v>
      </c>
      <c r="E410" s="223"/>
      <c r="F410" s="250" t="s">
        <v>929</v>
      </c>
      <c r="G410" s="223"/>
      <c r="H410" s="251">
        <v>1311.12</v>
      </c>
      <c r="I410" s="227"/>
      <c r="J410" s="223"/>
      <c r="K410" s="223"/>
      <c r="L410" s="228"/>
      <c r="M410" s="229"/>
      <c r="N410" s="230"/>
      <c r="O410" s="230"/>
      <c r="P410" s="230"/>
      <c r="Q410" s="230"/>
      <c r="R410" s="230"/>
      <c r="S410" s="230"/>
      <c r="T410" s="231"/>
      <c r="AT410" s="232" t="s">
        <v>210</v>
      </c>
      <c r="AU410" s="232" t="s">
        <v>83</v>
      </c>
      <c r="AV410" s="12" t="s">
        <v>83</v>
      </c>
      <c r="AW410" s="12" t="s">
        <v>6</v>
      </c>
      <c r="AX410" s="12" t="s">
        <v>24</v>
      </c>
      <c r="AY410" s="232" t="s">
        <v>148</v>
      </c>
    </row>
    <row r="411" spans="2:65" s="1" customFormat="1" ht="22.5" customHeight="1">
      <c r="B411" s="40"/>
      <c r="C411" s="192" t="s">
        <v>625</v>
      </c>
      <c r="D411" s="192" t="s">
        <v>151</v>
      </c>
      <c r="E411" s="193" t="s">
        <v>930</v>
      </c>
      <c r="F411" s="194" t="s">
        <v>931</v>
      </c>
      <c r="G411" s="195" t="s">
        <v>206</v>
      </c>
      <c r="H411" s="196">
        <v>607</v>
      </c>
      <c r="I411" s="197"/>
      <c r="J411" s="198">
        <f>ROUND(I411*H411,2)</f>
        <v>0</v>
      </c>
      <c r="K411" s="194" t="s">
        <v>155</v>
      </c>
      <c r="L411" s="60"/>
      <c r="M411" s="199" t="s">
        <v>22</v>
      </c>
      <c r="N411" s="200" t="s">
        <v>45</v>
      </c>
      <c r="O411" s="41"/>
      <c r="P411" s="201">
        <f>O411*H411</f>
        <v>0</v>
      </c>
      <c r="Q411" s="201">
        <v>0</v>
      </c>
      <c r="R411" s="201">
        <f>Q411*H411</f>
        <v>0</v>
      </c>
      <c r="S411" s="201">
        <v>0</v>
      </c>
      <c r="T411" s="202">
        <f>S411*H411</f>
        <v>0</v>
      </c>
      <c r="AR411" s="23" t="s">
        <v>277</v>
      </c>
      <c r="AT411" s="23" t="s">
        <v>151</v>
      </c>
      <c r="AU411" s="23" t="s">
        <v>83</v>
      </c>
      <c r="AY411" s="23" t="s">
        <v>148</v>
      </c>
      <c r="BE411" s="203">
        <f>IF(N411="základní",J411,0)</f>
        <v>0</v>
      </c>
      <c r="BF411" s="203">
        <f>IF(N411="snížená",J411,0)</f>
        <v>0</v>
      </c>
      <c r="BG411" s="203">
        <f>IF(N411="zákl. přenesená",J411,0)</f>
        <v>0</v>
      </c>
      <c r="BH411" s="203">
        <f>IF(N411="sníž. přenesená",J411,0)</f>
        <v>0</v>
      </c>
      <c r="BI411" s="203">
        <f>IF(N411="nulová",J411,0)</f>
        <v>0</v>
      </c>
      <c r="BJ411" s="23" t="s">
        <v>24</v>
      </c>
      <c r="BK411" s="203">
        <f>ROUND(I411*H411,2)</f>
        <v>0</v>
      </c>
      <c r="BL411" s="23" t="s">
        <v>277</v>
      </c>
      <c r="BM411" s="23" t="s">
        <v>932</v>
      </c>
    </row>
    <row r="412" spans="2:47" s="1" customFormat="1" ht="81">
      <c r="B412" s="40"/>
      <c r="C412" s="62"/>
      <c r="D412" s="208" t="s">
        <v>208</v>
      </c>
      <c r="E412" s="62"/>
      <c r="F412" s="209" t="s">
        <v>933</v>
      </c>
      <c r="G412" s="62"/>
      <c r="H412" s="62"/>
      <c r="I412" s="162"/>
      <c r="J412" s="62"/>
      <c r="K412" s="62"/>
      <c r="L412" s="60"/>
      <c r="M412" s="210"/>
      <c r="N412" s="41"/>
      <c r="O412" s="41"/>
      <c r="P412" s="41"/>
      <c r="Q412" s="41"/>
      <c r="R412" s="41"/>
      <c r="S412" s="41"/>
      <c r="T412" s="77"/>
      <c r="AT412" s="23" t="s">
        <v>208</v>
      </c>
      <c r="AU412" s="23" t="s">
        <v>83</v>
      </c>
    </row>
    <row r="413" spans="2:51" s="11" customFormat="1" ht="13.5">
      <c r="B413" s="211"/>
      <c r="C413" s="212"/>
      <c r="D413" s="208" t="s">
        <v>210</v>
      </c>
      <c r="E413" s="213" t="s">
        <v>22</v>
      </c>
      <c r="F413" s="214" t="s">
        <v>221</v>
      </c>
      <c r="G413" s="212"/>
      <c r="H413" s="215" t="s">
        <v>22</v>
      </c>
      <c r="I413" s="216"/>
      <c r="J413" s="212"/>
      <c r="K413" s="212"/>
      <c r="L413" s="217"/>
      <c r="M413" s="218"/>
      <c r="N413" s="219"/>
      <c r="O413" s="219"/>
      <c r="P413" s="219"/>
      <c r="Q413" s="219"/>
      <c r="R413" s="219"/>
      <c r="S413" s="219"/>
      <c r="T413" s="220"/>
      <c r="AT413" s="221" t="s">
        <v>210</v>
      </c>
      <c r="AU413" s="221" t="s">
        <v>83</v>
      </c>
      <c r="AV413" s="11" t="s">
        <v>24</v>
      </c>
      <c r="AW413" s="11" t="s">
        <v>38</v>
      </c>
      <c r="AX413" s="11" t="s">
        <v>74</v>
      </c>
      <c r="AY413" s="221" t="s">
        <v>148</v>
      </c>
    </row>
    <row r="414" spans="2:51" s="12" customFormat="1" ht="13.5">
      <c r="B414" s="222"/>
      <c r="C414" s="223"/>
      <c r="D414" s="208" t="s">
        <v>210</v>
      </c>
      <c r="E414" s="224" t="s">
        <v>22</v>
      </c>
      <c r="F414" s="225" t="s">
        <v>860</v>
      </c>
      <c r="G414" s="223"/>
      <c r="H414" s="226">
        <v>607</v>
      </c>
      <c r="I414" s="227"/>
      <c r="J414" s="223"/>
      <c r="K414" s="223"/>
      <c r="L414" s="228"/>
      <c r="M414" s="229"/>
      <c r="N414" s="230"/>
      <c r="O414" s="230"/>
      <c r="P414" s="230"/>
      <c r="Q414" s="230"/>
      <c r="R414" s="230"/>
      <c r="S414" s="230"/>
      <c r="T414" s="231"/>
      <c r="AT414" s="232" t="s">
        <v>210</v>
      </c>
      <c r="AU414" s="232" t="s">
        <v>83</v>
      </c>
      <c r="AV414" s="12" t="s">
        <v>83</v>
      </c>
      <c r="AW414" s="12" t="s">
        <v>38</v>
      </c>
      <c r="AX414" s="12" t="s">
        <v>74</v>
      </c>
      <c r="AY414" s="232" t="s">
        <v>148</v>
      </c>
    </row>
    <row r="415" spans="2:51" s="13" customFormat="1" ht="13.5">
      <c r="B415" s="233"/>
      <c r="C415" s="234"/>
      <c r="D415" s="244" t="s">
        <v>210</v>
      </c>
      <c r="E415" s="245" t="s">
        <v>22</v>
      </c>
      <c r="F415" s="246" t="s">
        <v>213</v>
      </c>
      <c r="G415" s="234"/>
      <c r="H415" s="247">
        <v>607</v>
      </c>
      <c r="I415" s="238"/>
      <c r="J415" s="234"/>
      <c r="K415" s="234"/>
      <c r="L415" s="239"/>
      <c r="M415" s="240"/>
      <c r="N415" s="241"/>
      <c r="O415" s="241"/>
      <c r="P415" s="241"/>
      <c r="Q415" s="241"/>
      <c r="R415" s="241"/>
      <c r="S415" s="241"/>
      <c r="T415" s="242"/>
      <c r="AT415" s="243" t="s">
        <v>210</v>
      </c>
      <c r="AU415" s="243" t="s">
        <v>83</v>
      </c>
      <c r="AV415" s="13" t="s">
        <v>167</v>
      </c>
      <c r="AW415" s="13" t="s">
        <v>38</v>
      </c>
      <c r="AX415" s="13" t="s">
        <v>24</v>
      </c>
      <c r="AY415" s="243" t="s">
        <v>148</v>
      </c>
    </row>
    <row r="416" spans="2:65" s="1" customFormat="1" ht="22.5" customHeight="1">
      <c r="B416" s="40"/>
      <c r="C416" s="252" t="s">
        <v>629</v>
      </c>
      <c r="D416" s="252" t="s">
        <v>400</v>
      </c>
      <c r="E416" s="253" t="s">
        <v>934</v>
      </c>
      <c r="F416" s="254" t="s">
        <v>935</v>
      </c>
      <c r="G416" s="255" t="s">
        <v>218</v>
      </c>
      <c r="H416" s="256">
        <v>6.349</v>
      </c>
      <c r="I416" s="257"/>
      <c r="J416" s="258">
        <f>ROUND(I416*H416,2)</f>
        <v>0</v>
      </c>
      <c r="K416" s="254" t="s">
        <v>155</v>
      </c>
      <c r="L416" s="259"/>
      <c r="M416" s="260" t="s">
        <v>22</v>
      </c>
      <c r="N416" s="261" t="s">
        <v>45</v>
      </c>
      <c r="O416" s="41"/>
      <c r="P416" s="201">
        <f>O416*H416</f>
        <v>0</v>
      </c>
      <c r="Q416" s="201">
        <v>0.55</v>
      </c>
      <c r="R416" s="201">
        <f>Q416*H416</f>
        <v>3.4919500000000006</v>
      </c>
      <c r="S416" s="201">
        <v>0</v>
      </c>
      <c r="T416" s="202">
        <f>S416*H416</f>
        <v>0</v>
      </c>
      <c r="AR416" s="23" t="s">
        <v>404</v>
      </c>
      <c r="AT416" s="23" t="s">
        <v>400</v>
      </c>
      <c r="AU416" s="23" t="s">
        <v>83</v>
      </c>
      <c r="AY416" s="23" t="s">
        <v>148</v>
      </c>
      <c r="BE416" s="203">
        <f>IF(N416="základní",J416,0)</f>
        <v>0</v>
      </c>
      <c r="BF416" s="203">
        <f>IF(N416="snížená",J416,0)</f>
        <v>0</v>
      </c>
      <c r="BG416" s="203">
        <f>IF(N416="zákl. přenesená",J416,0)</f>
        <v>0</v>
      </c>
      <c r="BH416" s="203">
        <f>IF(N416="sníž. přenesená",J416,0)</f>
        <v>0</v>
      </c>
      <c r="BI416" s="203">
        <f>IF(N416="nulová",J416,0)</f>
        <v>0</v>
      </c>
      <c r="BJ416" s="23" t="s">
        <v>24</v>
      </c>
      <c r="BK416" s="203">
        <f>ROUND(I416*H416,2)</f>
        <v>0</v>
      </c>
      <c r="BL416" s="23" t="s">
        <v>277</v>
      </c>
      <c r="BM416" s="23" t="s">
        <v>936</v>
      </c>
    </row>
    <row r="417" spans="2:51" s="12" customFormat="1" ht="13.5">
      <c r="B417" s="222"/>
      <c r="C417" s="223"/>
      <c r="D417" s="208" t="s">
        <v>210</v>
      </c>
      <c r="E417" s="224" t="s">
        <v>22</v>
      </c>
      <c r="F417" s="225" t="s">
        <v>937</v>
      </c>
      <c r="G417" s="223"/>
      <c r="H417" s="226">
        <v>6.105</v>
      </c>
      <c r="I417" s="227"/>
      <c r="J417" s="223"/>
      <c r="K417" s="223"/>
      <c r="L417" s="228"/>
      <c r="M417" s="229"/>
      <c r="N417" s="230"/>
      <c r="O417" s="230"/>
      <c r="P417" s="230"/>
      <c r="Q417" s="230"/>
      <c r="R417" s="230"/>
      <c r="S417" s="230"/>
      <c r="T417" s="231"/>
      <c r="AT417" s="232" t="s">
        <v>210</v>
      </c>
      <c r="AU417" s="232" t="s">
        <v>83</v>
      </c>
      <c r="AV417" s="12" t="s">
        <v>83</v>
      </c>
      <c r="AW417" s="12" t="s">
        <v>38</v>
      </c>
      <c r="AX417" s="12" t="s">
        <v>74</v>
      </c>
      <c r="AY417" s="232" t="s">
        <v>148</v>
      </c>
    </row>
    <row r="418" spans="2:51" s="13" customFormat="1" ht="13.5">
      <c r="B418" s="233"/>
      <c r="C418" s="234"/>
      <c r="D418" s="208" t="s">
        <v>210</v>
      </c>
      <c r="E418" s="235" t="s">
        <v>22</v>
      </c>
      <c r="F418" s="236" t="s">
        <v>213</v>
      </c>
      <c r="G418" s="234"/>
      <c r="H418" s="237">
        <v>6.105</v>
      </c>
      <c r="I418" s="238"/>
      <c r="J418" s="234"/>
      <c r="K418" s="234"/>
      <c r="L418" s="239"/>
      <c r="M418" s="240"/>
      <c r="N418" s="241"/>
      <c r="O418" s="241"/>
      <c r="P418" s="241"/>
      <c r="Q418" s="241"/>
      <c r="R418" s="241"/>
      <c r="S418" s="241"/>
      <c r="T418" s="242"/>
      <c r="AT418" s="243" t="s">
        <v>210</v>
      </c>
      <c r="AU418" s="243" t="s">
        <v>83</v>
      </c>
      <c r="AV418" s="13" t="s">
        <v>167</v>
      </c>
      <c r="AW418" s="13" t="s">
        <v>38</v>
      </c>
      <c r="AX418" s="13" t="s">
        <v>24</v>
      </c>
      <c r="AY418" s="243" t="s">
        <v>148</v>
      </c>
    </row>
    <row r="419" spans="2:51" s="12" customFormat="1" ht="13.5">
      <c r="B419" s="222"/>
      <c r="C419" s="223"/>
      <c r="D419" s="244" t="s">
        <v>210</v>
      </c>
      <c r="E419" s="223"/>
      <c r="F419" s="250" t="s">
        <v>938</v>
      </c>
      <c r="G419" s="223"/>
      <c r="H419" s="251">
        <v>6.349</v>
      </c>
      <c r="I419" s="227"/>
      <c r="J419" s="223"/>
      <c r="K419" s="223"/>
      <c r="L419" s="228"/>
      <c r="M419" s="229"/>
      <c r="N419" s="230"/>
      <c r="O419" s="230"/>
      <c r="P419" s="230"/>
      <c r="Q419" s="230"/>
      <c r="R419" s="230"/>
      <c r="S419" s="230"/>
      <c r="T419" s="231"/>
      <c r="AT419" s="232" t="s">
        <v>210</v>
      </c>
      <c r="AU419" s="232" t="s">
        <v>83</v>
      </c>
      <c r="AV419" s="12" t="s">
        <v>83</v>
      </c>
      <c r="AW419" s="12" t="s">
        <v>6</v>
      </c>
      <c r="AX419" s="12" t="s">
        <v>24</v>
      </c>
      <c r="AY419" s="232" t="s">
        <v>148</v>
      </c>
    </row>
    <row r="420" spans="2:65" s="1" customFormat="1" ht="31.5" customHeight="1">
      <c r="B420" s="40"/>
      <c r="C420" s="192" t="s">
        <v>635</v>
      </c>
      <c r="D420" s="192" t="s">
        <v>151</v>
      </c>
      <c r="E420" s="193" t="s">
        <v>454</v>
      </c>
      <c r="F420" s="194" t="s">
        <v>455</v>
      </c>
      <c r="G420" s="195" t="s">
        <v>420</v>
      </c>
      <c r="H420" s="262"/>
      <c r="I420" s="197"/>
      <c r="J420" s="198">
        <f>ROUND(I420*H420,2)</f>
        <v>0</v>
      </c>
      <c r="K420" s="194" t="s">
        <v>155</v>
      </c>
      <c r="L420" s="60"/>
      <c r="M420" s="199" t="s">
        <v>22</v>
      </c>
      <c r="N420" s="200" t="s">
        <v>45</v>
      </c>
      <c r="O420" s="41"/>
      <c r="P420" s="201">
        <f>O420*H420</f>
        <v>0</v>
      </c>
      <c r="Q420" s="201">
        <v>0</v>
      </c>
      <c r="R420" s="201">
        <f>Q420*H420</f>
        <v>0</v>
      </c>
      <c r="S420" s="201">
        <v>0</v>
      </c>
      <c r="T420" s="202">
        <f>S420*H420</f>
        <v>0</v>
      </c>
      <c r="AR420" s="23" t="s">
        <v>277</v>
      </c>
      <c r="AT420" s="23" t="s">
        <v>151</v>
      </c>
      <c r="AU420" s="23" t="s">
        <v>83</v>
      </c>
      <c r="AY420" s="23" t="s">
        <v>148</v>
      </c>
      <c r="BE420" s="203">
        <f>IF(N420="základní",J420,0)</f>
        <v>0</v>
      </c>
      <c r="BF420" s="203">
        <f>IF(N420="snížená",J420,0)</f>
        <v>0</v>
      </c>
      <c r="BG420" s="203">
        <f>IF(N420="zákl. přenesená",J420,0)</f>
        <v>0</v>
      </c>
      <c r="BH420" s="203">
        <f>IF(N420="sníž. přenesená",J420,0)</f>
        <v>0</v>
      </c>
      <c r="BI420" s="203">
        <f>IF(N420="nulová",J420,0)</f>
        <v>0</v>
      </c>
      <c r="BJ420" s="23" t="s">
        <v>24</v>
      </c>
      <c r="BK420" s="203">
        <f>ROUND(I420*H420,2)</f>
        <v>0</v>
      </c>
      <c r="BL420" s="23" t="s">
        <v>277</v>
      </c>
      <c r="BM420" s="23" t="s">
        <v>456</v>
      </c>
    </row>
    <row r="421" spans="2:47" s="1" customFormat="1" ht="121.5">
      <c r="B421" s="40"/>
      <c r="C421" s="62"/>
      <c r="D421" s="208" t="s">
        <v>208</v>
      </c>
      <c r="E421" s="62"/>
      <c r="F421" s="209" t="s">
        <v>422</v>
      </c>
      <c r="G421" s="62"/>
      <c r="H421" s="62"/>
      <c r="I421" s="162"/>
      <c r="J421" s="62"/>
      <c r="K421" s="62"/>
      <c r="L421" s="60"/>
      <c r="M421" s="210"/>
      <c r="N421" s="41"/>
      <c r="O421" s="41"/>
      <c r="P421" s="41"/>
      <c r="Q421" s="41"/>
      <c r="R421" s="41"/>
      <c r="S421" s="41"/>
      <c r="T421" s="77"/>
      <c r="AT421" s="23" t="s">
        <v>208</v>
      </c>
      <c r="AU421" s="23" t="s">
        <v>83</v>
      </c>
    </row>
    <row r="422" spans="2:63" s="10" customFormat="1" ht="29.85" customHeight="1">
      <c r="B422" s="175"/>
      <c r="C422" s="176"/>
      <c r="D422" s="189" t="s">
        <v>73</v>
      </c>
      <c r="E422" s="190" t="s">
        <v>457</v>
      </c>
      <c r="F422" s="190" t="s">
        <v>458</v>
      </c>
      <c r="G422" s="176"/>
      <c r="H422" s="176"/>
      <c r="I422" s="179"/>
      <c r="J422" s="191">
        <f>BK422</f>
        <v>0</v>
      </c>
      <c r="K422" s="176"/>
      <c r="L422" s="181"/>
      <c r="M422" s="182"/>
      <c r="N422" s="183"/>
      <c r="O422" s="183"/>
      <c r="P422" s="184">
        <f>SUM(P423:P477)</f>
        <v>0</v>
      </c>
      <c r="Q422" s="183"/>
      <c r="R422" s="184">
        <f>SUM(R423:R477)</f>
        <v>23.051124920000003</v>
      </c>
      <c r="S422" s="183"/>
      <c r="T422" s="185">
        <f>SUM(T423:T477)</f>
        <v>0</v>
      </c>
      <c r="AR422" s="186" t="s">
        <v>83</v>
      </c>
      <c r="AT422" s="187" t="s">
        <v>73</v>
      </c>
      <c r="AU422" s="187" t="s">
        <v>24</v>
      </c>
      <c r="AY422" s="186" t="s">
        <v>148</v>
      </c>
      <c r="BK422" s="188">
        <f>SUM(BK423:BK477)</f>
        <v>0</v>
      </c>
    </row>
    <row r="423" spans="2:65" s="1" customFormat="1" ht="44.25" customHeight="1">
      <c r="B423" s="40"/>
      <c r="C423" s="192" t="s">
        <v>644</v>
      </c>
      <c r="D423" s="192" t="s">
        <v>151</v>
      </c>
      <c r="E423" s="193" t="s">
        <v>460</v>
      </c>
      <c r="F423" s="194" t="s">
        <v>461</v>
      </c>
      <c r="G423" s="195" t="s">
        <v>206</v>
      </c>
      <c r="H423" s="196">
        <v>10.89</v>
      </c>
      <c r="I423" s="197"/>
      <c r="J423" s="198">
        <f>ROUND(I423*H423,2)</f>
        <v>0</v>
      </c>
      <c r="K423" s="194" t="s">
        <v>155</v>
      </c>
      <c r="L423" s="60"/>
      <c r="M423" s="199" t="s">
        <v>22</v>
      </c>
      <c r="N423" s="200" t="s">
        <v>45</v>
      </c>
      <c r="O423" s="41"/>
      <c r="P423" s="201">
        <f>O423*H423</f>
        <v>0</v>
      </c>
      <c r="Q423" s="201">
        <v>0.02504</v>
      </c>
      <c r="R423" s="201">
        <f>Q423*H423</f>
        <v>0.27268560000000003</v>
      </c>
      <c r="S423" s="201">
        <v>0</v>
      </c>
      <c r="T423" s="202">
        <f>S423*H423</f>
        <v>0</v>
      </c>
      <c r="AR423" s="23" t="s">
        <v>277</v>
      </c>
      <c r="AT423" s="23" t="s">
        <v>151</v>
      </c>
      <c r="AU423" s="23" t="s">
        <v>83</v>
      </c>
      <c r="AY423" s="23" t="s">
        <v>148</v>
      </c>
      <c r="BE423" s="203">
        <f>IF(N423="základní",J423,0)</f>
        <v>0</v>
      </c>
      <c r="BF423" s="203">
        <f>IF(N423="snížená",J423,0)</f>
        <v>0</v>
      </c>
      <c r="BG423" s="203">
        <f>IF(N423="zákl. přenesená",J423,0)</f>
        <v>0</v>
      </c>
      <c r="BH423" s="203">
        <f>IF(N423="sníž. přenesená",J423,0)</f>
        <v>0</v>
      </c>
      <c r="BI423" s="203">
        <f>IF(N423="nulová",J423,0)</f>
        <v>0</v>
      </c>
      <c r="BJ423" s="23" t="s">
        <v>24</v>
      </c>
      <c r="BK423" s="203">
        <f>ROUND(I423*H423,2)</f>
        <v>0</v>
      </c>
      <c r="BL423" s="23" t="s">
        <v>277</v>
      </c>
      <c r="BM423" s="23" t="s">
        <v>462</v>
      </c>
    </row>
    <row r="424" spans="2:47" s="1" customFormat="1" ht="135">
      <c r="B424" s="40"/>
      <c r="C424" s="62"/>
      <c r="D424" s="208" t="s">
        <v>208</v>
      </c>
      <c r="E424" s="62"/>
      <c r="F424" s="209" t="s">
        <v>463</v>
      </c>
      <c r="G424" s="62"/>
      <c r="H424" s="62"/>
      <c r="I424" s="162"/>
      <c r="J424" s="62"/>
      <c r="K424" s="62"/>
      <c r="L424" s="60"/>
      <c r="M424" s="210"/>
      <c r="N424" s="41"/>
      <c r="O424" s="41"/>
      <c r="P424" s="41"/>
      <c r="Q424" s="41"/>
      <c r="R424" s="41"/>
      <c r="S424" s="41"/>
      <c r="T424" s="77"/>
      <c r="AT424" s="23" t="s">
        <v>208</v>
      </c>
      <c r="AU424" s="23" t="s">
        <v>83</v>
      </c>
    </row>
    <row r="425" spans="2:51" s="11" customFormat="1" ht="13.5">
      <c r="B425" s="211"/>
      <c r="C425" s="212"/>
      <c r="D425" s="208" t="s">
        <v>210</v>
      </c>
      <c r="E425" s="213" t="s">
        <v>22</v>
      </c>
      <c r="F425" s="214" t="s">
        <v>211</v>
      </c>
      <c r="G425" s="212"/>
      <c r="H425" s="215" t="s">
        <v>22</v>
      </c>
      <c r="I425" s="216"/>
      <c r="J425" s="212"/>
      <c r="K425" s="212"/>
      <c r="L425" s="217"/>
      <c r="M425" s="218"/>
      <c r="N425" s="219"/>
      <c r="O425" s="219"/>
      <c r="P425" s="219"/>
      <c r="Q425" s="219"/>
      <c r="R425" s="219"/>
      <c r="S425" s="219"/>
      <c r="T425" s="220"/>
      <c r="AT425" s="221" t="s">
        <v>210</v>
      </c>
      <c r="AU425" s="221" t="s">
        <v>83</v>
      </c>
      <c r="AV425" s="11" t="s">
        <v>24</v>
      </c>
      <c r="AW425" s="11" t="s">
        <v>38</v>
      </c>
      <c r="AX425" s="11" t="s">
        <v>74</v>
      </c>
      <c r="AY425" s="221" t="s">
        <v>148</v>
      </c>
    </row>
    <row r="426" spans="2:51" s="12" customFormat="1" ht="13.5">
      <c r="B426" s="222"/>
      <c r="C426" s="223"/>
      <c r="D426" s="208" t="s">
        <v>210</v>
      </c>
      <c r="E426" s="224" t="s">
        <v>22</v>
      </c>
      <c r="F426" s="225" t="s">
        <v>939</v>
      </c>
      <c r="G426" s="223"/>
      <c r="H426" s="226">
        <v>10.89</v>
      </c>
      <c r="I426" s="227"/>
      <c r="J426" s="223"/>
      <c r="K426" s="223"/>
      <c r="L426" s="228"/>
      <c r="M426" s="229"/>
      <c r="N426" s="230"/>
      <c r="O426" s="230"/>
      <c r="P426" s="230"/>
      <c r="Q426" s="230"/>
      <c r="R426" s="230"/>
      <c r="S426" s="230"/>
      <c r="T426" s="231"/>
      <c r="AT426" s="232" t="s">
        <v>210</v>
      </c>
      <c r="AU426" s="232" t="s">
        <v>83</v>
      </c>
      <c r="AV426" s="12" t="s">
        <v>83</v>
      </c>
      <c r="AW426" s="12" t="s">
        <v>38</v>
      </c>
      <c r="AX426" s="12" t="s">
        <v>74</v>
      </c>
      <c r="AY426" s="232" t="s">
        <v>148</v>
      </c>
    </row>
    <row r="427" spans="2:51" s="13" customFormat="1" ht="13.5">
      <c r="B427" s="233"/>
      <c r="C427" s="234"/>
      <c r="D427" s="244" t="s">
        <v>210</v>
      </c>
      <c r="E427" s="245" t="s">
        <v>22</v>
      </c>
      <c r="F427" s="246" t="s">
        <v>213</v>
      </c>
      <c r="G427" s="234"/>
      <c r="H427" s="247">
        <v>10.89</v>
      </c>
      <c r="I427" s="238"/>
      <c r="J427" s="234"/>
      <c r="K427" s="234"/>
      <c r="L427" s="239"/>
      <c r="M427" s="240"/>
      <c r="N427" s="241"/>
      <c r="O427" s="241"/>
      <c r="P427" s="241"/>
      <c r="Q427" s="241"/>
      <c r="R427" s="241"/>
      <c r="S427" s="241"/>
      <c r="T427" s="242"/>
      <c r="AT427" s="243" t="s">
        <v>210</v>
      </c>
      <c r="AU427" s="243" t="s">
        <v>83</v>
      </c>
      <c r="AV427" s="13" t="s">
        <v>167</v>
      </c>
      <c r="AW427" s="13" t="s">
        <v>38</v>
      </c>
      <c r="AX427" s="13" t="s">
        <v>24</v>
      </c>
      <c r="AY427" s="243" t="s">
        <v>148</v>
      </c>
    </row>
    <row r="428" spans="2:65" s="1" customFormat="1" ht="44.25" customHeight="1">
      <c r="B428" s="40"/>
      <c r="C428" s="192" t="s">
        <v>940</v>
      </c>
      <c r="D428" s="192" t="s">
        <v>151</v>
      </c>
      <c r="E428" s="193" t="s">
        <v>941</v>
      </c>
      <c r="F428" s="194" t="s">
        <v>942</v>
      </c>
      <c r="G428" s="195" t="s">
        <v>206</v>
      </c>
      <c r="H428" s="196">
        <v>190.562</v>
      </c>
      <c r="I428" s="197"/>
      <c r="J428" s="198">
        <f>ROUND(I428*H428,2)</f>
        <v>0</v>
      </c>
      <c r="K428" s="194" t="s">
        <v>155</v>
      </c>
      <c r="L428" s="60"/>
      <c r="M428" s="199" t="s">
        <v>22</v>
      </c>
      <c r="N428" s="200" t="s">
        <v>45</v>
      </c>
      <c r="O428" s="41"/>
      <c r="P428" s="201">
        <f>O428*H428</f>
        <v>0</v>
      </c>
      <c r="Q428" s="201">
        <v>0.04619</v>
      </c>
      <c r="R428" s="201">
        <f>Q428*H428</f>
        <v>8.802058780000001</v>
      </c>
      <c r="S428" s="201">
        <v>0</v>
      </c>
      <c r="T428" s="202">
        <f>S428*H428</f>
        <v>0</v>
      </c>
      <c r="AR428" s="23" t="s">
        <v>277</v>
      </c>
      <c r="AT428" s="23" t="s">
        <v>151</v>
      </c>
      <c r="AU428" s="23" t="s">
        <v>83</v>
      </c>
      <c r="AY428" s="23" t="s">
        <v>148</v>
      </c>
      <c r="BE428" s="203">
        <f>IF(N428="základní",J428,0)</f>
        <v>0</v>
      </c>
      <c r="BF428" s="203">
        <f>IF(N428="snížená",J428,0)</f>
        <v>0</v>
      </c>
      <c r="BG428" s="203">
        <f>IF(N428="zákl. přenesená",J428,0)</f>
        <v>0</v>
      </c>
      <c r="BH428" s="203">
        <f>IF(N428="sníž. přenesená",J428,0)</f>
        <v>0</v>
      </c>
      <c r="BI428" s="203">
        <f>IF(N428="nulová",J428,0)</f>
        <v>0</v>
      </c>
      <c r="BJ428" s="23" t="s">
        <v>24</v>
      </c>
      <c r="BK428" s="203">
        <f>ROUND(I428*H428,2)</f>
        <v>0</v>
      </c>
      <c r="BL428" s="23" t="s">
        <v>277</v>
      </c>
      <c r="BM428" s="23" t="s">
        <v>943</v>
      </c>
    </row>
    <row r="429" spans="2:47" s="1" customFormat="1" ht="135">
      <c r="B429" s="40"/>
      <c r="C429" s="62"/>
      <c r="D429" s="208" t="s">
        <v>208</v>
      </c>
      <c r="E429" s="62"/>
      <c r="F429" s="209" t="s">
        <v>463</v>
      </c>
      <c r="G429" s="62"/>
      <c r="H429" s="62"/>
      <c r="I429" s="162"/>
      <c r="J429" s="62"/>
      <c r="K429" s="62"/>
      <c r="L429" s="60"/>
      <c r="M429" s="210"/>
      <c r="N429" s="41"/>
      <c r="O429" s="41"/>
      <c r="P429" s="41"/>
      <c r="Q429" s="41"/>
      <c r="R429" s="41"/>
      <c r="S429" s="41"/>
      <c r="T429" s="77"/>
      <c r="AT429" s="23" t="s">
        <v>208</v>
      </c>
      <c r="AU429" s="23" t="s">
        <v>83</v>
      </c>
    </row>
    <row r="430" spans="2:51" s="11" customFormat="1" ht="13.5">
      <c r="B430" s="211"/>
      <c r="C430" s="212"/>
      <c r="D430" s="208" t="s">
        <v>210</v>
      </c>
      <c r="E430" s="213" t="s">
        <v>22</v>
      </c>
      <c r="F430" s="214" t="s">
        <v>806</v>
      </c>
      <c r="G430" s="212"/>
      <c r="H430" s="215" t="s">
        <v>22</v>
      </c>
      <c r="I430" s="216"/>
      <c r="J430" s="212"/>
      <c r="K430" s="212"/>
      <c r="L430" s="217"/>
      <c r="M430" s="218"/>
      <c r="N430" s="219"/>
      <c r="O430" s="219"/>
      <c r="P430" s="219"/>
      <c r="Q430" s="219"/>
      <c r="R430" s="219"/>
      <c r="S430" s="219"/>
      <c r="T430" s="220"/>
      <c r="AT430" s="221" t="s">
        <v>210</v>
      </c>
      <c r="AU430" s="221" t="s">
        <v>83</v>
      </c>
      <c r="AV430" s="11" t="s">
        <v>24</v>
      </c>
      <c r="AW430" s="11" t="s">
        <v>38</v>
      </c>
      <c r="AX430" s="11" t="s">
        <v>74</v>
      </c>
      <c r="AY430" s="221" t="s">
        <v>148</v>
      </c>
    </row>
    <row r="431" spans="2:51" s="12" customFormat="1" ht="13.5">
      <c r="B431" s="222"/>
      <c r="C431" s="223"/>
      <c r="D431" s="208" t="s">
        <v>210</v>
      </c>
      <c r="E431" s="224" t="s">
        <v>22</v>
      </c>
      <c r="F431" s="225" t="s">
        <v>944</v>
      </c>
      <c r="G431" s="223"/>
      <c r="H431" s="226">
        <v>135.3</v>
      </c>
      <c r="I431" s="227"/>
      <c r="J431" s="223"/>
      <c r="K431" s="223"/>
      <c r="L431" s="228"/>
      <c r="M431" s="229"/>
      <c r="N431" s="230"/>
      <c r="O431" s="230"/>
      <c r="P431" s="230"/>
      <c r="Q431" s="230"/>
      <c r="R431" s="230"/>
      <c r="S431" s="230"/>
      <c r="T431" s="231"/>
      <c r="AT431" s="232" t="s">
        <v>210</v>
      </c>
      <c r="AU431" s="232" t="s">
        <v>83</v>
      </c>
      <c r="AV431" s="12" t="s">
        <v>83</v>
      </c>
      <c r="AW431" s="12" t="s">
        <v>38</v>
      </c>
      <c r="AX431" s="12" t="s">
        <v>74</v>
      </c>
      <c r="AY431" s="232" t="s">
        <v>148</v>
      </c>
    </row>
    <row r="432" spans="2:51" s="12" customFormat="1" ht="13.5">
      <c r="B432" s="222"/>
      <c r="C432" s="223"/>
      <c r="D432" s="208" t="s">
        <v>210</v>
      </c>
      <c r="E432" s="224" t="s">
        <v>22</v>
      </c>
      <c r="F432" s="225" t="s">
        <v>945</v>
      </c>
      <c r="G432" s="223"/>
      <c r="H432" s="226">
        <v>70.802</v>
      </c>
      <c r="I432" s="227"/>
      <c r="J432" s="223"/>
      <c r="K432" s="223"/>
      <c r="L432" s="228"/>
      <c r="M432" s="229"/>
      <c r="N432" s="230"/>
      <c r="O432" s="230"/>
      <c r="P432" s="230"/>
      <c r="Q432" s="230"/>
      <c r="R432" s="230"/>
      <c r="S432" s="230"/>
      <c r="T432" s="231"/>
      <c r="AT432" s="232" t="s">
        <v>210</v>
      </c>
      <c r="AU432" s="232" t="s">
        <v>83</v>
      </c>
      <c r="AV432" s="12" t="s">
        <v>83</v>
      </c>
      <c r="AW432" s="12" t="s">
        <v>38</v>
      </c>
      <c r="AX432" s="12" t="s">
        <v>74</v>
      </c>
      <c r="AY432" s="232" t="s">
        <v>148</v>
      </c>
    </row>
    <row r="433" spans="2:51" s="11" customFormat="1" ht="13.5">
      <c r="B433" s="211"/>
      <c r="C433" s="212"/>
      <c r="D433" s="208" t="s">
        <v>210</v>
      </c>
      <c r="E433" s="213" t="s">
        <v>22</v>
      </c>
      <c r="F433" s="214" t="s">
        <v>698</v>
      </c>
      <c r="G433" s="212"/>
      <c r="H433" s="215" t="s">
        <v>22</v>
      </c>
      <c r="I433" s="216"/>
      <c r="J433" s="212"/>
      <c r="K433" s="212"/>
      <c r="L433" s="217"/>
      <c r="M433" s="218"/>
      <c r="N433" s="219"/>
      <c r="O433" s="219"/>
      <c r="P433" s="219"/>
      <c r="Q433" s="219"/>
      <c r="R433" s="219"/>
      <c r="S433" s="219"/>
      <c r="T433" s="220"/>
      <c r="AT433" s="221" t="s">
        <v>210</v>
      </c>
      <c r="AU433" s="221" t="s">
        <v>83</v>
      </c>
      <c r="AV433" s="11" t="s">
        <v>24</v>
      </c>
      <c r="AW433" s="11" t="s">
        <v>38</v>
      </c>
      <c r="AX433" s="11" t="s">
        <v>74</v>
      </c>
      <c r="AY433" s="221" t="s">
        <v>148</v>
      </c>
    </row>
    <row r="434" spans="2:51" s="12" customFormat="1" ht="13.5">
      <c r="B434" s="222"/>
      <c r="C434" s="223"/>
      <c r="D434" s="208" t="s">
        <v>210</v>
      </c>
      <c r="E434" s="224" t="s">
        <v>22</v>
      </c>
      <c r="F434" s="225" t="s">
        <v>946</v>
      </c>
      <c r="G434" s="223"/>
      <c r="H434" s="226">
        <v>-15.54</v>
      </c>
      <c r="I434" s="227"/>
      <c r="J434" s="223"/>
      <c r="K434" s="223"/>
      <c r="L434" s="228"/>
      <c r="M434" s="229"/>
      <c r="N434" s="230"/>
      <c r="O434" s="230"/>
      <c r="P434" s="230"/>
      <c r="Q434" s="230"/>
      <c r="R434" s="230"/>
      <c r="S434" s="230"/>
      <c r="T434" s="231"/>
      <c r="AT434" s="232" t="s">
        <v>210</v>
      </c>
      <c r="AU434" s="232" t="s">
        <v>83</v>
      </c>
      <c r="AV434" s="12" t="s">
        <v>83</v>
      </c>
      <c r="AW434" s="12" t="s">
        <v>38</v>
      </c>
      <c r="AX434" s="12" t="s">
        <v>74</v>
      </c>
      <c r="AY434" s="232" t="s">
        <v>148</v>
      </c>
    </row>
    <row r="435" spans="2:51" s="13" customFormat="1" ht="13.5">
      <c r="B435" s="233"/>
      <c r="C435" s="234"/>
      <c r="D435" s="244" t="s">
        <v>210</v>
      </c>
      <c r="E435" s="245" t="s">
        <v>22</v>
      </c>
      <c r="F435" s="246" t="s">
        <v>213</v>
      </c>
      <c r="G435" s="234"/>
      <c r="H435" s="247">
        <v>190.562</v>
      </c>
      <c r="I435" s="238"/>
      <c r="J435" s="234"/>
      <c r="K435" s="234"/>
      <c r="L435" s="239"/>
      <c r="M435" s="240"/>
      <c r="N435" s="241"/>
      <c r="O435" s="241"/>
      <c r="P435" s="241"/>
      <c r="Q435" s="241"/>
      <c r="R435" s="241"/>
      <c r="S435" s="241"/>
      <c r="T435" s="242"/>
      <c r="AT435" s="243" t="s">
        <v>210</v>
      </c>
      <c r="AU435" s="243" t="s">
        <v>83</v>
      </c>
      <c r="AV435" s="13" t="s">
        <v>167</v>
      </c>
      <c r="AW435" s="13" t="s">
        <v>38</v>
      </c>
      <c r="AX435" s="13" t="s">
        <v>24</v>
      </c>
      <c r="AY435" s="243" t="s">
        <v>148</v>
      </c>
    </row>
    <row r="436" spans="2:65" s="1" customFormat="1" ht="44.25" customHeight="1">
      <c r="B436" s="40"/>
      <c r="C436" s="192" t="s">
        <v>947</v>
      </c>
      <c r="D436" s="192" t="s">
        <v>151</v>
      </c>
      <c r="E436" s="193" t="s">
        <v>948</v>
      </c>
      <c r="F436" s="194" t="s">
        <v>949</v>
      </c>
      <c r="G436" s="195" t="s">
        <v>206</v>
      </c>
      <c r="H436" s="196">
        <v>178.811</v>
      </c>
      <c r="I436" s="197"/>
      <c r="J436" s="198">
        <f>ROUND(I436*H436,2)</f>
        <v>0</v>
      </c>
      <c r="K436" s="194" t="s">
        <v>155</v>
      </c>
      <c r="L436" s="60"/>
      <c r="M436" s="199" t="s">
        <v>22</v>
      </c>
      <c r="N436" s="200" t="s">
        <v>45</v>
      </c>
      <c r="O436" s="41"/>
      <c r="P436" s="201">
        <f>O436*H436</f>
        <v>0</v>
      </c>
      <c r="Q436" s="201">
        <v>0.01644</v>
      </c>
      <c r="R436" s="201">
        <f>Q436*H436</f>
        <v>2.93965284</v>
      </c>
      <c r="S436" s="201">
        <v>0</v>
      </c>
      <c r="T436" s="202">
        <f>S436*H436</f>
        <v>0</v>
      </c>
      <c r="AR436" s="23" t="s">
        <v>277</v>
      </c>
      <c r="AT436" s="23" t="s">
        <v>151</v>
      </c>
      <c r="AU436" s="23" t="s">
        <v>83</v>
      </c>
      <c r="AY436" s="23" t="s">
        <v>148</v>
      </c>
      <c r="BE436" s="203">
        <f>IF(N436="základní",J436,0)</f>
        <v>0</v>
      </c>
      <c r="BF436" s="203">
        <f>IF(N436="snížená",J436,0)</f>
        <v>0</v>
      </c>
      <c r="BG436" s="203">
        <f>IF(N436="zákl. přenesená",J436,0)</f>
        <v>0</v>
      </c>
      <c r="BH436" s="203">
        <f>IF(N436="sníž. přenesená",J436,0)</f>
        <v>0</v>
      </c>
      <c r="BI436" s="203">
        <f>IF(N436="nulová",J436,0)</f>
        <v>0</v>
      </c>
      <c r="BJ436" s="23" t="s">
        <v>24</v>
      </c>
      <c r="BK436" s="203">
        <f>ROUND(I436*H436,2)</f>
        <v>0</v>
      </c>
      <c r="BL436" s="23" t="s">
        <v>277</v>
      </c>
      <c r="BM436" s="23" t="s">
        <v>950</v>
      </c>
    </row>
    <row r="437" spans="2:47" s="1" customFormat="1" ht="162">
      <c r="B437" s="40"/>
      <c r="C437" s="62"/>
      <c r="D437" s="208" t="s">
        <v>208</v>
      </c>
      <c r="E437" s="62"/>
      <c r="F437" s="209" t="s">
        <v>951</v>
      </c>
      <c r="G437" s="62"/>
      <c r="H437" s="62"/>
      <c r="I437" s="162"/>
      <c r="J437" s="62"/>
      <c r="K437" s="62"/>
      <c r="L437" s="60"/>
      <c r="M437" s="210"/>
      <c r="N437" s="41"/>
      <c r="O437" s="41"/>
      <c r="P437" s="41"/>
      <c r="Q437" s="41"/>
      <c r="R437" s="41"/>
      <c r="S437" s="41"/>
      <c r="T437" s="77"/>
      <c r="AT437" s="23" t="s">
        <v>208</v>
      </c>
      <c r="AU437" s="23" t="s">
        <v>83</v>
      </c>
    </row>
    <row r="438" spans="2:51" s="11" customFormat="1" ht="13.5">
      <c r="B438" s="211"/>
      <c r="C438" s="212"/>
      <c r="D438" s="208" t="s">
        <v>210</v>
      </c>
      <c r="E438" s="213" t="s">
        <v>22</v>
      </c>
      <c r="F438" s="214" t="s">
        <v>806</v>
      </c>
      <c r="G438" s="212"/>
      <c r="H438" s="215" t="s">
        <v>22</v>
      </c>
      <c r="I438" s="216"/>
      <c r="J438" s="212"/>
      <c r="K438" s="212"/>
      <c r="L438" s="217"/>
      <c r="M438" s="218"/>
      <c r="N438" s="219"/>
      <c r="O438" s="219"/>
      <c r="P438" s="219"/>
      <c r="Q438" s="219"/>
      <c r="R438" s="219"/>
      <c r="S438" s="219"/>
      <c r="T438" s="220"/>
      <c r="AT438" s="221" t="s">
        <v>210</v>
      </c>
      <c r="AU438" s="221" t="s">
        <v>83</v>
      </c>
      <c r="AV438" s="11" t="s">
        <v>24</v>
      </c>
      <c r="AW438" s="11" t="s">
        <v>38</v>
      </c>
      <c r="AX438" s="11" t="s">
        <v>74</v>
      </c>
      <c r="AY438" s="221" t="s">
        <v>148</v>
      </c>
    </row>
    <row r="439" spans="2:51" s="12" customFormat="1" ht="13.5">
      <c r="B439" s="222"/>
      <c r="C439" s="223"/>
      <c r="D439" s="208" t="s">
        <v>210</v>
      </c>
      <c r="E439" s="224" t="s">
        <v>22</v>
      </c>
      <c r="F439" s="225" t="s">
        <v>952</v>
      </c>
      <c r="G439" s="223"/>
      <c r="H439" s="226">
        <v>237.575</v>
      </c>
      <c r="I439" s="227"/>
      <c r="J439" s="223"/>
      <c r="K439" s="223"/>
      <c r="L439" s="228"/>
      <c r="M439" s="229"/>
      <c r="N439" s="230"/>
      <c r="O439" s="230"/>
      <c r="P439" s="230"/>
      <c r="Q439" s="230"/>
      <c r="R439" s="230"/>
      <c r="S439" s="230"/>
      <c r="T439" s="231"/>
      <c r="AT439" s="232" t="s">
        <v>210</v>
      </c>
      <c r="AU439" s="232" t="s">
        <v>83</v>
      </c>
      <c r="AV439" s="12" t="s">
        <v>83</v>
      </c>
      <c r="AW439" s="12" t="s">
        <v>38</v>
      </c>
      <c r="AX439" s="12" t="s">
        <v>74</v>
      </c>
      <c r="AY439" s="232" t="s">
        <v>148</v>
      </c>
    </row>
    <row r="440" spans="2:51" s="11" customFormat="1" ht="13.5">
      <c r="B440" s="211"/>
      <c r="C440" s="212"/>
      <c r="D440" s="208" t="s">
        <v>210</v>
      </c>
      <c r="E440" s="213" t="s">
        <v>22</v>
      </c>
      <c r="F440" s="214" t="s">
        <v>698</v>
      </c>
      <c r="G440" s="212"/>
      <c r="H440" s="215" t="s">
        <v>22</v>
      </c>
      <c r="I440" s="216"/>
      <c r="J440" s="212"/>
      <c r="K440" s="212"/>
      <c r="L440" s="217"/>
      <c r="M440" s="218"/>
      <c r="N440" s="219"/>
      <c r="O440" s="219"/>
      <c r="P440" s="219"/>
      <c r="Q440" s="219"/>
      <c r="R440" s="219"/>
      <c r="S440" s="219"/>
      <c r="T440" s="220"/>
      <c r="AT440" s="221" t="s">
        <v>210</v>
      </c>
      <c r="AU440" s="221" t="s">
        <v>83</v>
      </c>
      <c r="AV440" s="11" t="s">
        <v>24</v>
      </c>
      <c r="AW440" s="11" t="s">
        <v>38</v>
      </c>
      <c r="AX440" s="11" t="s">
        <v>74</v>
      </c>
      <c r="AY440" s="221" t="s">
        <v>148</v>
      </c>
    </row>
    <row r="441" spans="2:51" s="12" customFormat="1" ht="13.5">
      <c r="B441" s="222"/>
      <c r="C441" s="223"/>
      <c r="D441" s="208" t="s">
        <v>210</v>
      </c>
      <c r="E441" s="224" t="s">
        <v>22</v>
      </c>
      <c r="F441" s="225" t="s">
        <v>753</v>
      </c>
      <c r="G441" s="223"/>
      <c r="H441" s="226">
        <v>-58.764</v>
      </c>
      <c r="I441" s="227"/>
      <c r="J441" s="223"/>
      <c r="K441" s="223"/>
      <c r="L441" s="228"/>
      <c r="M441" s="229"/>
      <c r="N441" s="230"/>
      <c r="O441" s="230"/>
      <c r="P441" s="230"/>
      <c r="Q441" s="230"/>
      <c r="R441" s="230"/>
      <c r="S441" s="230"/>
      <c r="T441" s="231"/>
      <c r="AT441" s="232" t="s">
        <v>210</v>
      </c>
      <c r="AU441" s="232" t="s">
        <v>83</v>
      </c>
      <c r="AV441" s="12" t="s">
        <v>83</v>
      </c>
      <c r="AW441" s="12" t="s">
        <v>38</v>
      </c>
      <c r="AX441" s="12" t="s">
        <v>74</v>
      </c>
      <c r="AY441" s="232" t="s">
        <v>148</v>
      </c>
    </row>
    <row r="442" spans="2:51" s="13" customFormat="1" ht="13.5">
      <c r="B442" s="233"/>
      <c r="C442" s="234"/>
      <c r="D442" s="244" t="s">
        <v>210</v>
      </c>
      <c r="E442" s="245" t="s">
        <v>22</v>
      </c>
      <c r="F442" s="246" t="s">
        <v>213</v>
      </c>
      <c r="G442" s="234"/>
      <c r="H442" s="247">
        <v>178.811</v>
      </c>
      <c r="I442" s="238"/>
      <c r="J442" s="234"/>
      <c r="K442" s="234"/>
      <c r="L442" s="239"/>
      <c r="M442" s="240"/>
      <c r="N442" s="241"/>
      <c r="O442" s="241"/>
      <c r="P442" s="241"/>
      <c r="Q442" s="241"/>
      <c r="R442" s="241"/>
      <c r="S442" s="241"/>
      <c r="T442" s="242"/>
      <c r="AT442" s="243" t="s">
        <v>210</v>
      </c>
      <c r="AU442" s="243" t="s">
        <v>83</v>
      </c>
      <c r="AV442" s="13" t="s">
        <v>167</v>
      </c>
      <c r="AW442" s="13" t="s">
        <v>38</v>
      </c>
      <c r="AX442" s="13" t="s">
        <v>24</v>
      </c>
      <c r="AY442" s="243" t="s">
        <v>148</v>
      </c>
    </row>
    <row r="443" spans="2:65" s="1" customFormat="1" ht="31.5" customHeight="1">
      <c r="B443" s="40"/>
      <c r="C443" s="192" t="s">
        <v>953</v>
      </c>
      <c r="D443" s="192" t="s">
        <v>151</v>
      </c>
      <c r="E443" s="193" t="s">
        <v>954</v>
      </c>
      <c r="F443" s="194" t="s">
        <v>955</v>
      </c>
      <c r="G443" s="195" t="s">
        <v>206</v>
      </c>
      <c r="H443" s="196">
        <v>566.11</v>
      </c>
      <c r="I443" s="197"/>
      <c r="J443" s="198">
        <f>ROUND(I443*H443,2)</f>
        <v>0</v>
      </c>
      <c r="K443" s="194" t="s">
        <v>155</v>
      </c>
      <c r="L443" s="60"/>
      <c r="M443" s="199" t="s">
        <v>22</v>
      </c>
      <c r="N443" s="200" t="s">
        <v>45</v>
      </c>
      <c r="O443" s="41"/>
      <c r="P443" s="201">
        <f>O443*H443</f>
        <v>0</v>
      </c>
      <c r="Q443" s="201">
        <v>0.01732</v>
      </c>
      <c r="R443" s="201">
        <f>Q443*H443</f>
        <v>9.8050252</v>
      </c>
      <c r="S443" s="201">
        <v>0</v>
      </c>
      <c r="T443" s="202">
        <f>S443*H443</f>
        <v>0</v>
      </c>
      <c r="AR443" s="23" t="s">
        <v>277</v>
      </c>
      <c r="AT443" s="23" t="s">
        <v>151</v>
      </c>
      <c r="AU443" s="23" t="s">
        <v>83</v>
      </c>
      <c r="AY443" s="23" t="s">
        <v>148</v>
      </c>
      <c r="BE443" s="203">
        <f>IF(N443="základní",J443,0)</f>
        <v>0</v>
      </c>
      <c r="BF443" s="203">
        <f>IF(N443="snížená",J443,0)</f>
        <v>0</v>
      </c>
      <c r="BG443" s="203">
        <f>IF(N443="zákl. přenesená",J443,0)</f>
        <v>0</v>
      </c>
      <c r="BH443" s="203">
        <f>IF(N443="sníž. přenesená",J443,0)</f>
        <v>0</v>
      </c>
      <c r="BI443" s="203">
        <f>IF(N443="nulová",J443,0)</f>
        <v>0</v>
      </c>
      <c r="BJ443" s="23" t="s">
        <v>24</v>
      </c>
      <c r="BK443" s="203">
        <f>ROUND(I443*H443,2)</f>
        <v>0</v>
      </c>
      <c r="BL443" s="23" t="s">
        <v>277</v>
      </c>
      <c r="BM443" s="23" t="s">
        <v>956</v>
      </c>
    </row>
    <row r="444" spans="2:47" s="1" customFormat="1" ht="135">
      <c r="B444" s="40"/>
      <c r="C444" s="62"/>
      <c r="D444" s="208" t="s">
        <v>208</v>
      </c>
      <c r="E444" s="62"/>
      <c r="F444" s="209" t="s">
        <v>483</v>
      </c>
      <c r="G444" s="62"/>
      <c r="H444" s="62"/>
      <c r="I444" s="162"/>
      <c r="J444" s="62"/>
      <c r="K444" s="62"/>
      <c r="L444" s="60"/>
      <c r="M444" s="210"/>
      <c r="N444" s="41"/>
      <c r="O444" s="41"/>
      <c r="P444" s="41"/>
      <c r="Q444" s="41"/>
      <c r="R444" s="41"/>
      <c r="S444" s="41"/>
      <c r="T444" s="77"/>
      <c r="AT444" s="23" t="s">
        <v>208</v>
      </c>
      <c r="AU444" s="23" t="s">
        <v>83</v>
      </c>
    </row>
    <row r="445" spans="2:51" s="11" customFormat="1" ht="13.5">
      <c r="B445" s="211"/>
      <c r="C445" s="212"/>
      <c r="D445" s="208" t="s">
        <v>210</v>
      </c>
      <c r="E445" s="213" t="s">
        <v>22</v>
      </c>
      <c r="F445" s="214" t="s">
        <v>211</v>
      </c>
      <c r="G445" s="212"/>
      <c r="H445" s="215" t="s">
        <v>22</v>
      </c>
      <c r="I445" s="216"/>
      <c r="J445" s="212"/>
      <c r="K445" s="212"/>
      <c r="L445" s="217"/>
      <c r="M445" s="218"/>
      <c r="N445" s="219"/>
      <c r="O445" s="219"/>
      <c r="P445" s="219"/>
      <c r="Q445" s="219"/>
      <c r="R445" s="219"/>
      <c r="S445" s="219"/>
      <c r="T445" s="220"/>
      <c r="AT445" s="221" t="s">
        <v>210</v>
      </c>
      <c r="AU445" s="221" t="s">
        <v>83</v>
      </c>
      <c r="AV445" s="11" t="s">
        <v>24</v>
      </c>
      <c r="AW445" s="11" t="s">
        <v>38</v>
      </c>
      <c r="AX445" s="11" t="s">
        <v>74</v>
      </c>
      <c r="AY445" s="221" t="s">
        <v>148</v>
      </c>
    </row>
    <row r="446" spans="2:51" s="12" customFormat="1" ht="13.5">
      <c r="B446" s="222"/>
      <c r="C446" s="223"/>
      <c r="D446" s="208" t="s">
        <v>210</v>
      </c>
      <c r="E446" s="224" t="s">
        <v>22</v>
      </c>
      <c r="F446" s="225" t="s">
        <v>766</v>
      </c>
      <c r="G446" s="223"/>
      <c r="H446" s="226">
        <v>38.15</v>
      </c>
      <c r="I446" s="227"/>
      <c r="J446" s="223"/>
      <c r="K446" s="223"/>
      <c r="L446" s="228"/>
      <c r="M446" s="229"/>
      <c r="N446" s="230"/>
      <c r="O446" s="230"/>
      <c r="P446" s="230"/>
      <c r="Q446" s="230"/>
      <c r="R446" s="230"/>
      <c r="S446" s="230"/>
      <c r="T446" s="231"/>
      <c r="AT446" s="232" t="s">
        <v>210</v>
      </c>
      <c r="AU446" s="232" t="s">
        <v>83</v>
      </c>
      <c r="AV446" s="12" t="s">
        <v>83</v>
      </c>
      <c r="AW446" s="12" t="s">
        <v>38</v>
      </c>
      <c r="AX446" s="12" t="s">
        <v>74</v>
      </c>
      <c r="AY446" s="232" t="s">
        <v>148</v>
      </c>
    </row>
    <row r="447" spans="2:51" s="12" customFormat="1" ht="13.5">
      <c r="B447" s="222"/>
      <c r="C447" s="223"/>
      <c r="D447" s="208" t="s">
        <v>210</v>
      </c>
      <c r="E447" s="224" t="s">
        <v>22</v>
      </c>
      <c r="F447" s="225" t="s">
        <v>767</v>
      </c>
      <c r="G447" s="223"/>
      <c r="H447" s="226">
        <v>29.09</v>
      </c>
      <c r="I447" s="227"/>
      <c r="J447" s="223"/>
      <c r="K447" s="223"/>
      <c r="L447" s="228"/>
      <c r="M447" s="229"/>
      <c r="N447" s="230"/>
      <c r="O447" s="230"/>
      <c r="P447" s="230"/>
      <c r="Q447" s="230"/>
      <c r="R447" s="230"/>
      <c r="S447" s="230"/>
      <c r="T447" s="231"/>
      <c r="AT447" s="232" t="s">
        <v>210</v>
      </c>
      <c r="AU447" s="232" t="s">
        <v>83</v>
      </c>
      <c r="AV447" s="12" t="s">
        <v>83</v>
      </c>
      <c r="AW447" s="12" t="s">
        <v>38</v>
      </c>
      <c r="AX447" s="12" t="s">
        <v>74</v>
      </c>
      <c r="AY447" s="232" t="s">
        <v>148</v>
      </c>
    </row>
    <row r="448" spans="2:51" s="12" customFormat="1" ht="13.5">
      <c r="B448" s="222"/>
      <c r="C448" s="223"/>
      <c r="D448" s="208" t="s">
        <v>210</v>
      </c>
      <c r="E448" s="224" t="s">
        <v>22</v>
      </c>
      <c r="F448" s="225" t="s">
        <v>768</v>
      </c>
      <c r="G448" s="223"/>
      <c r="H448" s="226">
        <v>29.49</v>
      </c>
      <c r="I448" s="227"/>
      <c r="J448" s="223"/>
      <c r="K448" s="223"/>
      <c r="L448" s="228"/>
      <c r="M448" s="229"/>
      <c r="N448" s="230"/>
      <c r="O448" s="230"/>
      <c r="P448" s="230"/>
      <c r="Q448" s="230"/>
      <c r="R448" s="230"/>
      <c r="S448" s="230"/>
      <c r="T448" s="231"/>
      <c r="AT448" s="232" t="s">
        <v>210</v>
      </c>
      <c r="AU448" s="232" t="s">
        <v>83</v>
      </c>
      <c r="AV448" s="12" t="s">
        <v>83</v>
      </c>
      <c r="AW448" s="12" t="s">
        <v>38</v>
      </c>
      <c r="AX448" s="12" t="s">
        <v>74</v>
      </c>
      <c r="AY448" s="232" t="s">
        <v>148</v>
      </c>
    </row>
    <row r="449" spans="2:51" s="12" customFormat="1" ht="13.5">
      <c r="B449" s="222"/>
      <c r="C449" s="223"/>
      <c r="D449" s="208" t="s">
        <v>210</v>
      </c>
      <c r="E449" s="224" t="s">
        <v>22</v>
      </c>
      <c r="F449" s="225" t="s">
        <v>769</v>
      </c>
      <c r="G449" s="223"/>
      <c r="H449" s="226">
        <v>42.55</v>
      </c>
      <c r="I449" s="227"/>
      <c r="J449" s="223"/>
      <c r="K449" s="223"/>
      <c r="L449" s="228"/>
      <c r="M449" s="229"/>
      <c r="N449" s="230"/>
      <c r="O449" s="230"/>
      <c r="P449" s="230"/>
      <c r="Q449" s="230"/>
      <c r="R449" s="230"/>
      <c r="S449" s="230"/>
      <c r="T449" s="231"/>
      <c r="AT449" s="232" t="s">
        <v>210</v>
      </c>
      <c r="AU449" s="232" t="s">
        <v>83</v>
      </c>
      <c r="AV449" s="12" t="s">
        <v>83</v>
      </c>
      <c r="AW449" s="12" t="s">
        <v>38</v>
      </c>
      <c r="AX449" s="12" t="s">
        <v>74</v>
      </c>
      <c r="AY449" s="232" t="s">
        <v>148</v>
      </c>
    </row>
    <row r="450" spans="2:51" s="12" customFormat="1" ht="13.5">
      <c r="B450" s="222"/>
      <c r="C450" s="223"/>
      <c r="D450" s="208" t="s">
        <v>210</v>
      </c>
      <c r="E450" s="224" t="s">
        <v>22</v>
      </c>
      <c r="F450" s="225" t="s">
        <v>770</v>
      </c>
      <c r="G450" s="223"/>
      <c r="H450" s="226">
        <v>33.95</v>
      </c>
      <c r="I450" s="227"/>
      <c r="J450" s="223"/>
      <c r="K450" s="223"/>
      <c r="L450" s="228"/>
      <c r="M450" s="229"/>
      <c r="N450" s="230"/>
      <c r="O450" s="230"/>
      <c r="P450" s="230"/>
      <c r="Q450" s="230"/>
      <c r="R450" s="230"/>
      <c r="S450" s="230"/>
      <c r="T450" s="231"/>
      <c r="AT450" s="232" t="s">
        <v>210</v>
      </c>
      <c r="AU450" s="232" t="s">
        <v>83</v>
      </c>
      <c r="AV450" s="12" t="s">
        <v>83</v>
      </c>
      <c r="AW450" s="12" t="s">
        <v>38</v>
      </c>
      <c r="AX450" s="12" t="s">
        <v>74</v>
      </c>
      <c r="AY450" s="232" t="s">
        <v>148</v>
      </c>
    </row>
    <row r="451" spans="2:51" s="12" customFormat="1" ht="13.5">
      <c r="B451" s="222"/>
      <c r="C451" s="223"/>
      <c r="D451" s="208" t="s">
        <v>210</v>
      </c>
      <c r="E451" s="224" t="s">
        <v>22</v>
      </c>
      <c r="F451" s="225" t="s">
        <v>773</v>
      </c>
      <c r="G451" s="223"/>
      <c r="H451" s="226">
        <v>12.2</v>
      </c>
      <c r="I451" s="227"/>
      <c r="J451" s="223"/>
      <c r="K451" s="223"/>
      <c r="L451" s="228"/>
      <c r="M451" s="229"/>
      <c r="N451" s="230"/>
      <c r="O451" s="230"/>
      <c r="P451" s="230"/>
      <c r="Q451" s="230"/>
      <c r="R451" s="230"/>
      <c r="S451" s="230"/>
      <c r="T451" s="231"/>
      <c r="AT451" s="232" t="s">
        <v>210</v>
      </c>
      <c r="AU451" s="232" t="s">
        <v>83</v>
      </c>
      <c r="AV451" s="12" t="s">
        <v>83</v>
      </c>
      <c r="AW451" s="12" t="s">
        <v>38</v>
      </c>
      <c r="AX451" s="12" t="s">
        <v>74</v>
      </c>
      <c r="AY451" s="232" t="s">
        <v>148</v>
      </c>
    </row>
    <row r="452" spans="2:51" s="12" customFormat="1" ht="13.5">
      <c r="B452" s="222"/>
      <c r="C452" s="223"/>
      <c r="D452" s="208" t="s">
        <v>210</v>
      </c>
      <c r="E452" s="224" t="s">
        <v>22</v>
      </c>
      <c r="F452" s="225" t="s">
        <v>774</v>
      </c>
      <c r="G452" s="223"/>
      <c r="H452" s="226">
        <v>127.35</v>
      </c>
      <c r="I452" s="227"/>
      <c r="J452" s="223"/>
      <c r="K452" s="223"/>
      <c r="L452" s="228"/>
      <c r="M452" s="229"/>
      <c r="N452" s="230"/>
      <c r="O452" s="230"/>
      <c r="P452" s="230"/>
      <c r="Q452" s="230"/>
      <c r="R452" s="230"/>
      <c r="S452" s="230"/>
      <c r="T452" s="231"/>
      <c r="AT452" s="232" t="s">
        <v>210</v>
      </c>
      <c r="AU452" s="232" t="s">
        <v>83</v>
      </c>
      <c r="AV452" s="12" t="s">
        <v>83</v>
      </c>
      <c r="AW452" s="12" t="s">
        <v>38</v>
      </c>
      <c r="AX452" s="12" t="s">
        <v>74</v>
      </c>
      <c r="AY452" s="232" t="s">
        <v>148</v>
      </c>
    </row>
    <row r="453" spans="2:51" s="12" customFormat="1" ht="13.5">
      <c r="B453" s="222"/>
      <c r="C453" s="223"/>
      <c r="D453" s="208" t="s">
        <v>210</v>
      </c>
      <c r="E453" s="224" t="s">
        <v>22</v>
      </c>
      <c r="F453" s="225" t="s">
        <v>775</v>
      </c>
      <c r="G453" s="223"/>
      <c r="H453" s="226">
        <v>6.7</v>
      </c>
      <c r="I453" s="227"/>
      <c r="J453" s="223"/>
      <c r="K453" s="223"/>
      <c r="L453" s="228"/>
      <c r="M453" s="229"/>
      <c r="N453" s="230"/>
      <c r="O453" s="230"/>
      <c r="P453" s="230"/>
      <c r="Q453" s="230"/>
      <c r="R453" s="230"/>
      <c r="S453" s="230"/>
      <c r="T453" s="231"/>
      <c r="AT453" s="232" t="s">
        <v>210</v>
      </c>
      <c r="AU453" s="232" t="s">
        <v>83</v>
      </c>
      <c r="AV453" s="12" t="s">
        <v>83</v>
      </c>
      <c r="AW453" s="12" t="s">
        <v>38</v>
      </c>
      <c r="AX453" s="12" t="s">
        <v>74</v>
      </c>
      <c r="AY453" s="232" t="s">
        <v>148</v>
      </c>
    </row>
    <row r="454" spans="2:51" s="12" customFormat="1" ht="13.5">
      <c r="B454" s="222"/>
      <c r="C454" s="223"/>
      <c r="D454" s="208" t="s">
        <v>210</v>
      </c>
      <c r="E454" s="224" t="s">
        <v>22</v>
      </c>
      <c r="F454" s="225" t="s">
        <v>776</v>
      </c>
      <c r="G454" s="223"/>
      <c r="H454" s="226">
        <v>36.49</v>
      </c>
      <c r="I454" s="227"/>
      <c r="J454" s="223"/>
      <c r="K454" s="223"/>
      <c r="L454" s="228"/>
      <c r="M454" s="229"/>
      <c r="N454" s="230"/>
      <c r="O454" s="230"/>
      <c r="P454" s="230"/>
      <c r="Q454" s="230"/>
      <c r="R454" s="230"/>
      <c r="S454" s="230"/>
      <c r="T454" s="231"/>
      <c r="AT454" s="232" t="s">
        <v>210</v>
      </c>
      <c r="AU454" s="232" t="s">
        <v>83</v>
      </c>
      <c r="AV454" s="12" t="s">
        <v>83</v>
      </c>
      <c r="AW454" s="12" t="s">
        <v>38</v>
      </c>
      <c r="AX454" s="12" t="s">
        <v>74</v>
      </c>
      <c r="AY454" s="232" t="s">
        <v>148</v>
      </c>
    </row>
    <row r="455" spans="2:51" s="12" customFormat="1" ht="13.5">
      <c r="B455" s="222"/>
      <c r="C455" s="223"/>
      <c r="D455" s="208" t="s">
        <v>210</v>
      </c>
      <c r="E455" s="224" t="s">
        <v>22</v>
      </c>
      <c r="F455" s="225" t="s">
        <v>777</v>
      </c>
      <c r="G455" s="223"/>
      <c r="H455" s="226">
        <v>16.9</v>
      </c>
      <c r="I455" s="227"/>
      <c r="J455" s="223"/>
      <c r="K455" s="223"/>
      <c r="L455" s="228"/>
      <c r="M455" s="229"/>
      <c r="N455" s="230"/>
      <c r="O455" s="230"/>
      <c r="P455" s="230"/>
      <c r="Q455" s="230"/>
      <c r="R455" s="230"/>
      <c r="S455" s="230"/>
      <c r="T455" s="231"/>
      <c r="AT455" s="232" t="s">
        <v>210</v>
      </c>
      <c r="AU455" s="232" t="s">
        <v>83</v>
      </c>
      <c r="AV455" s="12" t="s">
        <v>83</v>
      </c>
      <c r="AW455" s="12" t="s">
        <v>38</v>
      </c>
      <c r="AX455" s="12" t="s">
        <v>74</v>
      </c>
      <c r="AY455" s="232" t="s">
        <v>148</v>
      </c>
    </row>
    <row r="456" spans="2:51" s="12" customFormat="1" ht="13.5">
      <c r="B456" s="222"/>
      <c r="C456" s="223"/>
      <c r="D456" s="208" t="s">
        <v>210</v>
      </c>
      <c r="E456" s="224" t="s">
        <v>22</v>
      </c>
      <c r="F456" s="225" t="s">
        <v>778</v>
      </c>
      <c r="G456" s="223"/>
      <c r="H456" s="226">
        <v>30</v>
      </c>
      <c r="I456" s="227"/>
      <c r="J456" s="223"/>
      <c r="K456" s="223"/>
      <c r="L456" s="228"/>
      <c r="M456" s="229"/>
      <c r="N456" s="230"/>
      <c r="O456" s="230"/>
      <c r="P456" s="230"/>
      <c r="Q456" s="230"/>
      <c r="R456" s="230"/>
      <c r="S456" s="230"/>
      <c r="T456" s="231"/>
      <c r="AT456" s="232" t="s">
        <v>210</v>
      </c>
      <c r="AU456" s="232" t="s">
        <v>83</v>
      </c>
      <c r="AV456" s="12" t="s">
        <v>83</v>
      </c>
      <c r="AW456" s="12" t="s">
        <v>38</v>
      </c>
      <c r="AX456" s="12" t="s">
        <v>74</v>
      </c>
      <c r="AY456" s="232" t="s">
        <v>148</v>
      </c>
    </row>
    <row r="457" spans="2:51" s="12" customFormat="1" ht="13.5">
      <c r="B457" s="222"/>
      <c r="C457" s="223"/>
      <c r="D457" s="208" t="s">
        <v>210</v>
      </c>
      <c r="E457" s="224" t="s">
        <v>22</v>
      </c>
      <c r="F457" s="225" t="s">
        <v>779</v>
      </c>
      <c r="G457" s="223"/>
      <c r="H457" s="226">
        <v>16.6</v>
      </c>
      <c r="I457" s="227"/>
      <c r="J457" s="223"/>
      <c r="K457" s="223"/>
      <c r="L457" s="228"/>
      <c r="M457" s="229"/>
      <c r="N457" s="230"/>
      <c r="O457" s="230"/>
      <c r="P457" s="230"/>
      <c r="Q457" s="230"/>
      <c r="R457" s="230"/>
      <c r="S457" s="230"/>
      <c r="T457" s="231"/>
      <c r="AT457" s="232" t="s">
        <v>210</v>
      </c>
      <c r="AU457" s="232" t="s">
        <v>83</v>
      </c>
      <c r="AV457" s="12" t="s">
        <v>83</v>
      </c>
      <c r="AW457" s="12" t="s">
        <v>38</v>
      </c>
      <c r="AX457" s="12" t="s">
        <v>74</v>
      </c>
      <c r="AY457" s="232" t="s">
        <v>148</v>
      </c>
    </row>
    <row r="458" spans="2:51" s="12" customFormat="1" ht="13.5">
      <c r="B458" s="222"/>
      <c r="C458" s="223"/>
      <c r="D458" s="208" t="s">
        <v>210</v>
      </c>
      <c r="E458" s="224" t="s">
        <v>22</v>
      </c>
      <c r="F458" s="225" t="s">
        <v>780</v>
      </c>
      <c r="G458" s="223"/>
      <c r="H458" s="226">
        <v>77.29</v>
      </c>
      <c r="I458" s="227"/>
      <c r="J458" s="223"/>
      <c r="K458" s="223"/>
      <c r="L458" s="228"/>
      <c r="M458" s="229"/>
      <c r="N458" s="230"/>
      <c r="O458" s="230"/>
      <c r="P458" s="230"/>
      <c r="Q458" s="230"/>
      <c r="R458" s="230"/>
      <c r="S458" s="230"/>
      <c r="T458" s="231"/>
      <c r="AT458" s="232" t="s">
        <v>210</v>
      </c>
      <c r="AU458" s="232" t="s">
        <v>83</v>
      </c>
      <c r="AV458" s="12" t="s">
        <v>83</v>
      </c>
      <c r="AW458" s="12" t="s">
        <v>38</v>
      </c>
      <c r="AX458" s="12" t="s">
        <v>74</v>
      </c>
      <c r="AY458" s="232" t="s">
        <v>148</v>
      </c>
    </row>
    <row r="459" spans="2:51" s="12" customFormat="1" ht="13.5">
      <c r="B459" s="222"/>
      <c r="C459" s="223"/>
      <c r="D459" s="208" t="s">
        <v>210</v>
      </c>
      <c r="E459" s="224" t="s">
        <v>22</v>
      </c>
      <c r="F459" s="225" t="s">
        <v>957</v>
      </c>
      <c r="G459" s="223"/>
      <c r="H459" s="226">
        <v>53.8</v>
      </c>
      <c r="I459" s="227"/>
      <c r="J459" s="223"/>
      <c r="K459" s="223"/>
      <c r="L459" s="228"/>
      <c r="M459" s="229"/>
      <c r="N459" s="230"/>
      <c r="O459" s="230"/>
      <c r="P459" s="230"/>
      <c r="Q459" s="230"/>
      <c r="R459" s="230"/>
      <c r="S459" s="230"/>
      <c r="T459" s="231"/>
      <c r="AT459" s="232" t="s">
        <v>210</v>
      </c>
      <c r="AU459" s="232" t="s">
        <v>83</v>
      </c>
      <c r="AV459" s="12" t="s">
        <v>83</v>
      </c>
      <c r="AW459" s="12" t="s">
        <v>38</v>
      </c>
      <c r="AX459" s="12" t="s">
        <v>74</v>
      </c>
      <c r="AY459" s="232" t="s">
        <v>148</v>
      </c>
    </row>
    <row r="460" spans="2:51" s="12" customFormat="1" ht="13.5">
      <c r="B460" s="222"/>
      <c r="C460" s="223"/>
      <c r="D460" s="208" t="s">
        <v>210</v>
      </c>
      <c r="E460" s="224" t="s">
        <v>22</v>
      </c>
      <c r="F460" s="225" t="s">
        <v>958</v>
      </c>
      <c r="G460" s="223"/>
      <c r="H460" s="226">
        <v>15.55</v>
      </c>
      <c r="I460" s="227"/>
      <c r="J460" s="223"/>
      <c r="K460" s="223"/>
      <c r="L460" s="228"/>
      <c r="M460" s="229"/>
      <c r="N460" s="230"/>
      <c r="O460" s="230"/>
      <c r="P460" s="230"/>
      <c r="Q460" s="230"/>
      <c r="R460" s="230"/>
      <c r="S460" s="230"/>
      <c r="T460" s="231"/>
      <c r="AT460" s="232" t="s">
        <v>210</v>
      </c>
      <c r="AU460" s="232" t="s">
        <v>83</v>
      </c>
      <c r="AV460" s="12" t="s">
        <v>83</v>
      </c>
      <c r="AW460" s="12" t="s">
        <v>38</v>
      </c>
      <c r="AX460" s="12" t="s">
        <v>74</v>
      </c>
      <c r="AY460" s="232" t="s">
        <v>148</v>
      </c>
    </row>
    <row r="461" spans="2:51" s="13" customFormat="1" ht="13.5">
      <c r="B461" s="233"/>
      <c r="C461" s="234"/>
      <c r="D461" s="244" t="s">
        <v>210</v>
      </c>
      <c r="E461" s="245" t="s">
        <v>22</v>
      </c>
      <c r="F461" s="246" t="s">
        <v>213</v>
      </c>
      <c r="G461" s="234"/>
      <c r="H461" s="247">
        <v>566.11</v>
      </c>
      <c r="I461" s="238"/>
      <c r="J461" s="234"/>
      <c r="K461" s="234"/>
      <c r="L461" s="239"/>
      <c r="M461" s="240"/>
      <c r="N461" s="241"/>
      <c r="O461" s="241"/>
      <c r="P461" s="241"/>
      <c r="Q461" s="241"/>
      <c r="R461" s="241"/>
      <c r="S461" s="241"/>
      <c r="T461" s="242"/>
      <c r="AT461" s="243" t="s">
        <v>210</v>
      </c>
      <c r="AU461" s="243" t="s">
        <v>83</v>
      </c>
      <c r="AV461" s="13" t="s">
        <v>167</v>
      </c>
      <c r="AW461" s="13" t="s">
        <v>38</v>
      </c>
      <c r="AX461" s="13" t="s">
        <v>24</v>
      </c>
      <c r="AY461" s="243" t="s">
        <v>148</v>
      </c>
    </row>
    <row r="462" spans="2:65" s="1" customFormat="1" ht="44.25" customHeight="1">
      <c r="B462" s="40"/>
      <c r="C462" s="192" t="s">
        <v>959</v>
      </c>
      <c r="D462" s="192" t="s">
        <v>151</v>
      </c>
      <c r="E462" s="193" t="s">
        <v>960</v>
      </c>
      <c r="F462" s="194" t="s">
        <v>961</v>
      </c>
      <c r="G462" s="195" t="s">
        <v>206</v>
      </c>
      <c r="H462" s="196">
        <v>26.75</v>
      </c>
      <c r="I462" s="197"/>
      <c r="J462" s="198">
        <f>ROUND(I462*H462,2)</f>
        <v>0</v>
      </c>
      <c r="K462" s="194" t="s">
        <v>155</v>
      </c>
      <c r="L462" s="60"/>
      <c r="M462" s="199" t="s">
        <v>22</v>
      </c>
      <c r="N462" s="200" t="s">
        <v>45</v>
      </c>
      <c r="O462" s="41"/>
      <c r="P462" s="201">
        <f>O462*H462</f>
        <v>0</v>
      </c>
      <c r="Q462" s="201">
        <v>0.01415</v>
      </c>
      <c r="R462" s="201">
        <f>Q462*H462</f>
        <v>0.3785125</v>
      </c>
      <c r="S462" s="201">
        <v>0</v>
      </c>
      <c r="T462" s="202">
        <f>S462*H462</f>
        <v>0</v>
      </c>
      <c r="AR462" s="23" t="s">
        <v>277</v>
      </c>
      <c r="AT462" s="23" t="s">
        <v>151</v>
      </c>
      <c r="AU462" s="23" t="s">
        <v>83</v>
      </c>
      <c r="AY462" s="23" t="s">
        <v>148</v>
      </c>
      <c r="BE462" s="203">
        <f>IF(N462="základní",J462,0)</f>
        <v>0</v>
      </c>
      <c r="BF462" s="203">
        <f>IF(N462="snížená",J462,0)</f>
        <v>0</v>
      </c>
      <c r="BG462" s="203">
        <f>IF(N462="zákl. přenesená",J462,0)</f>
        <v>0</v>
      </c>
      <c r="BH462" s="203">
        <f>IF(N462="sníž. přenesená",J462,0)</f>
        <v>0</v>
      </c>
      <c r="BI462" s="203">
        <f>IF(N462="nulová",J462,0)</f>
        <v>0</v>
      </c>
      <c r="BJ462" s="23" t="s">
        <v>24</v>
      </c>
      <c r="BK462" s="203">
        <f>ROUND(I462*H462,2)</f>
        <v>0</v>
      </c>
      <c r="BL462" s="23" t="s">
        <v>277</v>
      </c>
      <c r="BM462" s="23" t="s">
        <v>962</v>
      </c>
    </row>
    <row r="463" spans="2:47" s="1" customFormat="1" ht="135">
      <c r="B463" s="40"/>
      <c r="C463" s="62"/>
      <c r="D463" s="208" t="s">
        <v>208</v>
      </c>
      <c r="E463" s="62"/>
      <c r="F463" s="209" t="s">
        <v>483</v>
      </c>
      <c r="G463" s="62"/>
      <c r="H463" s="62"/>
      <c r="I463" s="162"/>
      <c r="J463" s="62"/>
      <c r="K463" s="62"/>
      <c r="L463" s="60"/>
      <c r="M463" s="210"/>
      <c r="N463" s="41"/>
      <c r="O463" s="41"/>
      <c r="P463" s="41"/>
      <c r="Q463" s="41"/>
      <c r="R463" s="41"/>
      <c r="S463" s="41"/>
      <c r="T463" s="77"/>
      <c r="AT463" s="23" t="s">
        <v>208</v>
      </c>
      <c r="AU463" s="23" t="s">
        <v>83</v>
      </c>
    </row>
    <row r="464" spans="2:51" s="11" customFormat="1" ht="13.5">
      <c r="B464" s="211"/>
      <c r="C464" s="212"/>
      <c r="D464" s="208" t="s">
        <v>210</v>
      </c>
      <c r="E464" s="213" t="s">
        <v>22</v>
      </c>
      <c r="F464" s="214" t="s">
        <v>211</v>
      </c>
      <c r="G464" s="212"/>
      <c r="H464" s="215" t="s">
        <v>22</v>
      </c>
      <c r="I464" s="216"/>
      <c r="J464" s="212"/>
      <c r="K464" s="212"/>
      <c r="L464" s="217"/>
      <c r="M464" s="218"/>
      <c r="N464" s="219"/>
      <c r="O464" s="219"/>
      <c r="P464" s="219"/>
      <c r="Q464" s="219"/>
      <c r="R464" s="219"/>
      <c r="S464" s="219"/>
      <c r="T464" s="220"/>
      <c r="AT464" s="221" t="s">
        <v>210</v>
      </c>
      <c r="AU464" s="221" t="s">
        <v>83</v>
      </c>
      <c r="AV464" s="11" t="s">
        <v>24</v>
      </c>
      <c r="AW464" s="11" t="s">
        <v>38</v>
      </c>
      <c r="AX464" s="11" t="s">
        <v>74</v>
      </c>
      <c r="AY464" s="221" t="s">
        <v>148</v>
      </c>
    </row>
    <row r="465" spans="2:51" s="12" customFormat="1" ht="13.5">
      <c r="B465" s="222"/>
      <c r="C465" s="223"/>
      <c r="D465" s="208" t="s">
        <v>210</v>
      </c>
      <c r="E465" s="224" t="s">
        <v>22</v>
      </c>
      <c r="F465" s="225" t="s">
        <v>771</v>
      </c>
      <c r="G465" s="223"/>
      <c r="H465" s="226">
        <v>13.35</v>
      </c>
      <c r="I465" s="227"/>
      <c r="J465" s="223"/>
      <c r="K465" s="223"/>
      <c r="L465" s="228"/>
      <c r="M465" s="229"/>
      <c r="N465" s="230"/>
      <c r="O465" s="230"/>
      <c r="P465" s="230"/>
      <c r="Q465" s="230"/>
      <c r="R465" s="230"/>
      <c r="S465" s="230"/>
      <c r="T465" s="231"/>
      <c r="AT465" s="232" t="s">
        <v>210</v>
      </c>
      <c r="AU465" s="232" t="s">
        <v>83</v>
      </c>
      <c r="AV465" s="12" t="s">
        <v>83</v>
      </c>
      <c r="AW465" s="12" t="s">
        <v>38</v>
      </c>
      <c r="AX465" s="12" t="s">
        <v>74</v>
      </c>
      <c r="AY465" s="232" t="s">
        <v>148</v>
      </c>
    </row>
    <row r="466" spans="2:51" s="12" customFormat="1" ht="13.5">
      <c r="B466" s="222"/>
      <c r="C466" s="223"/>
      <c r="D466" s="208" t="s">
        <v>210</v>
      </c>
      <c r="E466" s="224" t="s">
        <v>22</v>
      </c>
      <c r="F466" s="225" t="s">
        <v>772</v>
      </c>
      <c r="G466" s="223"/>
      <c r="H466" s="226">
        <v>13.4</v>
      </c>
      <c r="I466" s="227"/>
      <c r="J466" s="223"/>
      <c r="K466" s="223"/>
      <c r="L466" s="228"/>
      <c r="M466" s="229"/>
      <c r="N466" s="230"/>
      <c r="O466" s="230"/>
      <c r="P466" s="230"/>
      <c r="Q466" s="230"/>
      <c r="R466" s="230"/>
      <c r="S466" s="230"/>
      <c r="T466" s="231"/>
      <c r="AT466" s="232" t="s">
        <v>210</v>
      </c>
      <c r="AU466" s="232" t="s">
        <v>83</v>
      </c>
      <c r="AV466" s="12" t="s">
        <v>83</v>
      </c>
      <c r="AW466" s="12" t="s">
        <v>38</v>
      </c>
      <c r="AX466" s="12" t="s">
        <v>74</v>
      </c>
      <c r="AY466" s="232" t="s">
        <v>148</v>
      </c>
    </row>
    <row r="467" spans="2:51" s="13" customFormat="1" ht="13.5">
      <c r="B467" s="233"/>
      <c r="C467" s="234"/>
      <c r="D467" s="244" t="s">
        <v>210</v>
      </c>
      <c r="E467" s="245" t="s">
        <v>22</v>
      </c>
      <c r="F467" s="246" t="s">
        <v>213</v>
      </c>
      <c r="G467" s="234"/>
      <c r="H467" s="247">
        <v>26.75</v>
      </c>
      <c r="I467" s="238"/>
      <c r="J467" s="234"/>
      <c r="K467" s="234"/>
      <c r="L467" s="239"/>
      <c r="M467" s="240"/>
      <c r="N467" s="241"/>
      <c r="O467" s="241"/>
      <c r="P467" s="241"/>
      <c r="Q467" s="241"/>
      <c r="R467" s="241"/>
      <c r="S467" s="241"/>
      <c r="T467" s="242"/>
      <c r="AT467" s="243" t="s">
        <v>210</v>
      </c>
      <c r="AU467" s="243" t="s">
        <v>83</v>
      </c>
      <c r="AV467" s="13" t="s">
        <v>167</v>
      </c>
      <c r="AW467" s="13" t="s">
        <v>38</v>
      </c>
      <c r="AX467" s="13" t="s">
        <v>24</v>
      </c>
      <c r="AY467" s="243" t="s">
        <v>148</v>
      </c>
    </row>
    <row r="468" spans="2:65" s="1" customFormat="1" ht="44.25" customHeight="1">
      <c r="B468" s="40"/>
      <c r="C468" s="192" t="s">
        <v>963</v>
      </c>
      <c r="D468" s="192" t="s">
        <v>151</v>
      </c>
      <c r="E468" s="193" t="s">
        <v>964</v>
      </c>
      <c r="F468" s="194" t="s">
        <v>965</v>
      </c>
      <c r="G468" s="195" t="s">
        <v>332</v>
      </c>
      <c r="H468" s="196">
        <v>26</v>
      </c>
      <c r="I468" s="197"/>
      <c r="J468" s="198">
        <f>ROUND(I468*H468,2)</f>
        <v>0</v>
      </c>
      <c r="K468" s="194" t="s">
        <v>155</v>
      </c>
      <c r="L468" s="60"/>
      <c r="M468" s="199" t="s">
        <v>22</v>
      </c>
      <c r="N468" s="200" t="s">
        <v>45</v>
      </c>
      <c r="O468" s="41"/>
      <c r="P468" s="201">
        <f>O468*H468</f>
        <v>0</v>
      </c>
      <c r="Q468" s="201">
        <v>0.02368</v>
      </c>
      <c r="R468" s="201">
        <f>Q468*H468</f>
        <v>0.61568</v>
      </c>
      <c r="S468" s="201">
        <v>0</v>
      </c>
      <c r="T468" s="202">
        <f>S468*H468</f>
        <v>0</v>
      </c>
      <c r="AR468" s="23" t="s">
        <v>277</v>
      </c>
      <c r="AT468" s="23" t="s">
        <v>151</v>
      </c>
      <c r="AU468" s="23" t="s">
        <v>83</v>
      </c>
      <c r="AY468" s="23" t="s">
        <v>148</v>
      </c>
      <c r="BE468" s="203">
        <f>IF(N468="základní",J468,0)</f>
        <v>0</v>
      </c>
      <c r="BF468" s="203">
        <f>IF(N468="snížená",J468,0)</f>
        <v>0</v>
      </c>
      <c r="BG468" s="203">
        <f>IF(N468="zákl. přenesená",J468,0)</f>
        <v>0</v>
      </c>
      <c r="BH468" s="203">
        <f>IF(N468="sníž. přenesená",J468,0)</f>
        <v>0</v>
      </c>
      <c r="BI468" s="203">
        <f>IF(N468="nulová",J468,0)</f>
        <v>0</v>
      </c>
      <c r="BJ468" s="23" t="s">
        <v>24</v>
      </c>
      <c r="BK468" s="203">
        <f>ROUND(I468*H468,2)</f>
        <v>0</v>
      </c>
      <c r="BL468" s="23" t="s">
        <v>277</v>
      </c>
      <c r="BM468" s="23" t="s">
        <v>966</v>
      </c>
    </row>
    <row r="469" spans="2:47" s="1" customFormat="1" ht="94.5">
      <c r="B469" s="40"/>
      <c r="C469" s="62"/>
      <c r="D469" s="208" t="s">
        <v>208</v>
      </c>
      <c r="E469" s="62"/>
      <c r="F469" s="209" t="s">
        <v>967</v>
      </c>
      <c r="G469" s="62"/>
      <c r="H469" s="62"/>
      <c r="I469" s="162"/>
      <c r="J469" s="62"/>
      <c r="K469" s="62"/>
      <c r="L469" s="60"/>
      <c r="M469" s="210"/>
      <c r="N469" s="41"/>
      <c r="O469" s="41"/>
      <c r="P469" s="41"/>
      <c r="Q469" s="41"/>
      <c r="R469" s="41"/>
      <c r="S469" s="41"/>
      <c r="T469" s="77"/>
      <c r="AT469" s="23" t="s">
        <v>208</v>
      </c>
      <c r="AU469" s="23" t="s">
        <v>83</v>
      </c>
    </row>
    <row r="470" spans="2:51" s="11" customFormat="1" ht="13.5">
      <c r="B470" s="211"/>
      <c r="C470" s="212"/>
      <c r="D470" s="208" t="s">
        <v>210</v>
      </c>
      <c r="E470" s="213" t="s">
        <v>22</v>
      </c>
      <c r="F470" s="214" t="s">
        <v>211</v>
      </c>
      <c r="G470" s="212"/>
      <c r="H470" s="215" t="s">
        <v>22</v>
      </c>
      <c r="I470" s="216"/>
      <c r="J470" s="212"/>
      <c r="K470" s="212"/>
      <c r="L470" s="217"/>
      <c r="M470" s="218"/>
      <c r="N470" s="219"/>
      <c r="O470" s="219"/>
      <c r="P470" s="219"/>
      <c r="Q470" s="219"/>
      <c r="R470" s="219"/>
      <c r="S470" s="219"/>
      <c r="T470" s="220"/>
      <c r="AT470" s="221" t="s">
        <v>210</v>
      </c>
      <c r="AU470" s="221" t="s">
        <v>83</v>
      </c>
      <c r="AV470" s="11" t="s">
        <v>24</v>
      </c>
      <c r="AW470" s="11" t="s">
        <v>38</v>
      </c>
      <c r="AX470" s="11" t="s">
        <v>74</v>
      </c>
      <c r="AY470" s="221" t="s">
        <v>148</v>
      </c>
    </row>
    <row r="471" spans="2:51" s="12" customFormat="1" ht="13.5">
      <c r="B471" s="222"/>
      <c r="C471" s="223"/>
      <c r="D471" s="244" t="s">
        <v>210</v>
      </c>
      <c r="E471" s="249" t="s">
        <v>22</v>
      </c>
      <c r="F471" s="250" t="s">
        <v>968</v>
      </c>
      <c r="G471" s="223"/>
      <c r="H471" s="251">
        <v>26</v>
      </c>
      <c r="I471" s="227"/>
      <c r="J471" s="223"/>
      <c r="K471" s="223"/>
      <c r="L471" s="228"/>
      <c r="M471" s="229"/>
      <c r="N471" s="230"/>
      <c r="O471" s="230"/>
      <c r="P471" s="230"/>
      <c r="Q471" s="230"/>
      <c r="R471" s="230"/>
      <c r="S471" s="230"/>
      <c r="T471" s="231"/>
      <c r="AT471" s="232" t="s">
        <v>210</v>
      </c>
      <c r="AU471" s="232" t="s">
        <v>83</v>
      </c>
      <c r="AV471" s="12" t="s">
        <v>83</v>
      </c>
      <c r="AW471" s="12" t="s">
        <v>38</v>
      </c>
      <c r="AX471" s="12" t="s">
        <v>24</v>
      </c>
      <c r="AY471" s="232" t="s">
        <v>148</v>
      </c>
    </row>
    <row r="472" spans="2:65" s="1" customFormat="1" ht="44.25" customHeight="1">
      <c r="B472" s="40"/>
      <c r="C472" s="192" t="s">
        <v>969</v>
      </c>
      <c r="D472" s="192" t="s">
        <v>151</v>
      </c>
      <c r="E472" s="193" t="s">
        <v>970</v>
      </c>
      <c r="F472" s="194" t="s">
        <v>971</v>
      </c>
      <c r="G472" s="195" t="s">
        <v>206</v>
      </c>
      <c r="H472" s="196">
        <v>13</v>
      </c>
      <c r="I472" s="197"/>
      <c r="J472" s="198">
        <f>ROUND(I472*H472,2)</f>
        <v>0</v>
      </c>
      <c r="K472" s="194" t="s">
        <v>155</v>
      </c>
      <c r="L472" s="60"/>
      <c r="M472" s="199" t="s">
        <v>22</v>
      </c>
      <c r="N472" s="200" t="s">
        <v>45</v>
      </c>
      <c r="O472" s="41"/>
      <c r="P472" s="201">
        <f>O472*H472</f>
        <v>0</v>
      </c>
      <c r="Q472" s="201">
        <v>0.01827</v>
      </c>
      <c r="R472" s="201">
        <f>Q472*H472</f>
        <v>0.23751000000000003</v>
      </c>
      <c r="S472" s="201">
        <v>0</v>
      </c>
      <c r="T472" s="202">
        <f>S472*H472</f>
        <v>0</v>
      </c>
      <c r="AR472" s="23" t="s">
        <v>277</v>
      </c>
      <c r="AT472" s="23" t="s">
        <v>151</v>
      </c>
      <c r="AU472" s="23" t="s">
        <v>83</v>
      </c>
      <c r="AY472" s="23" t="s">
        <v>148</v>
      </c>
      <c r="BE472" s="203">
        <f>IF(N472="základní",J472,0)</f>
        <v>0</v>
      </c>
      <c r="BF472" s="203">
        <f>IF(N472="snížená",J472,0)</f>
        <v>0</v>
      </c>
      <c r="BG472" s="203">
        <f>IF(N472="zákl. přenesená",J472,0)</f>
        <v>0</v>
      </c>
      <c r="BH472" s="203">
        <f>IF(N472="sníž. přenesená",J472,0)</f>
        <v>0</v>
      </c>
      <c r="BI472" s="203">
        <f>IF(N472="nulová",J472,0)</f>
        <v>0</v>
      </c>
      <c r="BJ472" s="23" t="s">
        <v>24</v>
      </c>
      <c r="BK472" s="203">
        <f>ROUND(I472*H472,2)</f>
        <v>0</v>
      </c>
      <c r="BL472" s="23" t="s">
        <v>277</v>
      </c>
      <c r="BM472" s="23" t="s">
        <v>972</v>
      </c>
    </row>
    <row r="473" spans="2:47" s="1" customFormat="1" ht="94.5">
      <c r="B473" s="40"/>
      <c r="C473" s="62"/>
      <c r="D473" s="208" t="s">
        <v>208</v>
      </c>
      <c r="E473" s="62"/>
      <c r="F473" s="209" t="s">
        <v>967</v>
      </c>
      <c r="G473" s="62"/>
      <c r="H473" s="62"/>
      <c r="I473" s="162"/>
      <c r="J473" s="62"/>
      <c r="K473" s="62"/>
      <c r="L473" s="60"/>
      <c r="M473" s="210"/>
      <c r="N473" s="41"/>
      <c r="O473" s="41"/>
      <c r="P473" s="41"/>
      <c r="Q473" s="41"/>
      <c r="R473" s="41"/>
      <c r="S473" s="41"/>
      <c r="T473" s="77"/>
      <c r="AT473" s="23" t="s">
        <v>208</v>
      </c>
      <c r="AU473" s="23" t="s">
        <v>83</v>
      </c>
    </row>
    <row r="474" spans="2:51" s="11" customFormat="1" ht="13.5">
      <c r="B474" s="211"/>
      <c r="C474" s="212"/>
      <c r="D474" s="208" t="s">
        <v>210</v>
      </c>
      <c r="E474" s="213" t="s">
        <v>22</v>
      </c>
      <c r="F474" s="214" t="s">
        <v>211</v>
      </c>
      <c r="G474" s="212"/>
      <c r="H474" s="215" t="s">
        <v>22</v>
      </c>
      <c r="I474" s="216"/>
      <c r="J474" s="212"/>
      <c r="K474" s="212"/>
      <c r="L474" s="217"/>
      <c r="M474" s="218"/>
      <c r="N474" s="219"/>
      <c r="O474" s="219"/>
      <c r="P474" s="219"/>
      <c r="Q474" s="219"/>
      <c r="R474" s="219"/>
      <c r="S474" s="219"/>
      <c r="T474" s="220"/>
      <c r="AT474" s="221" t="s">
        <v>210</v>
      </c>
      <c r="AU474" s="221" t="s">
        <v>83</v>
      </c>
      <c r="AV474" s="11" t="s">
        <v>24</v>
      </c>
      <c r="AW474" s="11" t="s">
        <v>38</v>
      </c>
      <c r="AX474" s="11" t="s">
        <v>74</v>
      </c>
      <c r="AY474" s="221" t="s">
        <v>148</v>
      </c>
    </row>
    <row r="475" spans="2:51" s="12" customFormat="1" ht="13.5">
      <c r="B475" s="222"/>
      <c r="C475" s="223"/>
      <c r="D475" s="244" t="s">
        <v>210</v>
      </c>
      <c r="E475" s="249" t="s">
        <v>22</v>
      </c>
      <c r="F475" s="250" t="s">
        <v>973</v>
      </c>
      <c r="G475" s="223"/>
      <c r="H475" s="251">
        <v>13</v>
      </c>
      <c r="I475" s="227"/>
      <c r="J475" s="223"/>
      <c r="K475" s="223"/>
      <c r="L475" s="228"/>
      <c r="M475" s="229"/>
      <c r="N475" s="230"/>
      <c r="O475" s="230"/>
      <c r="P475" s="230"/>
      <c r="Q475" s="230"/>
      <c r="R475" s="230"/>
      <c r="S475" s="230"/>
      <c r="T475" s="231"/>
      <c r="AT475" s="232" t="s">
        <v>210</v>
      </c>
      <c r="AU475" s="232" t="s">
        <v>83</v>
      </c>
      <c r="AV475" s="12" t="s">
        <v>83</v>
      </c>
      <c r="AW475" s="12" t="s">
        <v>38</v>
      </c>
      <c r="AX475" s="12" t="s">
        <v>24</v>
      </c>
      <c r="AY475" s="232" t="s">
        <v>148</v>
      </c>
    </row>
    <row r="476" spans="2:65" s="1" customFormat="1" ht="31.5" customHeight="1">
      <c r="B476" s="40"/>
      <c r="C476" s="192" t="s">
        <v>974</v>
      </c>
      <c r="D476" s="192" t="s">
        <v>151</v>
      </c>
      <c r="E476" s="193" t="s">
        <v>489</v>
      </c>
      <c r="F476" s="194" t="s">
        <v>490</v>
      </c>
      <c r="G476" s="195" t="s">
        <v>420</v>
      </c>
      <c r="H476" s="262"/>
      <c r="I476" s="197"/>
      <c r="J476" s="198">
        <f>ROUND(I476*H476,2)</f>
        <v>0</v>
      </c>
      <c r="K476" s="194" t="s">
        <v>155</v>
      </c>
      <c r="L476" s="60"/>
      <c r="M476" s="199" t="s">
        <v>22</v>
      </c>
      <c r="N476" s="200" t="s">
        <v>45</v>
      </c>
      <c r="O476" s="41"/>
      <c r="P476" s="201">
        <f>O476*H476</f>
        <v>0</v>
      </c>
      <c r="Q476" s="201">
        <v>0</v>
      </c>
      <c r="R476" s="201">
        <f>Q476*H476</f>
        <v>0</v>
      </c>
      <c r="S476" s="201">
        <v>0</v>
      </c>
      <c r="T476" s="202">
        <f>S476*H476</f>
        <v>0</v>
      </c>
      <c r="AR476" s="23" t="s">
        <v>277</v>
      </c>
      <c r="AT476" s="23" t="s">
        <v>151</v>
      </c>
      <c r="AU476" s="23" t="s">
        <v>83</v>
      </c>
      <c r="AY476" s="23" t="s">
        <v>148</v>
      </c>
      <c r="BE476" s="203">
        <f>IF(N476="základní",J476,0)</f>
        <v>0</v>
      </c>
      <c r="BF476" s="203">
        <f>IF(N476="snížená",J476,0)</f>
        <v>0</v>
      </c>
      <c r="BG476" s="203">
        <f>IF(N476="zákl. přenesená",J476,0)</f>
        <v>0</v>
      </c>
      <c r="BH476" s="203">
        <f>IF(N476="sníž. přenesená",J476,0)</f>
        <v>0</v>
      </c>
      <c r="BI476" s="203">
        <f>IF(N476="nulová",J476,0)</f>
        <v>0</v>
      </c>
      <c r="BJ476" s="23" t="s">
        <v>24</v>
      </c>
      <c r="BK476" s="203">
        <f>ROUND(I476*H476,2)</f>
        <v>0</v>
      </c>
      <c r="BL476" s="23" t="s">
        <v>277</v>
      </c>
      <c r="BM476" s="23" t="s">
        <v>491</v>
      </c>
    </row>
    <row r="477" spans="2:47" s="1" customFormat="1" ht="121.5">
      <c r="B477" s="40"/>
      <c r="C477" s="62"/>
      <c r="D477" s="208" t="s">
        <v>208</v>
      </c>
      <c r="E477" s="62"/>
      <c r="F477" s="209" t="s">
        <v>492</v>
      </c>
      <c r="G477" s="62"/>
      <c r="H477" s="62"/>
      <c r="I477" s="162"/>
      <c r="J477" s="62"/>
      <c r="K477" s="62"/>
      <c r="L477" s="60"/>
      <c r="M477" s="210"/>
      <c r="N477" s="41"/>
      <c r="O477" s="41"/>
      <c r="P477" s="41"/>
      <c r="Q477" s="41"/>
      <c r="R477" s="41"/>
      <c r="S477" s="41"/>
      <c r="T477" s="77"/>
      <c r="AT477" s="23" t="s">
        <v>208</v>
      </c>
      <c r="AU477" s="23" t="s">
        <v>83</v>
      </c>
    </row>
    <row r="478" spans="2:63" s="10" customFormat="1" ht="29.85" customHeight="1">
      <c r="B478" s="175"/>
      <c r="C478" s="176"/>
      <c r="D478" s="189" t="s">
        <v>73</v>
      </c>
      <c r="E478" s="190" t="s">
        <v>493</v>
      </c>
      <c r="F478" s="190" t="s">
        <v>494</v>
      </c>
      <c r="G478" s="176"/>
      <c r="H478" s="176"/>
      <c r="I478" s="179"/>
      <c r="J478" s="191">
        <f>BK478</f>
        <v>0</v>
      </c>
      <c r="K478" s="176"/>
      <c r="L478" s="181"/>
      <c r="M478" s="182"/>
      <c r="N478" s="183"/>
      <c r="O478" s="183"/>
      <c r="P478" s="184">
        <f>SUM(P479:P498)</f>
        <v>0</v>
      </c>
      <c r="Q478" s="183"/>
      <c r="R478" s="184">
        <f>SUM(R479:R498)</f>
        <v>0</v>
      </c>
      <c r="S478" s="183"/>
      <c r="T478" s="185">
        <f>SUM(T479:T498)</f>
        <v>0</v>
      </c>
      <c r="AR478" s="186" t="s">
        <v>83</v>
      </c>
      <c r="AT478" s="187" t="s">
        <v>73</v>
      </c>
      <c r="AU478" s="187" t="s">
        <v>24</v>
      </c>
      <c r="AY478" s="186" t="s">
        <v>148</v>
      </c>
      <c r="BK478" s="188">
        <f>SUM(BK479:BK498)</f>
        <v>0</v>
      </c>
    </row>
    <row r="479" spans="2:65" s="1" customFormat="1" ht="22.5" customHeight="1">
      <c r="B479" s="40"/>
      <c r="C479" s="192" t="s">
        <v>975</v>
      </c>
      <c r="D479" s="192" t="s">
        <v>151</v>
      </c>
      <c r="E479" s="193" t="s">
        <v>976</v>
      </c>
      <c r="F479" s="194" t="s">
        <v>977</v>
      </c>
      <c r="G479" s="195" t="s">
        <v>332</v>
      </c>
      <c r="H479" s="196">
        <v>7.65</v>
      </c>
      <c r="I479" s="197"/>
      <c r="J479" s="198">
        <f>ROUND(I479*H479,2)</f>
        <v>0</v>
      </c>
      <c r="K479" s="194" t="s">
        <v>22</v>
      </c>
      <c r="L479" s="60"/>
      <c r="M479" s="199" t="s">
        <v>22</v>
      </c>
      <c r="N479" s="200" t="s">
        <v>45</v>
      </c>
      <c r="O479" s="41"/>
      <c r="P479" s="201">
        <f>O479*H479</f>
        <v>0</v>
      </c>
      <c r="Q479" s="201">
        <v>0</v>
      </c>
      <c r="R479" s="201">
        <f>Q479*H479</f>
        <v>0</v>
      </c>
      <c r="S479" s="201">
        <v>0</v>
      </c>
      <c r="T479" s="202">
        <f>S479*H479</f>
        <v>0</v>
      </c>
      <c r="AR479" s="23" t="s">
        <v>277</v>
      </c>
      <c r="AT479" s="23" t="s">
        <v>151</v>
      </c>
      <c r="AU479" s="23" t="s">
        <v>83</v>
      </c>
      <c r="AY479" s="23" t="s">
        <v>148</v>
      </c>
      <c r="BE479" s="203">
        <f>IF(N479="základní",J479,0)</f>
        <v>0</v>
      </c>
      <c r="BF479" s="203">
        <f>IF(N479="snížená",J479,0)</f>
        <v>0</v>
      </c>
      <c r="BG479" s="203">
        <f>IF(N479="zákl. přenesená",J479,0)</f>
        <v>0</v>
      </c>
      <c r="BH479" s="203">
        <f>IF(N479="sníž. přenesená",J479,0)</f>
        <v>0</v>
      </c>
      <c r="BI479" s="203">
        <f>IF(N479="nulová",J479,0)</f>
        <v>0</v>
      </c>
      <c r="BJ479" s="23" t="s">
        <v>24</v>
      </c>
      <c r="BK479" s="203">
        <f>ROUND(I479*H479,2)</f>
        <v>0</v>
      </c>
      <c r="BL479" s="23" t="s">
        <v>277</v>
      </c>
      <c r="BM479" s="23" t="s">
        <v>978</v>
      </c>
    </row>
    <row r="480" spans="2:47" s="1" customFormat="1" ht="27">
      <c r="B480" s="40"/>
      <c r="C480" s="62"/>
      <c r="D480" s="244" t="s">
        <v>371</v>
      </c>
      <c r="E480" s="62"/>
      <c r="F480" s="248" t="s">
        <v>499</v>
      </c>
      <c r="G480" s="62"/>
      <c r="H480" s="62"/>
      <c r="I480" s="162"/>
      <c r="J480" s="62"/>
      <c r="K480" s="62"/>
      <c r="L480" s="60"/>
      <c r="M480" s="210"/>
      <c r="N480" s="41"/>
      <c r="O480" s="41"/>
      <c r="P480" s="41"/>
      <c r="Q480" s="41"/>
      <c r="R480" s="41"/>
      <c r="S480" s="41"/>
      <c r="T480" s="77"/>
      <c r="AT480" s="23" t="s">
        <v>371</v>
      </c>
      <c r="AU480" s="23" t="s">
        <v>83</v>
      </c>
    </row>
    <row r="481" spans="2:65" s="1" customFormat="1" ht="22.5" customHeight="1">
      <c r="B481" s="40"/>
      <c r="C481" s="192" t="s">
        <v>979</v>
      </c>
      <c r="D481" s="192" t="s">
        <v>151</v>
      </c>
      <c r="E481" s="193" t="s">
        <v>980</v>
      </c>
      <c r="F481" s="194" t="s">
        <v>981</v>
      </c>
      <c r="G481" s="195" t="s">
        <v>332</v>
      </c>
      <c r="H481" s="196">
        <v>101</v>
      </c>
      <c r="I481" s="197"/>
      <c r="J481" s="198">
        <f>ROUND(I481*H481,2)</f>
        <v>0</v>
      </c>
      <c r="K481" s="194" t="s">
        <v>22</v>
      </c>
      <c r="L481" s="60"/>
      <c r="M481" s="199" t="s">
        <v>22</v>
      </c>
      <c r="N481" s="200" t="s">
        <v>45</v>
      </c>
      <c r="O481" s="41"/>
      <c r="P481" s="201">
        <f>O481*H481</f>
        <v>0</v>
      </c>
      <c r="Q481" s="201">
        <v>0</v>
      </c>
      <c r="R481" s="201">
        <f>Q481*H481</f>
        <v>0</v>
      </c>
      <c r="S481" s="201">
        <v>0</v>
      </c>
      <c r="T481" s="202">
        <f>S481*H481</f>
        <v>0</v>
      </c>
      <c r="AR481" s="23" t="s">
        <v>277</v>
      </c>
      <c r="AT481" s="23" t="s">
        <v>151</v>
      </c>
      <c r="AU481" s="23" t="s">
        <v>83</v>
      </c>
      <c r="AY481" s="23" t="s">
        <v>148</v>
      </c>
      <c r="BE481" s="203">
        <f>IF(N481="základní",J481,0)</f>
        <v>0</v>
      </c>
      <c r="BF481" s="203">
        <f>IF(N481="snížená",J481,0)</f>
        <v>0</v>
      </c>
      <c r="BG481" s="203">
        <f>IF(N481="zákl. přenesená",J481,0)</f>
        <v>0</v>
      </c>
      <c r="BH481" s="203">
        <f>IF(N481="sníž. přenesená",J481,0)</f>
        <v>0</v>
      </c>
      <c r="BI481" s="203">
        <f>IF(N481="nulová",J481,0)</f>
        <v>0</v>
      </c>
      <c r="BJ481" s="23" t="s">
        <v>24</v>
      </c>
      <c r="BK481" s="203">
        <f>ROUND(I481*H481,2)</f>
        <v>0</v>
      </c>
      <c r="BL481" s="23" t="s">
        <v>277</v>
      </c>
      <c r="BM481" s="23" t="s">
        <v>982</v>
      </c>
    </row>
    <row r="482" spans="2:47" s="1" customFormat="1" ht="27">
      <c r="B482" s="40"/>
      <c r="C482" s="62"/>
      <c r="D482" s="244" t="s">
        <v>371</v>
      </c>
      <c r="E482" s="62"/>
      <c r="F482" s="248" t="s">
        <v>499</v>
      </c>
      <c r="G482" s="62"/>
      <c r="H482" s="62"/>
      <c r="I482" s="162"/>
      <c r="J482" s="62"/>
      <c r="K482" s="62"/>
      <c r="L482" s="60"/>
      <c r="M482" s="210"/>
      <c r="N482" s="41"/>
      <c r="O482" s="41"/>
      <c r="P482" s="41"/>
      <c r="Q482" s="41"/>
      <c r="R482" s="41"/>
      <c r="S482" s="41"/>
      <c r="T482" s="77"/>
      <c r="AT482" s="23" t="s">
        <v>371</v>
      </c>
      <c r="AU482" s="23" t="s">
        <v>83</v>
      </c>
    </row>
    <row r="483" spans="2:65" s="1" customFormat="1" ht="22.5" customHeight="1">
      <c r="B483" s="40"/>
      <c r="C483" s="192" t="s">
        <v>983</v>
      </c>
      <c r="D483" s="192" t="s">
        <v>151</v>
      </c>
      <c r="E483" s="193" t="s">
        <v>984</v>
      </c>
      <c r="F483" s="194" t="s">
        <v>985</v>
      </c>
      <c r="G483" s="195" t="s">
        <v>332</v>
      </c>
      <c r="H483" s="196">
        <v>44.5</v>
      </c>
      <c r="I483" s="197"/>
      <c r="J483" s="198">
        <f>ROUND(I483*H483,2)</f>
        <v>0</v>
      </c>
      <c r="K483" s="194" t="s">
        <v>22</v>
      </c>
      <c r="L483" s="60"/>
      <c r="M483" s="199" t="s">
        <v>22</v>
      </c>
      <c r="N483" s="200" t="s">
        <v>45</v>
      </c>
      <c r="O483" s="41"/>
      <c r="P483" s="201">
        <f>O483*H483</f>
        <v>0</v>
      </c>
      <c r="Q483" s="201">
        <v>0</v>
      </c>
      <c r="R483" s="201">
        <f>Q483*H483</f>
        <v>0</v>
      </c>
      <c r="S483" s="201">
        <v>0</v>
      </c>
      <c r="T483" s="202">
        <f>S483*H483</f>
        <v>0</v>
      </c>
      <c r="AR483" s="23" t="s">
        <v>277</v>
      </c>
      <c r="AT483" s="23" t="s">
        <v>151</v>
      </c>
      <c r="AU483" s="23" t="s">
        <v>83</v>
      </c>
      <c r="AY483" s="23" t="s">
        <v>148</v>
      </c>
      <c r="BE483" s="203">
        <f>IF(N483="základní",J483,0)</f>
        <v>0</v>
      </c>
      <c r="BF483" s="203">
        <f>IF(N483="snížená",J483,0)</f>
        <v>0</v>
      </c>
      <c r="BG483" s="203">
        <f>IF(N483="zákl. přenesená",J483,0)</f>
        <v>0</v>
      </c>
      <c r="BH483" s="203">
        <f>IF(N483="sníž. přenesená",J483,0)</f>
        <v>0</v>
      </c>
      <c r="BI483" s="203">
        <f>IF(N483="nulová",J483,0)</f>
        <v>0</v>
      </c>
      <c r="BJ483" s="23" t="s">
        <v>24</v>
      </c>
      <c r="BK483" s="203">
        <f>ROUND(I483*H483,2)</f>
        <v>0</v>
      </c>
      <c r="BL483" s="23" t="s">
        <v>277</v>
      </c>
      <c r="BM483" s="23" t="s">
        <v>986</v>
      </c>
    </row>
    <row r="484" spans="2:47" s="1" customFormat="1" ht="27">
      <c r="B484" s="40"/>
      <c r="C484" s="62"/>
      <c r="D484" s="244" t="s">
        <v>371</v>
      </c>
      <c r="E484" s="62"/>
      <c r="F484" s="248" t="s">
        <v>499</v>
      </c>
      <c r="G484" s="62"/>
      <c r="H484" s="62"/>
      <c r="I484" s="162"/>
      <c r="J484" s="62"/>
      <c r="K484" s="62"/>
      <c r="L484" s="60"/>
      <c r="M484" s="210"/>
      <c r="N484" s="41"/>
      <c r="O484" s="41"/>
      <c r="P484" s="41"/>
      <c r="Q484" s="41"/>
      <c r="R484" s="41"/>
      <c r="S484" s="41"/>
      <c r="T484" s="77"/>
      <c r="AT484" s="23" t="s">
        <v>371</v>
      </c>
      <c r="AU484" s="23" t="s">
        <v>83</v>
      </c>
    </row>
    <row r="485" spans="2:65" s="1" customFormat="1" ht="22.5" customHeight="1">
      <c r="B485" s="40"/>
      <c r="C485" s="192" t="s">
        <v>987</v>
      </c>
      <c r="D485" s="192" t="s">
        <v>151</v>
      </c>
      <c r="E485" s="193" t="s">
        <v>988</v>
      </c>
      <c r="F485" s="194" t="s">
        <v>989</v>
      </c>
      <c r="G485" s="195" t="s">
        <v>332</v>
      </c>
      <c r="H485" s="196">
        <v>12.3</v>
      </c>
      <c r="I485" s="197"/>
      <c r="J485" s="198">
        <f>ROUND(I485*H485,2)</f>
        <v>0</v>
      </c>
      <c r="K485" s="194" t="s">
        <v>22</v>
      </c>
      <c r="L485" s="60"/>
      <c r="M485" s="199" t="s">
        <v>22</v>
      </c>
      <c r="N485" s="200" t="s">
        <v>45</v>
      </c>
      <c r="O485" s="41"/>
      <c r="P485" s="201">
        <f>O485*H485</f>
        <v>0</v>
      </c>
      <c r="Q485" s="201">
        <v>0</v>
      </c>
      <c r="R485" s="201">
        <f>Q485*H485</f>
        <v>0</v>
      </c>
      <c r="S485" s="201">
        <v>0</v>
      </c>
      <c r="T485" s="202">
        <f>S485*H485</f>
        <v>0</v>
      </c>
      <c r="AR485" s="23" t="s">
        <v>277</v>
      </c>
      <c r="AT485" s="23" t="s">
        <v>151</v>
      </c>
      <c r="AU485" s="23" t="s">
        <v>83</v>
      </c>
      <c r="AY485" s="23" t="s">
        <v>148</v>
      </c>
      <c r="BE485" s="203">
        <f>IF(N485="základní",J485,0)</f>
        <v>0</v>
      </c>
      <c r="BF485" s="203">
        <f>IF(N485="snížená",J485,0)</f>
        <v>0</v>
      </c>
      <c r="BG485" s="203">
        <f>IF(N485="zákl. přenesená",J485,0)</f>
        <v>0</v>
      </c>
      <c r="BH485" s="203">
        <f>IF(N485="sníž. přenesená",J485,0)</f>
        <v>0</v>
      </c>
      <c r="BI485" s="203">
        <f>IF(N485="nulová",J485,0)</f>
        <v>0</v>
      </c>
      <c r="BJ485" s="23" t="s">
        <v>24</v>
      </c>
      <c r="BK485" s="203">
        <f>ROUND(I485*H485,2)</f>
        <v>0</v>
      </c>
      <c r="BL485" s="23" t="s">
        <v>277</v>
      </c>
      <c r="BM485" s="23" t="s">
        <v>990</v>
      </c>
    </row>
    <row r="486" spans="2:47" s="1" customFormat="1" ht="27">
      <c r="B486" s="40"/>
      <c r="C486" s="62"/>
      <c r="D486" s="244" t="s">
        <v>371</v>
      </c>
      <c r="E486" s="62"/>
      <c r="F486" s="248" t="s">
        <v>499</v>
      </c>
      <c r="G486" s="62"/>
      <c r="H486" s="62"/>
      <c r="I486" s="162"/>
      <c r="J486" s="62"/>
      <c r="K486" s="62"/>
      <c r="L486" s="60"/>
      <c r="M486" s="210"/>
      <c r="N486" s="41"/>
      <c r="O486" s="41"/>
      <c r="P486" s="41"/>
      <c r="Q486" s="41"/>
      <c r="R486" s="41"/>
      <c r="S486" s="41"/>
      <c r="T486" s="77"/>
      <c r="AT486" s="23" t="s">
        <v>371</v>
      </c>
      <c r="AU486" s="23" t="s">
        <v>83</v>
      </c>
    </row>
    <row r="487" spans="2:65" s="1" customFormat="1" ht="22.5" customHeight="1">
      <c r="B487" s="40"/>
      <c r="C487" s="192" t="s">
        <v>991</v>
      </c>
      <c r="D487" s="192" t="s">
        <v>151</v>
      </c>
      <c r="E487" s="193" t="s">
        <v>992</v>
      </c>
      <c r="F487" s="194" t="s">
        <v>993</v>
      </c>
      <c r="G487" s="195" t="s">
        <v>332</v>
      </c>
      <c r="H487" s="196">
        <v>18.57</v>
      </c>
      <c r="I487" s="197"/>
      <c r="J487" s="198">
        <f>ROUND(I487*H487,2)</f>
        <v>0</v>
      </c>
      <c r="K487" s="194" t="s">
        <v>22</v>
      </c>
      <c r="L487" s="60"/>
      <c r="M487" s="199" t="s">
        <v>22</v>
      </c>
      <c r="N487" s="200" t="s">
        <v>45</v>
      </c>
      <c r="O487" s="41"/>
      <c r="P487" s="201">
        <f>O487*H487</f>
        <v>0</v>
      </c>
      <c r="Q487" s="201">
        <v>0</v>
      </c>
      <c r="R487" s="201">
        <f>Q487*H487</f>
        <v>0</v>
      </c>
      <c r="S487" s="201">
        <v>0</v>
      </c>
      <c r="T487" s="202">
        <f>S487*H487</f>
        <v>0</v>
      </c>
      <c r="AR487" s="23" t="s">
        <v>277</v>
      </c>
      <c r="AT487" s="23" t="s">
        <v>151</v>
      </c>
      <c r="AU487" s="23" t="s">
        <v>83</v>
      </c>
      <c r="AY487" s="23" t="s">
        <v>148</v>
      </c>
      <c r="BE487" s="203">
        <f>IF(N487="základní",J487,0)</f>
        <v>0</v>
      </c>
      <c r="BF487" s="203">
        <f>IF(N487="snížená",J487,0)</f>
        <v>0</v>
      </c>
      <c r="BG487" s="203">
        <f>IF(N487="zákl. přenesená",J487,0)</f>
        <v>0</v>
      </c>
      <c r="BH487" s="203">
        <f>IF(N487="sníž. přenesená",J487,0)</f>
        <v>0</v>
      </c>
      <c r="BI487" s="203">
        <f>IF(N487="nulová",J487,0)</f>
        <v>0</v>
      </c>
      <c r="BJ487" s="23" t="s">
        <v>24</v>
      </c>
      <c r="BK487" s="203">
        <f>ROUND(I487*H487,2)</f>
        <v>0</v>
      </c>
      <c r="BL487" s="23" t="s">
        <v>277</v>
      </c>
      <c r="BM487" s="23" t="s">
        <v>994</v>
      </c>
    </row>
    <row r="488" spans="2:47" s="1" customFormat="1" ht="27">
      <c r="B488" s="40"/>
      <c r="C488" s="62"/>
      <c r="D488" s="244" t="s">
        <v>371</v>
      </c>
      <c r="E488" s="62"/>
      <c r="F488" s="248" t="s">
        <v>499</v>
      </c>
      <c r="G488" s="62"/>
      <c r="H488" s="62"/>
      <c r="I488" s="162"/>
      <c r="J488" s="62"/>
      <c r="K488" s="62"/>
      <c r="L488" s="60"/>
      <c r="M488" s="210"/>
      <c r="N488" s="41"/>
      <c r="O488" s="41"/>
      <c r="P488" s="41"/>
      <c r="Q488" s="41"/>
      <c r="R488" s="41"/>
      <c r="S488" s="41"/>
      <c r="T488" s="77"/>
      <c r="AT488" s="23" t="s">
        <v>371</v>
      </c>
      <c r="AU488" s="23" t="s">
        <v>83</v>
      </c>
    </row>
    <row r="489" spans="2:65" s="1" customFormat="1" ht="22.5" customHeight="1">
      <c r="B489" s="40"/>
      <c r="C489" s="192" t="s">
        <v>995</v>
      </c>
      <c r="D489" s="192" t="s">
        <v>151</v>
      </c>
      <c r="E489" s="193" t="s">
        <v>996</v>
      </c>
      <c r="F489" s="194" t="s">
        <v>997</v>
      </c>
      <c r="G489" s="195" t="s">
        <v>332</v>
      </c>
      <c r="H489" s="196">
        <v>12.3</v>
      </c>
      <c r="I489" s="197"/>
      <c r="J489" s="198">
        <f>ROUND(I489*H489,2)</f>
        <v>0</v>
      </c>
      <c r="K489" s="194" t="s">
        <v>22</v>
      </c>
      <c r="L489" s="60"/>
      <c r="M489" s="199" t="s">
        <v>22</v>
      </c>
      <c r="N489" s="200" t="s">
        <v>45</v>
      </c>
      <c r="O489" s="41"/>
      <c r="P489" s="201">
        <f>O489*H489</f>
        <v>0</v>
      </c>
      <c r="Q489" s="201">
        <v>0</v>
      </c>
      <c r="R489" s="201">
        <f>Q489*H489</f>
        <v>0</v>
      </c>
      <c r="S489" s="201">
        <v>0</v>
      </c>
      <c r="T489" s="202">
        <f>S489*H489</f>
        <v>0</v>
      </c>
      <c r="AR489" s="23" t="s">
        <v>277</v>
      </c>
      <c r="AT489" s="23" t="s">
        <v>151</v>
      </c>
      <c r="AU489" s="23" t="s">
        <v>83</v>
      </c>
      <c r="AY489" s="23" t="s">
        <v>148</v>
      </c>
      <c r="BE489" s="203">
        <f>IF(N489="základní",J489,0)</f>
        <v>0</v>
      </c>
      <c r="BF489" s="203">
        <f>IF(N489="snížená",J489,0)</f>
        <v>0</v>
      </c>
      <c r="BG489" s="203">
        <f>IF(N489="zákl. přenesená",J489,0)</f>
        <v>0</v>
      </c>
      <c r="BH489" s="203">
        <f>IF(N489="sníž. přenesená",J489,0)</f>
        <v>0</v>
      </c>
      <c r="BI489" s="203">
        <f>IF(N489="nulová",J489,0)</f>
        <v>0</v>
      </c>
      <c r="BJ489" s="23" t="s">
        <v>24</v>
      </c>
      <c r="BK489" s="203">
        <f>ROUND(I489*H489,2)</f>
        <v>0</v>
      </c>
      <c r="BL489" s="23" t="s">
        <v>277</v>
      </c>
      <c r="BM489" s="23" t="s">
        <v>998</v>
      </c>
    </row>
    <row r="490" spans="2:47" s="1" customFormat="1" ht="27">
      <c r="B490" s="40"/>
      <c r="C490" s="62"/>
      <c r="D490" s="244" t="s">
        <v>371</v>
      </c>
      <c r="E490" s="62"/>
      <c r="F490" s="248" t="s">
        <v>499</v>
      </c>
      <c r="G490" s="62"/>
      <c r="H490" s="62"/>
      <c r="I490" s="162"/>
      <c r="J490" s="62"/>
      <c r="K490" s="62"/>
      <c r="L490" s="60"/>
      <c r="M490" s="210"/>
      <c r="N490" s="41"/>
      <c r="O490" s="41"/>
      <c r="P490" s="41"/>
      <c r="Q490" s="41"/>
      <c r="R490" s="41"/>
      <c r="S490" s="41"/>
      <c r="T490" s="77"/>
      <c r="AT490" s="23" t="s">
        <v>371</v>
      </c>
      <c r="AU490" s="23" t="s">
        <v>83</v>
      </c>
    </row>
    <row r="491" spans="2:65" s="1" customFormat="1" ht="22.5" customHeight="1">
      <c r="B491" s="40"/>
      <c r="C491" s="192" t="s">
        <v>999</v>
      </c>
      <c r="D491" s="192" t="s">
        <v>151</v>
      </c>
      <c r="E491" s="193" t="s">
        <v>1000</v>
      </c>
      <c r="F491" s="194" t="s">
        <v>1001</v>
      </c>
      <c r="G491" s="195" t="s">
        <v>332</v>
      </c>
      <c r="H491" s="196">
        <v>10.5</v>
      </c>
      <c r="I491" s="197"/>
      <c r="J491" s="198">
        <f>ROUND(I491*H491,2)</f>
        <v>0</v>
      </c>
      <c r="K491" s="194" t="s">
        <v>22</v>
      </c>
      <c r="L491" s="60"/>
      <c r="M491" s="199" t="s">
        <v>22</v>
      </c>
      <c r="N491" s="200" t="s">
        <v>45</v>
      </c>
      <c r="O491" s="41"/>
      <c r="P491" s="201">
        <f>O491*H491</f>
        <v>0</v>
      </c>
      <c r="Q491" s="201">
        <v>0</v>
      </c>
      <c r="R491" s="201">
        <f>Q491*H491</f>
        <v>0</v>
      </c>
      <c r="S491" s="201">
        <v>0</v>
      </c>
      <c r="T491" s="202">
        <f>S491*H491</f>
        <v>0</v>
      </c>
      <c r="AR491" s="23" t="s">
        <v>277</v>
      </c>
      <c r="AT491" s="23" t="s">
        <v>151</v>
      </c>
      <c r="AU491" s="23" t="s">
        <v>83</v>
      </c>
      <c r="AY491" s="23" t="s">
        <v>148</v>
      </c>
      <c r="BE491" s="203">
        <f>IF(N491="základní",J491,0)</f>
        <v>0</v>
      </c>
      <c r="BF491" s="203">
        <f>IF(N491="snížená",J491,0)</f>
        <v>0</v>
      </c>
      <c r="BG491" s="203">
        <f>IF(N491="zákl. přenesená",J491,0)</f>
        <v>0</v>
      </c>
      <c r="BH491" s="203">
        <f>IF(N491="sníž. přenesená",J491,0)</f>
        <v>0</v>
      </c>
      <c r="BI491" s="203">
        <f>IF(N491="nulová",J491,0)</f>
        <v>0</v>
      </c>
      <c r="BJ491" s="23" t="s">
        <v>24</v>
      </c>
      <c r="BK491" s="203">
        <f>ROUND(I491*H491,2)</f>
        <v>0</v>
      </c>
      <c r="BL491" s="23" t="s">
        <v>277</v>
      </c>
      <c r="BM491" s="23" t="s">
        <v>1002</v>
      </c>
    </row>
    <row r="492" spans="2:47" s="1" customFormat="1" ht="27">
      <c r="B492" s="40"/>
      <c r="C492" s="62"/>
      <c r="D492" s="244" t="s">
        <v>371</v>
      </c>
      <c r="E492" s="62"/>
      <c r="F492" s="248" t="s">
        <v>499</v>
      </c>
      <c r="G492" s="62"/>
      <c r="H492" s="62"/>
      <c r="I492" s="162"/>
      <c r="J492" s="62"/>
      <c r="K492" s="62"/>
      <c r="L492" s="60"/>
      <c r="M492" s="210"/>
      <c r="N492" s="41"/>
      <c r="O492" s="41"/>
      <c r="P492" s="41"/>
      <c r="Q492" s="41"/>
      <c r="R492" s="41"/>
      <c r="S492" s="41"/>
      <c r="T492" s="77"/>
      <c r="AT492" s="23" t="s">
        <v>371</v>
      </c>
      <c r="AU492" s="23" t="s">
        <v>83</v>
      </c>
    </row>
    <row r="493" spans="2:65" s="1" customFormat="1" ht="22.5" customHeight="1">
      <c r="B493" s="40"/>
      <c r="C493" s="192" t="s">
        <v>1003</v>
      </c>
      <c r="D493" s="192" t="s">
        <v>151</v>
      </c>
      <c r="E493" s="193" t="s">
        <v>1004</v>
      </c>
      <c r="F493" s="194" t="s">
        <v>1005</v>
      </c>
      <c r="G493" s="195" t="s">
        <v>332</v>
      </c>
      <c r="H493" s="196">
        <v>2.1</v>
      </c>
      <c r="I493" s="197"/>
      <c r="J493" s="198">
        <f>ROUND(I493*H493,2)</f>
        <v>0</v>
      </c>
      <c r="K493" s="194" t="s">
        <v>22</v>
      </c>
      <c r="L493" s="60"/>
      <c r="M493" s="199" t="s">
        <v>22</v>
      </c>
      <c r="N493" s="200" t="s">
        <v>45</v>
      </c>
      <c r="O493" s="41"/>
      <c r="P493" s="201">
        <f>O493*H493</f>
        <v>0</v>
      </c>
      <c r="Q493" s="201">
        <v>0</v>
      </c>
      <c r="R493" s="201">
        <f>Q493*H493</f>
        <v>0</v>
      </c>
      <c r="S493" s="201">
        <v>0</v>
      </c>
      <c r="T493" s="202">
        <f>S493*H493</f>
        <v>0</v>
      </c>
      <c r="AR493" s="23" t="s">
        <v>277</v>
      </c>
      <c r="AT493" s="23" t="s">
        <v>151</v>
      </c>
      <c r="AU493" s="23" t="s">
        <v>83</v>
      </c>
      <c r="AY493" s="23" t="s">
        <v>148</v>
      </c>
      <c r="BE493" s="203">
        <f>IF(N493="základní",J493,0)</f>
        <v>0</v>
      </c>
      <c r="BF493" s="203">
        <f>IF(N493="snížená",J493,0)</f>
        <v>0</v>
      </c>
      <c r="BG493" s="203">
        <f>IF(N493="zákl. přenesená",J493,0)</f>
        <v>0</v>
      </c>
      <c r="BH493" s="203">
        <f>IF(N493="sníž. přenesená",J493,0)</f>
        <v>0</v>
      </c>
      <c r="BI493" s="203">
        <f>IF(N493="nulová",J493,0)</f>
        <v>0</v>
      </c>
      <c r="BJ493" s="23" t="s">
        <v>24</v>
      </c>
      <c r="BK493" s="203">
        <f>ROUND(I493*H493,2)</f>
        <v>0</v>
      </c>
      <c r="BL493" s="23" t="s">
        <v>277</v>
      </c>
      <c r="BM493" s="23" t="s">
        <v>1006</v>
      </c>
    </row>
    <row r="494" spans="2:47" s="1" customFormat="1" ht="27">
      <c r="B494" s="40"/>
      <c r="C494" s="62"/>
      <c r="D494" s="244" t="s">
        <v>371</v>
      </c>
      <c r="E494" s="62"/>
      <c r="F494" s="248" t="s">
        <v>499</v>
      </c>
      <c r="G494" s="62"/>
      <c r="H494" s="62"/>
      <c r="I494" s="162"/>
      <c r="J494" s="62"/>
      <c r="K494" s="62"/>
      <c r="L494" s="60"/>
      <c r="M494" s="210"/>
      <c r="N494" s="41"/>
      <c r="O494" s="41"/>
      <c r="P494" s="41"/>
      <c r="Q494" s="41"/>
      <c r="R494" s="41"/>
      <c r="S494" s="41"/>
      <c r="T494" s="77"/>
      <c r="AT494" s="23" t="s">
        <v>371</v>
      </c>
      <c r="AU494" s="23" t="s">
        <v>83</v>
      </c>
    </row>
    <row r="495" spans="2:65" s="1" customFormat="1" ht="31.5" customHeight="1">
      <c r="B495" s="40"/>
      <c r="C495" s="192" t="s">
        <v>1007</v>
      </c>
      <c r="D495" s="192" t="s">
        <v>151</v>
      </c>
      <c r="E495" s="193" t="s">
        <v>1008</v>
      </c>
      <c r="F495" s="194" t="s">
        <v>1009</v>
      </c>
      <c r="G495" s="195" t="s">
        <v>332</v>
      </c>
      <c r="H495" s="196">
        <v>19.2</v>
      </c>
      <c r="I495" s="197"/>
      <c r="J495" s="198">
        <f>ROUND(I495*H495,2)</f>
        <v>0</v>
      </c>
      <c r="K495" s="194" t="s">
        <v>22</v>
      </c>
      <c r="L495" s="60"/>
      <c r="M495" s="199" t="s">
        <v>22</v>
      </c>
      <c r="N495" s="200" t="s">
        <v>45</v>
      </c>
      <c r="O495" s="41"/>
      <c r="P495" s="201">
        <f>O495*H495</f>
        <v>0</v>
      </c>
      <c r="Q495" s="201">
        <v>0</v>
      </c>
      <c r="R495" s="201">
        <f>Q495*H495</f>
        <v>0</v>
      </c>
      <c r="S495" s="201">
        <v>0</v>
      </c>
      <c r="T495" s="202">
        <f>S495*H495</f>
        <v>0</v>
      </c>
      <c r="AR495" s="23" t="s">
        <v>277</v>
      </c>
      <c r="AT495" s="23" t="s">
        <v>151</v>
      </c>
      <c r="AU495" s="23" t="s">
        <v>83</v>
      </c>
      <c r="AY495" s="23" t="s">
        <v>148</v>
      </c>
      <c r="BE495" s="203">
        <f>IF(N495="základní",J495,0)</f>
        <v>0</v>
      </c>
      <c r="BF495" s="203">
        <f>IF(N495="snížená",J495,0)</f>
        <v>0</v>
      </c>
      <c r="BG495" s="203">
        <f>IF(N495="zákl. přenesená",J495,0)</f>
        <v>0</v>
      </c>
      <c r="BH495" s="203">
        <f>IF(N495="sníž. přenesená",J495,0)</f>
        <v>0</v>
      </c>
      <c r="BI495" s="203">
        <f>IF(N495="nulová",J495,0)</f>
        <v>0</v>
      </c>
      <c r="BJ495" s="23" t="s">
        <v>24</v>
      </c>
      <c r="BK495" s="203">
        <f>ROUND(I495*H495,2)</f>
        <v>0</v>
      </c>
      <c r="BL495" s="23" t="s">
        <v>277</v>
      </c>
      <c r="BM495" s="23" t="s">
        <v>1010</v>
      </c>
    </row>
    <row r="496" spans="2:47" s="1" customFormat="1" ht="27">
      <c r="B496" s="40"/>
      <c r="C496" s="62"/>
      <c r="D496" s="244" t="s">
        <v>371</v>
      </c>
      <c r="E496" s="62"/>
      <c r="F496" s="248" t="s">
        <v>499</v>
      </c>
      <c r="G496" s="62"/>
      <c r="H496" s="62"/>
      <c r="I496" s="162"/>
      <c r="J496" s="62"/>
      <c r="K496" s="62"/>
      <c r="L496" s="60"/>
      <c r="M496" s="210"/>
      <c r="N496" s="41"/>
      <c r="O496" s="41"/>
      <c r="P496" s="41"/>
      <c r="Q496" s="41"/>
      <c r="R496" s="41"/>
      <c r="S496" s="41"/>
      <c r="T496" s="77"/>
      <c r="AT496" s="23" t="s">
        <v>371</v>
      </c>
      <c r="AU496" s="23" t="s">
        <v>83</v>
      </c>
    </row>
    <row r="497" spans="2:65" s="1" customFormat="1" ht="31.5" customHeight="1">
      <c r="B497" s="40"/>
      <c r="C497" s="192" t="s">
        <v>1011</v>
      </c>
      <c r="D497" s="192" t="s">
        <v>151</v>
      </c>
      <c r="E497" s="193" t="s">
        <v>501</v>
      </c>
      <c r="F497" s="194" t="s">
        <v>502</v>
      </c>
      <c r="G497" s="195" t="s">
        <v>420</v>
      </c>
      <c r="H497" s="262"/>
      <c r="I497" s="197"/>
      <c r="J497" s="198">
        <f>ROUND(I497*H497,2)</f>
        <v>0</v>
      </c>
      <c r="K497" s="194" t="s">
        <v>155</v>
      </c>
      <c r="L497" s="60"/>
      <c r="M497" s="199" t="s">
        <v>22</v>
      </c>
      <c r="N497" s="200" t="s">
        <v>45</v>
      </c>
      <c r="O497" s="41"/>
      <c r="P497" s="201">
        <f>O497*H497</f>
        <v>0</v>
      </c>
      <c r="Q497" s="201">
        <v>0</v>
      </c>
      <c r="R497" s="201">
        <f>Q497*H497</f>
        <v>0</v>
      </c>
      <c r="S497" s="201">
        <v>0</v>
      </c>
      <c r="T497" s="202">
        <f>S497*H497</f>
        <v>0</v>
      </c>
      <c r="AR497" s="23" t="s">
        <v>277</v>
      </c>
      <c r="AT497" s="23" t="s">
        <v>151</v>
      </c>
      <c r="AU497" s="23" t="s">
        <v>83</v>
      </c>
      <c r="AY497" s="23" t="s">
        <v>148</v>
      </c>
      <c r="BE497" s="203">
        <f>IF(N497="základní",J497,0)</f>
        <v>0</v>
      </c>
      <c r="BF497" s="203">
        <f>IF(N497="snížená",J497,0)</f>
        <v>0</v>
      </c>
      <c r="BG497" s="203">
        <f>IF(N497="zákl. přenesená",J497,0)</f>
        <v>0</v>
      </c>
      <c r="BH497" s="203">
        <f>IF(N497="sníž. přenesená",J497,0)</f>
        <v>0</v>
      </c>
      <c r="BI497" s="203">
        <f>IF(N497="nulová",J497,0)</f>
        <v>0</v>
      </c>
      <c r="BJ497" s="23" t="s">
        <v>24</v>
      </c>
      <c r="BK497" s="203">
        <f>ROUND(I497*H497,2)</f>
        <v>0</v>
      </c>
      <c r="BL497" s="23" t="s">
        <v>277</v>
      </c>
      <c r="BM497" s="23" t="s">
        <v>503</v>
      </c>
    </row>
    <row r="498" spans="2:47" s="1" customFormat="1" ht="121.5">
      <c r="B498" s="40"/>
      <c r="C498" s="62"/>
      <c r="D498" s="208" t="s">
        <v>208</v>
      </c>
      <c r="E498" s="62"/>
      <c r="F498" s="209" t="s">
        <v>504</v>
      </c>
      <c r="G498" s="62"/>
      <c r="H498" s="62"/>
      <c r="I498" s="162"/>
      <c r="J498" s="62"/>
      <c r="K498" s="62"/>
      <c r="L498" s="60"/>
      <c r="M498" s="210"/>
      <c r="N498" s="41"/>
      <c r="O498" s="41"/>
      <c r="P498" s="41"/>
      <c r="Q498" s="41"/>
      <c r="R498" s="41"/>
      <c r="S498" s="41"/>
      <c r="T498" s="77"/>
      <c r="AT498" s="23" t="s">
        <v>208</v>
      </c>
      <c r="AU498" s="23" t="s">
        <v>83</v>
      </c>
    </row>
    <row r="499" spans="2:63" s="10" customFormat="1" ht="29.85" customHeight="1">
      <c r="B499" s="175"/>
      <c r="C499" s="176"/>
      <c r="D499" s="189" t="s">
        <v>73</v>
      </c>
      <c r="E499" s="190" t="s">
        <v>505</v>
      </c>
      <c r="F499" s="190" t="s">
        <v>506</v>
      </c>
      <c r="G499" s="176"/>
      <c r="H499" s="176"/>
      <c r="I499" s="179"/>
      <c r="J499" s="191">
        <f>BK499</f>
        <v>0</v>
      </c>
      <c r="K499" s="176"/>
      <c r="L499" s="181"/>
      <c r="M499" s="182"/>
      <c r="N499" s="183"/>
      <c r="O499" s="183"/>
      <c r="P499" s="184">
        <f>SUM(P500:P517)</f>
        <v>0</v>
      </c>
      <c r="Q499" s="183"/>
      <c r="R499" s="184">
        <f>SUM(R500:R517)</f>
        <v>0</v>
      </c>
      <c r="S499" s="183"/>
      <c r="T499" s="185">
        <f>SUM(T500:T517)</f>
        <v>0</v>
      </c>
      <c r="AR499" s="186" t="s">
        <v>83</v>
      </c>
      <c r="AT499" s="187" t="s">
        <v>73</v>
      </c>
      <c r="AU499" s="187" t="s">
        <v>24</v>
      </c>
      <c r="AY499" s="186" t="s">
        <v>148</v>
      </c>
      <c r="BK499" s="188">
        <f>SUM(BK500:BK517)</f>
        <v>0</v>
      </c>
    </row>
    <row r="500" spans="2:65" s="1" customFormat="1" ht="22.5" customHeight="1">
      <c r="B500" s="40"/>
      <c r="C500" s="192" t="s">
        <v>1012</v>
      </c>
      <c r="D500" s="192" t="s">
        <v>151</v>
      </c>
      <c r="E500" s="193" t="s">
        <v>1013</v>
      </c>
      <c r="F500" s="194" t="s">
        <v>1014</v>
      </c>
      <c r="G500" s="195" t="s">
        <v>206</v>
      </c>
      <c r="H500" s="196">
        <v>46.728</v>
      </c>
      <c r="I500" s="197"/>
      <c r="J500" s="198">
        <f>ROUND(I500*H500,2)</f>
        <v>0</v>
      </c>
      <c r="K500" s="194" t="s">
        <v>22</v>
      </c>
      <c r="L500" s="60"/>
      <c r="M500" s="199" t="s">
        <v>22</v>
      </c>
      <c r="N500" s="200" t="s">
        <v>45</v>
      </c>
      <c r="O500" s="41"/>
      <c r="P500" s="201">
        <f>O500*H500</f>
        <v>0</v>
      </c>
      <c r="Q500" s="201">
        <v>0</v>
      </c>
      <c r="R500" s="201">
        <f>Q500*H500</f>
        <v>0</v>
      </c>
      <c r="S500" s="201">
        <v>0</v>
      </c>
      <c r="T500" s="202">
        <f>S500*H500</f>
        <v>0</v>
      </c>
      <c r="AR500" s="23" t="s">
        <v>277</v>
      </c>
      <c r="AT500" s="23" t="s">
        <v>151</v>
      </c>
      <c r="AU500" s="23" t="s">
        <v>83</v>
      </c>
      <c r="AY500" s="23" t="s">
        <v>148</v>
      </c>
      <c r="BE500" s="203">
        <f>IF(N500="základní",J500,0)</f>
        <v>0</v>
      </c>
      <c r="BF500" s="203">
        <f>IF(N500="snížená",J500,0)</f>
        <v>0</v>
      </c>
      <c r="BG500" s="203">
        <f>IF(N500="zákl. přenesená",J500,0)</f>
        <v>0</v>
      </c>
      <c r="BH500" s="203">
        <f>IF(N500="sníž. přenesená",J500,0)</f>
        <v>0</v>
      </c>
      <c r="BI500" s="203">
        <f>IF(N500="nulová",J500,0)</f>
        <v>0</v>
      </c>
      <c r="BJ500" s="23" t="s">
        <v>24</v>
      </c>
      <c r="BK500" s="203">
        <f>ROUND(I500*H500,2)</f>
        <v>0</v>
      </c>
      <c r="BL500" s="23" t="s">
        <v>277</v>
      </c>
      <c r="BM500" s="23" t="s">
        <v>1015</v>
      </c>
    </row>
    <row r="501" spans="2:51" s="11" customFormat="1" ht="13.5">
      <c r="B501" s="211"/>
      <c r="C501" s="212"/>
      <c r="D501" s="208" t="s">
        <v>210</v>
      </c>
      <c r="E501" s="213" t="s">
        <v>22</v>
      </c>
      <c r="F501" s="214" t="s">
        <v>211</v>
      </c>
      <c r="G501" s="212"/>
      <c r="H501" s="215" t="s">
        <v>22</v>
      </c>
      <c r="I501" s="216"/>
      <c r="J501" s="212"/>
      <c r="K501" s="212"/>
      <c r="L501" s="217"/>
      <c r="M501" s="218"/>
      <c r="N501" s="219"/>
      <c r="O501" s="219"/>
      <c r="P501" s="219"/>
      <c r="Q501" s="219"/>
      <c r="R501" s="219"/>
      <c r="S501" s="219"/>
      <c r="T501" s="220"/>
      <c r="AT501" s="221" t="s">
        <v>210</v>
      </c>
      <c r="AU501" s="221" t="s">
        <v>83</v>
      </c>
      <c r="AV501" s="11" t="s">
        <v>24</v>
      </c>
      <c r="AW501" s="11" t="s">
        <v>38</v>
      </c>
      <c r="AX501" s="11" t="s">
        <v>74</v>
      </c>
      <c r="AY501" s="221" t="s">
        <v>148</v>
      </c>
    </row>
    <row r="502" spans="2:51" s="12" customFormat="1" ht="13.5">
      <c r="B502" s="222"/>
      <c r="C502" s="223"/>
      <c r="D502" s="244" t="s">
        <v>210</v>
      </c>
      <c r="E502" s="249" t="s">
        <v>22</v>
      </c>
      <c r="F502" s="250" t="s">
        <v>1016</v>
      </c>
      <c r="G502" s="223"/>
      <c r="H502" s="251">
        <v>46.728</v>
      </c>
      <c r="I502" s="227"/>
      <c r="J502" s="223"/>
      <c r="K502" s="223"/>
      <c r="L502" s="228"/>
      <c r="M502" s="229"/>
      <c r="N502" s="230"/>
      <c r="O502" s="230"/>
      <c r="P502" s="230"/>
      <c r="Q502" s="230"/>
      <c r="R502" s="230"/>
      <c r="S502" s="230"/>
      <c r="T502" s="231"/>
      <c r="AT502" s="232" t="s">
        <v>210</v>
      </c>
      <c r="AU502" s="232" t="s">
        <v>83</v>
      </c>
      <c r="AV502" s="12" t="s">
        <v>83</v>
      </c>
      <c r="AW502" s="12" t="s">
        <v>38</v>
      </c>
      <c r="AX502" s="12" t="s">
        <v>24</v>
      </c>
      <c r="AY502" s="232" t="s">
        <v>148</v>
      </c>
    </row>
    <row r="503" spans="2:65" s="1" customFormat="1" ht="31.5" customHeight="1">
      <c r="B503" s="40"/>
      <c r="C503" s="192" t="s">
        <v>1017</v>
      </c>
      <c r="D503" s="192" t="s">
        <v>151</v>
      </c>
      <c r="E503" s="193" t="s">
        <v>1018</v>
      </c>
      <c r="F503" s="194" t="s">
        <v>1019</v>
      </c>
      <c r="G503" s="195" t="s">
        <v>306</v>
      </c>
      <c r="H503" s="196">
        <v>5</v>
      </c>
      <c r="I503" s="197"/>
      <c r="J503" s="198">
        <f>ROUND(I503*H503,2)</f>
        <v>0</v>
      </c>
      <c r="K503" s="194" t="s">
        <v>22</v>
      </c>
      <c r="L503" s="60"/>
      <c r="M503" s="199" t="s">
        <v>22</v>
      </c>
      <c r="N503" s="200" t="s">
        <v>45</v>
      </c>
      <c r="O503" s="41"/>
      <c r="P503" s="201">
        <f>O503*H503</f>
        <v>0</v>
      </c>
      <c r="Q503" s="201">
        <v>0</v>
      </c>
      <c r="R503" s="201">
        <f>Q503*H503</f>
        <v>0</v>
      </c>
      <c r="S503" s="201">
        <v>0</v>
      </c>
      <c r="T503" s="202">
        <f>S503*H503</f>
        <v>0</v>
      </c>
      <c r="AR503" s="23" t="s">
        <v>277</v>
      </c>
      <c r="AT503" s="23" t="s">
        <v>151</v>
      </c>
      <c r="AU503" s="23" t="s">
        <v>83</v>
      </c>
      <c r="AY503" s="23" t="s">
        <v>148</v>
      </c>
      <c r="BE503" s="203">
        <f>IF(N503="základní",J503,0)</f>
        <v>0</v>
      </c>
      <c r="BF503" s="203">
        <f>IF(N503="snížená",J503,0)</f>
        <v>0</v>
      </c>
      <c r="BG503" s="203">
        <f>IF(N503="zákl. přenesená",J503,0)</f>
        <v>0</v>
      </c>
      <c r="BH503" s="203">
        <f>IF(N503="sníž. přenesená",J503,0)</f>
        <v>0</v>
      </c>
      <c r="BI503" s="203">
        <f>IF(N503="nulová",J503,0)</f>
        <v>0</v>
      </c>
      <c r="BJ503" s="23" t="s">
        <v>24</v>
      </c>
      <c r="BK503" s="203">
        <f>ROUND(I503*H503,2)</f>
        <v>0</v>
      </c>
      <c r="BL503" s="23" t="s">
        <v>277</v>
      </c>
      <c r="BM503" s="23" t="s">
        <v>1020</v>
      </c>
    </row>
    <row r="504" spans="2:47" s="1" customFormat="1" ht="27">
      <c r="B504" s="40"/>
      <c r="C504" s="62"/>
      <c r="D504" s="244" t="s">
        <v>371</v>
      </c>
      <c r="E504" s="62"/>
      <c r="F504" s="248" t="s">
        <v>499</v>
      </c>
      <c r="G504" s="62"/>
      <c r="H504" s="62"/>
      <c r="I504" s="162"/>
      <c r="J504" s="62"/>
      <c r="K504" s="62"/>
      <c r="L504" s="60"/>
      <c r="M504" s="210"/>
      <c r="N504" s="41"/>
      <c r="O504" s="41"/>
      <c r="P504" s="41"/>
      <c r="Q504" s="41"/>
      <c r="R504" s="41"/>
      <c r="S504" s="41"/>
      <c r="T504" s="77"/>
      <c r="AT504" s="23" t="s">
        <v>371</v>
      </c>
      <c r="AU504" s="23" t="s">
        <v>83</v>
      </c>
    </row>
    <row r="505" spans="2:65" s="1" customFormat="1" ht="31.5" customHeight="1">
      <c r="B505" s="40"/>
      <c r="C505" s="192" t="s">
        <v>1021</v>
      </c>
      <c r="D505" s="192" t="s">
        <v>151</v>
      </c>
      <c r="E505" s="193" t="s">
        <v>1022</v>
      </c>
      <c r="F505" s="194" t="s">
        <v>1023</v>
      </c>
      <c r="G505" s="195" t="s">
        <v>306</v>
      </c>
      <c r="H505" s="196">
        <v>1</v>
      </c>
      <c r="I505" s="197"/>
      <c r="J505" s="198">
        <f>ROUND(I505*H505,2)</f>
        <v>0</v>
      </c>
      <c r="K505" s="194" t="s">
        <v>22</v>
      </c>
      <c r="L505" s="60"/>
      <c r="M505" s="199" t="s">
        <v>22</v>
      </c>
      <c r="N505" s="200" t="s">
        <v>45</v>
      </c>
      <c r="O505" s="41"/>
      <c r="P505" s="201">
        <f>O505*H505</f>
        <v>0</v>
      </c>
      <c r="Q505" s="201">
        <v>0</v>
      </c>
      <c r="R505" s="201">
        <f>Q505*H505</f>
        <v>0</v>
      </c>
      <c r="S505" s="201">
        <v>0</v>
      </c>
      <c r="T505" s="202">
        <f>S505*H505</f>
        <v>0</v>
      </c>
      <c r="AR505" s="23" t="s">
        <v>277</v>
      </c>
      <c r="AT505" s="23" t="s">
        <v>151</v>
      </c>
      <c r="AU505" s="23" t="s">
        <v>83</v>
      </c>
      <c r="AY505" s="23" t="s">
        <v>148</v>
      </c>
      <c r="BE505" s="203">
        <f>IF(N505="základní",J505,0)</f>
        <v>0</v>
      </c>
      <c r="BF505" s="203">
        <f>IF(N505="snížená",J505,0)</f>
        <v>0</v>
      </c>
      <c r="BG505" s="203">
        <f>IF(N505="zákl. přenesená",J505,0)</f>
        <v>0</v>
      </c>
      <c r="BH505" s="203">
        <f>IF(N505="sníž. přenesená",J505,0)</f>
        <v>0</v>
      </c>
      <c r="BI505" s="203">
        <f>IF(N505="nulová",J505,0)</f>
        <v>0</v>
      </c>
      <c r="BJ505" s="23" t="s">
        <v>24</v>
      </c>
      <c r="BK505" s="203">
        <f>ROUND(I505*H505,2)</f>
        <v>0</v>
      </c>
      <c r="BL505" s="23" t="s">
        <v>277</v>
      </c>
      <c r="BM505" s="23" t="s">
        <v>1024</v>
      </c>
    </row>
    <row r="506" spans="2:47" s="1" customFormat="1" ht="27">
      <c r="B506" s="40"/>
      <c r="C506" s="62"/>
      <c r="D506" s="244" t="s">
        <v>371</v>
      </c>
      <c r="E506" s="62"/>
      <c r="F506" s="248" t="s">
        <v>499</v>
      </c>
      <c r="G506" s="62"/>
      <c r="H506" s="62"/>
      <c r="I506" s="162"/>
      <c r="J506" s="62"/>
      <c r="K506" s="62"/>
      <c r="L506" s="60"/>
      <c r="M506" s="210"/>
      <c r="N506" s="41"/>
      <c r="O506" s="41"/>
      <c r="P506" s="41"/>
      <c r="Q506" s="41"/>
      <c r="R506" s="41"/>
      <c r="S506" s="41"/>
      <c r="T506" s="77"/>
      <c r="AT506" s="23" t="s">
        <v>371</v>
      </c>
      <c r="AU506" s="23" t="s">
        <v>83</v>
      </c>
    </row>
    <row r="507" spans="2:65" s="1" customFormat="1" ht="31.5" customHeight="1">
      <c r="B507" s="40"/>
      <c r="C507" s="192" t="s">
        <v>1025</v>
      </c>
      <c r="D507" s="192" t="s">
        <v>151</v>
      </c>
      <c r="E507" s="193" t="s">
        <v>1026</v>
      </c>
      <c r="F507" s="194" t="s">
        <v>1027</v>
      </c>
      <c r="G507" s="195" t="s">
        <v>306</v>
      </c>
      <c r="H507" s="196">
        <v>9</v>
      </c>
      <c r="I507" s="197"/>
      <c r="J507" s="198">
        <f>ROUND(I507*H507,2)</f>
        <v>0</v>
      </c>
      <c r="K507" s="194" t="s">
        <v>22</v>
      </c>
      <c r="L507" s="60"/>
      <c r="M507" s="199" t="s">
        <v>22</v>
      </c>
      <c r="N507" s="200" t="s">
        <v>45</v>
      </c>
      <c r="O507" s="41"/>
      <c r="P507" s="201">
        <f>O507*H507</f>
        <v>0</v>
      </c>
      <c r="Q507" s="201">
        <v>0</v>
      </c>
      <c r="R507" s="201">
        <f>Q507*H507</f>
        <v>0</v>
      </c>
      <c r="S507" s="201">
        <v>0</v>
      </c>
      <c r="T507" s="202">
        <f>S507*H507</f>
        <v>0</v>
      </c>
      <c r="AR507" s="23" t="s">
        <v>277</v>
      </c>
      <c r="AT507" s="23" t="s">
        <v>151</v>
      </c>
      <c r="AU507" s="23" t="s">
        <v>83</v>
      </c>
      <c r="AY507" s="23" t="s">
        <v>148</v>
      </c>
      <c r="BE507" s="203">
        <f>IF(N507="základní",J507,0)</f>
        <v>0</v>
      </c>
      <c r="BF507" s="203">
        <f>IF(N507="snížená",J507,0)</f>
        <v>0</v>
      </c>
      <c r="BG507" s="203">
        <f>IF(N507="zákl. přenesená",J507,0)</f>
        <v>0</v>
      </c>
      <c r="BH507" s="203">
        <f>IF(N507="sníž. přenesená",J507,0)</f>
        <v>0</v>
      </c>
      <c r="BI507" s="203">
        <f>IF(N507="nulová",J507,0)</f>
        <v>0</v>
      </c>
      <c r="BJ507" s="23" t="s">
        <v>24</v>
      </c>
      <c r="BK507" s="203">
        <f>ROUND(I507*H507,2)</f>
        <v>0</v>
      </c>
      <c r="BL507" s="23" t="s">
        <v>277</v>
      </c>
      <c r="BM507" s="23" t="s">
        <v>1028</v>
      </c>
    </row>
    <row r="508" spans="2:47" s="1" customFormat="1" ht="27">
      <c r="B508" s="40"/>
      <c r="C508" s="62"/>
      <c r="D508" s="244" t="s">
        <v>371</v>
      </c>
      <c r="E508" s="62"/>
      <c r="F508" s="248" t="s">
        <v>499</v>
      </c>
      <c r="G508" s="62"/>
      <c r="H508" s="62"/>
      <c r="I508" s="162"/>
      <c r="J508" s="62"/>
      <c r="K508" s="62"/>
      <c r="L508" s="60"/>
      <c r="M508" s="210"/>
      <c r="N508" s="41"/>
      <c r="O508" s="41"/>
      <c r="P508" s="41"/>
      <c r="Q508" s="41"/>
      <c r="R508" s="41"/>
      <c r="S508" s="41"/>
      <c r="T508" s="77"/>
      <c r="AT508" s="23" t="s">
        <v>371</v>
      </c>
      <c r="AU508" s="23" t="s">
        <v>83</v>
      </c>
    </row>
    <row r="509" spans="2:65" s="1" customFormat="1" ht="31.5" customHeight="1">
      <c r="B509" s="40"/>
      <c r="C509" s="192" t="s">
        <v>1029</v>
      </c>
      <c r="D509" s="192" t="s">
        <v>151</v>
      </c>
      <c r="E509" s="193" t="s">
        <v>1030</v>
      </c>
      <c r="F509" s="194" t="s">
        <v>1031</v>
      </c>
      <c r="G509" s="195" t="s">
        <v>306</v>
      </c>
      <c r="H509" s="196">
        <v>3</v>
      </c>
      <c r="I509" s="197"/>
      <c r="J509" s="198">
        <f>ROUND(I509*H509,2)</f>
        <v>0</v>
      </c>
      <c r="K509" s="194" t="s">
        <v>22</v>
      </c>
      <c r="L509" s="60"/>
      <c r="M509" s="199" t="s">
        <v>22</v>
      </c>
      <c r="N509" s="200" t="s">
        <v>45</v>
      </c>
      <c r="O509" s="41"/>
      <c r="P509" s="201">
        <f>O509*H509</f>
        <v>0</v>
      </c>
      <c r="Q509" s="201">
        <v>0</v>
      </c>
      <c r="R509" s="201">
        <f>Q509*H509</f>
        <v>0</v>
      </c>
      <c r="S509" s="201">
        <v>0</v>
      </c>
      <c r="T509" s="202">
        <f>S509*H509</f>
        <v>0</v>
      </c>
      <c r="AR509" s="23" t="s">
        <v>277</v>
      </c>
      <c r="AT509" s="23" t="s">
        <v>151</v>
      </c>
      <c r="AU509" s="23" t="s">
        <v>83</v>
      </c>
      <c r="AY509" s="23" t="s">
        <v>148</v>
      </c>
      <c r="BE509" s="203">
        <f>IF(N509="základní",J509,0)</f>
        <v>0</v>
      </c>
      <c r="BF509" s="203">
        <f>IF(N509="snížená",J509,0)</f>
        <v>0</v>
      </c>
      <c r="BG509" s="203">
        <f>IF(N509="zákl. přenesená",J509,0)</f>
        <v>0</v>
      </c>
      <c r="BH509" s="203">
        <f>IF(N509="sníž. přenesená",J509,0)</f>
        <v>0</v>
      </c>
      <c r="BI509" s="203">
        <f>IF(N509="nulová",J509,0)</f>
        <v>0</v>
      </c>
      <c r="BJ509" s="23" t="s">
        <v>24</v>
      </c>
      <c r="BK509" s="203">
        <f>ROUND(I509*H509,2)</f>
        <v>0</v>
      </c>
      <c r="BL509" s="23" t="s">
        <v>277</v>
      </c>
      <c r="BM509" s="23" t="s">
        <v>1032</v>
      </c>
    </row>
    <row r="510" spans="2:47" s="1" customFormat="1" ht="27">
      <c r="B510" s="40"/>
      <c r="C510" s="62"/>
      <c r="D510" s="244" t="s">
        <v>371</v>
      </c>
      <c r="E510" s="62"/>
      <c r="F510" s="248" t="s">
        <v>499</v>
      </c>
      <c r="G510" s="62"/>
      <c r="H510" s="62"/>
      <c r="I510" s="162"/>
      <c r="J510" s="62"/>
      <c r="K510" s="62"/>
      <c r="L510" s="60"/>
      <c r="M510" s="210"/>
      <c r="N510" s="41"/>
      <c r="O510" s="41"/>
      <c r="P510" s="41"/>
      <c r="Q510" s="41"/>
      <c r="R510" s="41"/>
      <c r="S510" s="41"/>
      <c r="T510" s="77"/>
      <c r="AT510" s="23" t="s">
        <v>371</v>
      </c>
      <c r="AU510" s="23" t="s">
        <v>83</v>
      </c>
    </row>
    <row r="511" spans="2:65" s="1" customFormat="1" ht="31.5" customHeight="1">
      <c r="B511" s="40"/>
      <c r="C511" s="192" t="s">
        <v>235</v>
      </c>
      <c r="D511" s="192" t="s">
        <v>151</v>
      </c>
      <c r="E511" s="193" t="s">
        <v>1033</v>
      </c>
      <c r="F511" s="194" t="s">
        <v>1027</v>
      </c>
      <c r="G511" s="195" t="s">
        <v>306</v>
      </c>
      <c r="H511" s="196">
        <v>1</v>
      </c>
      <c r="I511" s="197"/>
      <c r="J511" s="198">
        <f>ROUND(I511*H511,2)</f>
        <v>0</v>
      </c>
      <c r="K511" s="194" t="s">
        <v>22</v>
      </c>
      <c r="L511" s="60"/>
      <c r="M511" s="199" t="s">
        <v>22</v>
      </c>
      <c r="N511" s="200" t="s">
        <v>45</v>
      </c>
      <c r="O511" s="41"/>
      <c r="P511" s="201">
        <f>O511*H511</f>
        <v>0</v>
      </c>
      <c r="Q511" s="201">
        <v>0</v>
      </c>
      <c r="R511" s="201">
        <f>Q511*H511</f>
        <v>0</v>
      </c>
      <c r="S511" s="201">
        <v>0</v>
      </c>
      <c r="T511" s="202">
        <f>S511*H511</f>
        <v>0</v>
      </c>
      <c r="AR511" s="23" t="s">
        <v>277</v>
      </c>
      <c r="AT511" s="23" t="s">
        <v>151</v>
      </c>
      <c r="AU511" s="23" t="s">
        <v>83</v>
      </c>
      <c r="AY511" s="23" t="s">
        <v>148</v>
      </c>
      <c r="BE511" s="203">
        <f>IF(N511="základní",J511,0)</f>
        <v>0</v>
      </c>
      <c r="BF511" s="203">
        <f>IF(N511="snížená",J511,0)</f>
        <v>0</v>
      </c>
      <c r="BG511" s="203">
        <f>IF(N511="zákl. přenesená",J511,0)</f>
        <v>0</v>
      </c>
      <c r="BH511" s="203">
        <f>IF(N511="sníž. přenesená",J511,0)</f>
        <v>0</v>
      </c>
      <c r="BI511" s="203">
        <f>IF(N511="nulová",J511,0)</f>
        <v>0</v>
      </c>
      <c r="BJ511" s="23" t="s">
        <v>24</v>
      </c>
      <c r="BK511" s="203">
        <f>ROUND(I511*H511,2)</f>
        <v>0</v>
      </c>
      <c r="BL511" s="23" t="s">
        <v>277</v>
      </c>
      <c r="BM511" s="23" t="s">
        <v>1034</v>
      </c>
    </row>
    <row r="512" spans="2:47" s="1" customFormat="1" ht="27">
      <c r="B512" s="40"/>
      <c r="C512" s="62"/>
      <c r="D512" s="244" t="s">
        <v>371</v>
      </c>
      <c r="E512" s="62"/>
      <c r="F512" s="248" t="s">
        <v>499</v>
      </c>
      <c r="G512" s="62"/>
      <c r="H512" s="62"/>
      <c r="I512" s="162"/>
      <c r="J512" s="62"/>
      <c r="K512" s="62"/>
      <c r="L512" s="60"/>
      <c r="M512" s="210"/>
      <c r="N512" s="41"/>
      <c r="O512" s="41"/>
      <c r="P512" s="41"/>
      <c r="Q512" s="41"/>
      <c r="R512" s="41"/>
      <c r="S512" s="41"/>
      <c r="T512" s="77"/>
      <c r="AT512" s="23" t="s">
        <v>371</v>
      </c>
      <c r="AU512" s="23" t="s">
        <v>83</v>
      </c>
    </row>
    <row r="513" spans="2:65" s="1" customFormat="1" ht="22.5" customHeight="1">
      <c r="B513" s="40"/>
      <c r="C513" s="192" t="s">
        <v>243</v>
      </c>
      <c r="D513" s="192" t="s">
        <v>151</v>
      </c>
      <c r="E513" s="193" t="s">
        <v>1035</v>
      </c>
      <c r="F513" s="194" t="s">
        <v>1036</v>
      </c>
      <c r="G513" s="195" t="s">
        <v>332</v>
      </c>
      <c r="H513" s="196">
        <v>2.1</v>
      </c>
      <c r="I513" s="197"/>
      <c r="J513" s="198">
        <f>ROUND(I513*H513,2)</f>
        <v>0</v>
      </c>
      <c r="K513" s="194" t="s">
        <v>22</v>
      </c>
      <c r="L513" s="60"/>
      <c r="M513" s="199" t="s">
        <v>22</v>
      </c>
      <c r="N513" s="200" t="s">
        <v>45</v>
      </c>
      <c r="O513" s="41"/>
      <c r="P513" s="201">
        <f>O513*H513</f>
        <v>0</v>
      </c>
      <c r="Q513" s="201">
        <v>0</v>
      </c>
      <c r="R513" s="201">
        <f>Q513*H513</f>
        <v>0</v>
      </c>
      <c r="S513" s="201">
        <v>0</v>
      </c>
      <c r="T513" s="202">
        <f>S513*H513</f>
        <v>0</v>
      </c>
      <c r="AR513" s="23" t="s">
        <v>277</v>
      </c>
      <c r="AT513" s="23" t="s">
        <v>151</v>
      </c>
      <c r="AU513" s="23" t="s">
        <v>83</v>
      </c>
      <c r="AY513" s="23" t="s">
        <v>148</v>
      </c>
      <c r="BE513" s="203">
        <f>IF(N513="základní",J513,0)</f>
        <v>0</v>
      </c>
      <c r="BF513" s="203">
        <f>IF(N513="snížená",J513,0)</f>
        <v>0</v>
      </c>
      <c r="BG513" s="203">
        <f>IF(N513="zákl. přenesená",J513,0)</f>
        <v>0</v>
      </c>
      <c r="BH513" s="203">
        <f>IF(N513="sníž. přenesená",J513,0)</f>
        <v>0</v>
      </c>
      <c r="BI513" s="203">
        <f>IF(N513="nulová",J513,0)</f>
        <v>0</v>
      </c>
      <c r="BJ513" s="23" t="s">
        <v>24</v>
      </c>
      <c r="BK513" s="203">
        <f>ROUND(I513*H513,2)</f>
        <v>0</v>
      </c>
      <c r="BL513" s="23" t="s">
        <v>277</v>
      </c>
      <c r="BM513" s="23" t="s">
        <v>1037</v>
      </c>
    </row>
    <row r="514" spans="2:47" s="1" customFormat="1" ht="27">
      <c r="B514" s="40"/>
      <c r="C514" s="62"/>
      <c r="D514" s="208" t="s">
        <v>371</v>
      </c>
      <c r="E514" s="62"/>
      <c r="F514" s="209" t="s">
        <v>499</v>
      </c>
      <c r="G514" s="62"/>
      <c r="H514" s="62"/>
      <c r="I514" s="162"/>
      <c r="J514" s="62"/>
      <c r="K514" s="62"/>
      <c r="L514" s="60"/>
      <c r="M514" s="210"/>
      <c r="N514" s="41"/>
      <c r="O514" s="41"/>
      <c r="P514" s="41"/>
      <c r="Q514" s="41"/>
      <c r="R514" s="41"/>
      <c r="S514" s="41"/>
      <c r="T514" s="77"/>
      <c r="AT514" s="23" t="s">
        <v>371</v>
      </c>
      <c r="AU514" s="23" t="s">
        <v>83</v>
      </c>
    </row>
    <row r="515" spans="2:51" s="12" customFormat="1" ht="13.5">
      <c r="B515" s="222"/>
      <c r="C515" s="223"/>
      <c r="D515" s="244" t="s">
        <v>210</v>
      </c>
      <c r="E515" s="249" t="s">
        <v>22</v>
      </c>
      <c r="F515" s="250" t="s">
        <v>1038</v>
      </c>
      <c r="G515" s="223"/>
      <c r="H515" s="251">
        <v>2.1</v>
      </c>
      <c r="I515" s="227"/>
      <c r="J515" s="223"/>
      <c r="K515" s="223"/>
      <c r="L515" s="228"/>
      <c r="M515" s="229"/>
      <c r="N515" s="230"/>
      <c r="O515" s="230"/>
      <c r="P515" s="230"/>
      <c r="Q515" s="230"/>
      <c r="R515" s="230"/>
      <c r="S515" s="230"/>
      <c r="T515" s="231"/>
      <c r="AT515" s="232" t="s">
        <v>210</v>
      </c>
      <c r="AU515" s="232" t="s">
        <v>83</v>
      </c>
      <c r="AV515" s="12" t="s">
        <v>83</v>
      </c>
      <c r="AW515" s="12" t="s">
        <v>38</v>
      </c>
      <c r="AX515" s="12" t="s">
        <v>24</v>
      </c>
      <c r="AY515" s="232" t="s">
        <v>148</v>
      </c>
    </row>
    <row r="516" spans="2:65" s="1" customFormat="1" ht="31.5" customHeight="1">
      <c r="B516" s="40"/>
      <c r="C516" s="192" t="s">
        <v>272</v>
      </c>
      <c r="D516" s="192" t="s">
        <v>151</v>
      </c>
      <c r="E516" s="193" t="s">
        <v>521</v>
      </c>
      <c r="F516" s="194" t="s">
        <v>522</v>
      </c>
      <c r="G516" s="195" t="s">
        <v>420</v>
      </c>
      <c r="H516" s="262"/>
      <c r="I516" s="197"/>
      <c r="J516" s="198">
        <f>ROUND(I516*H516,2)</f>
        <v>0</v>
      </c>
      <c r="K516" s="194" t="s">
        <v>155</v>
      </c>
      <c r="L516" s="60"/>
      <c r="M516" s="199" t="s">
        <v>22</v>
      </c>
      <c r="N516" s="200" t="s">
        <v>45</v>
      </c>
      <c r="O516" s="41"/>
      <c r="P516" s="201">
        <f>O516*H516</f>
        <v>0</v>
      </c>
      <c r="Q516" s="201">
        <v>0</v>
      </c>
      <c r="R516" s="201">
        <f>Q516*H516</f>
        <v>0</v>
      </c>
      <c r="S516" s="201">
        <v>0</v>
      </c>
      <c r="T516" s="202">
        <f>S516*H516</f>
        <v>0</v>
      </c>
      <c r="AR516" s="23" t="s">
        <v>277</v>
      </c>
      <c r="AT516" s="23" t="s">
        <v>151</v>
      </c>
      <c r="AU516" s="23" t="s">
        <v>83</v>
      </c>
      <c r="AY516" s="23" t="s">
        <v>148</v>
      </c>
      <c r="BE516" s="203">
        <f>IF(N516="základní",J516,0)</f>
        <v>0</v>
      </c>
      <c r="BF516" s="203">
        <f>IF(N516="snížená",J516,0)</f>
        <v>0</v>
      </c>
      <c r="BG516" s="203">
        <f>IF(N516="zákl. přenesená",J516,0)</f>
        <v>0</v>
      </c>
      <c r="BH516" s="203">
        <f>IF(N516="sníž. přenesená",J516,0)</f>
        <v>0</v>
      </c>
      <c r="BI516" s="203">
        <f>IF(N516="nulová",J516,0)</f>
        <v>0</v>
      </c>
      <c r="BJ516" s="23" t="s">
        <v>24</v>
      </c>
      <c r="BK516" s="203">
        <f>ROUND(I516*H516,2)</f>
        <v>0</v>
      </c>
      <c r="BL516" s="23" t="s">
        <v>277</v>
      </c>
      <c r="BM516" s="23" t="s">
        <v>523</v>
      </c>
    </row>
    <row r="517" spans="2:47" s="1" customFormat="1" ht="121.5">
      <c r="B517" s="40"/>
      <c r="C517" s="62"/>
      <c r="D517" s="208" t="s">
        <v>208</v>
      </c>
      <c r="E517" s="62"/>
      <c r="F517" s="209" t="s">
        <v>524</v>
      </c>
      <c r="G517" s="62"/>
      <c r="H517" s="62"/>
      <c r="I517" s="162"/>
      <c r="J517" s="62"/>
      <c r="K517" s="62"/>
      <c r="L517" s="60"/>
      <c r="M517" s="210"/>
      <c r="N517" s="41"/>
      <c r="O517" s="41"/>
      <c r="P517" s="41"/>
      <c r="Q517" s="41"/>
      <c r="R517" s="41"/>
      <c r="S517" s="41"/>
      <c r="T517" s="77"/>
      <c r="AT517" s="23" t="s">
        <v>208</v>
      </c>
      <c r="AU517" s="23" t="s">
        <v>83</v>
      </c>
    </row>
    <row r="518" spans="2:63" s="10" customFormat="1" ht="29.85" customHeight="1">
      <c r="B518" s="175"/>
      <c r="C518" s="176"/>
      <c r="D518" s="189" t="s">
        <v>73</v>
      </c>
      <c r="E518" s="190" t="s">
        <v>525</v>
      </c>
      <c r="F518" s="190" t="s">
        <v>526</v>
      </c>
      <c r="G518" s="176"/>
      <c r="H518" s="176"/>
      <c r="I518" s="179"/>
      <c r="J518" s="191">
        <f>BK518</f>
        <v>0</v>
      </c>
      <c r="K518" s="176"/>
      <c r="L518" s="181"/>
      <c r="M518" s="182"/>
      <c r="N518" s="183"/>
      <c r="O518" s="183"/>
      <c r="P518" s="184">
        <f>SUM(P519:P553)</f>
        <v>0</v>
      </c>
      <c r="Q518" s="183"/>
      <c r="R518" s="184">
        <f>SUM(R519:R553)</f>
        <v>0</v>
      </c>
      <c r="S518" s="183"/>
      <c r="T518" s="185">
        <f>SUM(T519:T553)</f>
        <v>0</v>
      </c>
      <c r="AR518" s="186" t="s">
        <v>83</v>
      </c>
      <c r="AT518" s="187" t="s">
        <v>73</v>
      </c>
      <c r="AU518" s="187" t="s">
        <v>24</v>
      </c>
      <c r="AY518" s="186" t="s">
        <v>148</v>
      </c>
      <c r="BK518" s="188">
        <f>SUM(BK519:BK553)</f>
        <v>0</v>
      </c>
    </row>
    <row r="519" spans="2:65" s="1" customFormat="1" ht="22.5" customHeight="1">
      <c r="B519" s="40"/>
      <c r="C519" s="192" t="s">
        <v>1039</v>
      </c>
      <c r="D519" s="192" t="s">
        <v>151</v>
      </c>
      <c r="E519" s="193" t="s">
        <v>1040</v>
      </c>
      <c r="F519" s="194" t="s">
        <v>1041</v>
      </c>
      <c r="G519" s="195" t="s">
        <v>306</v>
      </c>
      <c r="H519" s="196">
        <v>1</v>
      </c>
      <c r="I519" s="197"/>
      <c r="J519" s="198">
        <f>ROUND(I519*H519,2)</f>
        <v>0</v>
      </c>
      <c r="K519" s="194" t="s">
        <v>22</v>
      </c>
      <c r="L519" s="60"/>
      <c r="M519" s="199" t="s">
        <v>22</v>
      </c>
      <c r="N519" s="200" t="s">
        <v>45</v>
      </c>
      <c r="O519" s="41"/>
      <c r="P519" s="201">
        <f>O519*H519</f>
        <v>0</v>
      </c>
      <c r="Q519" s="201">
        <v>0</v>
      </c>
      <c r="R519" s="201">
        <f>Q519*H519</f>
        <v>0</v>
      </c>
      <c r="S519" s="201">
        <v>0</v>
      </c>
      <c r="T519" s="202">
        <f>S519*H519</f>
        <v>0</v>
      </c>
      <c r="AR519" s="23" t="s">
        <v>277</v>
      </c>
      <c r="AT519" s="23" t="s">
        <v>151</v>
      </c>
      <c r="AU519" s="23" t="s">
        <v>83</v>
      </c>
      <c r="AY519" s="23" t="s">
        <v>148</v>
      </c>
      <c r="BE519" s="203">
        <f>IF(N519="základní",J519,0)</f>
        <v>0</v>
      </c>
      <c r="BF519" s="203">
        <f>IF(N519="snížená",J519,0)</f>
        <v>0</v>
      </c>
      <c r="BG519" s="203">
        <f>IF(N519="zákl. přenesená",J519,0)</f>
        <v>0</v>
      </c>
      <c r="BH519" s="203">
        <f>IF(N519="sníž. přenesená",J519,0)</f>
        <v>0</v>
      </c>
      <c r="BI519" s="203">
        <f>IF(N519="nulová",J519,0)</f>
        <v>0</v>
      </c>
      <c r="BJ519" s="23" t="s">
        <v>24</v>
      </c>
      <c r="BK519" s="203">
        <f>ROUND(I519*H519,2)</f>
        <v>0</v>
      </c>
      <c r="BL519" s="23" t="s">
        <v>277</v>
      </c>
      <c r="BM519" s="23" t="s">
        <v>1042</v>
      </c>
    </row>
    <row r="520" spans="2:47" s="1" customFormat="1" ht="27">
      <c r="B520" s="40"/>
      <c r="C520" s="62"/>
      <c r="D520" s="244" t="s">
        <v>371</v>
      </c>
      <c r="E520" s="62"/>
      <c r="F520" s="248" t="s">
        <v>499</v>
      </c>
      <c r="G520" s="62"/>
      <c r="H520" s="62"/>
      <c r="I520" s="162"/>
      <c r="J520" s="62"/>
      <c r="K520" s="62"/>
      <c r="L520" s="60"/>
      <c r="M520" s="210"/>
      <c r="N520" s="41"/>
      <c r="O520" s="41"/>
      <c r="P520" s="41"/>
      <c r="Q520" s="41"/>
      <c r="R520" s="41"/>
      <c r="S520" s="41"/>
      <c r="T520" s="77"/>
      <c r="AT520" s="23" t="s">
        <v>371</v>
      </c>
      <c r="AU520" s="23" t="s">
        <v>83</v>
      </c>
    </row>
    <row r="521" spans="2:65" s="1" customFormat="1" ht="22.5" customHeight="1">
      <c r="B521" s="40"/>
      <c r="C521" s="192" t="s">
        <v>1043</v>
      </c>
      <c r="D521" s="192" t="s">
        <v>151</v>
      </c>
      <c r="E521" s="193" t="s">
        <v>1044</v>
      </c>
      <c r="F521" s="194" t="s">
        <v>1045</v>
      </c>
      <c r="G521" s="195" t="s">
        <v>306</v>
      </c>
      <c r="H521" s="196">
        <v>3</v>
      </c>
      <c r="I521" s="197"/>
      <c r="J521" s="198">
        <f>ROUND(I521*H521,2)</f>
        <v>0</v>
      </c>
      <c r="K521" s="194" t="s">
        <v>22</v>
      </c>
      <c r="L521" s="60"/>
      <c r="M521" s="199" t="s">
        <v>22</v>
      </c>
      <c r="N521" s="200" t="s">
        <v>45</v>
      </c>
      <c r="O521" s="41"/>
      <c r="P521" s="201">
        <f>O521*H521</f>
        <v>0</v>
      </c>
      <c r="Q521" s="201">
        <v>0</v>
      </c>
      <c r="R521" s="201">
        <f>Q521*H521</f>
        <v>0</v>
      </c>
      <c r="S521" s="201">
        <v>0</v>
      </c>
      <c r="T521" s="202">
        <f>S521*H521</f>
        <v>0</v>
      </c>
      <c r="AR521" s="23" t="s">
        <v>277</v>
      </c>
      <c r="AT521" s="23" t="s">
        <v>151</v>
      </c>
      <c r="AU521" s="23" t="s">
        <v>83</v>
      </c>
      <c r="AY521" s="23" t="s">
        <v>148</v>
      </c>
      <c r="BE521" s="203">
        <f>IF(N521="základní",J521,0)</f>
        <v>0</v>
      </c>
      <c r="BF521" s="203">
        <f>IF(N521="snížená",J521,0)</f>
        <v>0</v>
      </c>
      <c r="BG521" s="203">
        <f>IF(N521="zákl. přenesená",J521,0)</f>
        <v>0</v>
      </c>
      <c r="BH521" s="203">
        <f>IF(N521="sníž. přenesená",J521,0)</f>
        <v>0</v>
      </c>
      <c r="BI521" s="203">
        <f>IF(N521="nulová",J521,0)</f>
        <v>0</v>
      </c>
      <c r="BJ521" s="23" t="s">
        <v>24</v>
      </c>
      <c r="BK521" s="203">
        <f>ROUND(I521*H521,2)</f>
        <v>0</v>
      </c>
      <c r="BL521" s="23" t="s">
        <v>277</v>
      </c>
      <c r="BM521" s="23" t="s">
        <v>1046</v>
      </c>
    </row>
    <row r="522" spans="2:47" s="1" customFormat="1" ht="27">
      <c r="B522" s="40"/>
      <c r="C522" s="62"/>
      <c r="D522" s="244" t="s">
        <v>371</v>
      </c>
      <c r="E522" s="62"/>
      <c r="F522" s="248" t="s">
        <v>499</v>
      </c>
      <c r="G522" s="62"/>
      <c r="H522" s="62"/>
      <c r="I522" s="162"/>
      <c r="J522" s="62"/>
      <c r="K522" s="62"/>
      <c r="L522" s="60"/>
      <c r="M522" s="210"/>
      <c r="N522" s="41"/>
      <c r="O522" s="41"/>
      <c r="P522" s="41"/>
      <c r="Q522" s="41"/>
      <c r="R522" s="41"/>
      <c r="S522" s="41"/>
      <c r="T522" s="77"/>
      <c r="AT522" s="23" t="s">
        <v>371</v>
      </c>
      <c r="AU522" s="23" t="s">
        <v>83</v>
      </c>
    </row>
    <row r="523" spans="2:65" s="1" customFormat="1" ht="22.5" customHeight="1">
      <c r="B523" s="40"/>
      <c r="C523" s="192" t="s">
        <v>382</v>
      </c>
      <c r="D523" s="192" t="s">
        <v>151</v>
      </c>
      <c r="E523" s="193" t="s">
        <v>1047</v>
      </c>
      <c r="F523" s="194" t="s">
        <v>1048</v>
      </c>
      <c r="G523" s="195" t="s">
        <v>306</v>
      </c>
      <c r="H523" s="196">
        <v>6</v>
      </c>
      <c r="I523" s="197"/>
      <c r="J523" s="198">
        <f>ROUND(I523*H523,2)</f>
        <v>0</v>
      </c>
      <c r="K523" s="194" t="s">
        <v>22</v>
      </c>
      <c r="L523" s="60"/>
      <c r="M523" s="199" t="s">
        <v>22</v>
      </c>
      <c r="N523" s="200" t="s">
        <v>45</v>
      </c>
      <c r="O523" s="41"/>
      <c r="P523" s="201">
        <f>O523*H523</f>
        <v>0</v>
      </c>
      <c r="Q523" s="201">
        <v>0</v>
      </c>
      <c r="R523" s="201">
        <f>Q523*H523</f>
        <v>0</v>
      </c>
      <c r="S523" s="201">
        <v>0</v>
      </c>
      <c r="T523" s="202">
        <f>S523*H523</f>
        <v>0</v>
      </c>
      <c r="AR523" s="23" t="s">
        <v>277</v>
      </c>
      <c r="AT523" s="23" t="s">
        <v>151</v>
      </c>
      <c r="AU523" s="23" t="s">
        <v>83</v>
      </c>
      <c r="AY523" s="23" t="s">
        <v>148</v>
      </c>
      <c r="BE523" s="203">
        <f>IF(N523="základní",J523,0)</f>
        <v>0</v>
      </c>
      <c r="BF523" s="203">
        <f>IF(N523="snížená",J523,0)</f>
        <v>0</v>
      </c>
      <c r="BG523" s="203">
        <f>IF(N523="zákl. přenesená",J523,0)</f>
        <v>0</v>
      </c>
      <c r="BH523" s="203">
        <f>IF(N523="sníž. přenesená",J523,0)</f>
        <v>0</v>
      </c>
      <c r="BI523" s="203">
        <f>IF(N523="nulová",J523,0)</f>
        <v>0</v>
      </c>
      <c r="BJ523" s="23" t="s">
        <v>24</v>
      </c>
      <c r="BK523" s="203">
        <f>ROUND(I523*H523,2)</f>
        <v>0</v>
      </c>
      <c r="BL523" s="23" t="s">
        <v>277</v>
      </c>
      <c r="BM523" s="23" t="s">
        <v>1049</v>
      </c>
    </row>
    <row r="524" spans="2:47" s="1" customFormat="1" ht="27">
      <c r="B524" s="40"/>
      <c r="C524" s="62"/>
      <c r="D524" s="244" t="s">
        <v>371</v>
      </c>
      <c r="E524" s="62"/>
      <c r="F524" s="248" t="s">
        <v>499</v>
      </c>
      <c r="G524" s="62"/>
      <c r="H524" s="62"/>
      <c r="I524" s="162"/>
      <c r="J524" s="62"/>
      <c r="K524" s="62"/>
      <c r="L524" s="60"/>
      <c r="M524" s="210"/>
      <c r="N524" s="41"/>
      <c r="O524" s="41"/>
      <c r="P524" s="41"/>
      <c r="Q524" s="41"/>
      <c r="R524" s="41"/>
      <c r="S524" s="41"/>
      <c r="T524" s="77"/>
      <c r="AT524" s="23" t="s">
        <v>371</v>
      </c>
      <c r="AU524" s="23" t="s">
        <v>83</v>
      </c>
    </row>
    <row r="525" spans="2:65" s="1" customFormat="1" ht="22.5" customHeight="1">
      <c r="B525" s="40"/>
      <c r="C525" s="192" t="s">
        <v>30</v>
      </c>
      <c r="D525" s="192" t="s">
        <v>151</v>
      </c>
      <c r="E525" s="193" t="s">
        <v>1050</v>
      </c>
      <c r="F525" s="194" t="s">
        <v>1051</v>
      </c>
      <c r="G525" s="195" t="s">
        <v>306</v>
      </c>
      <c r="H525" s="196">
        <v>4</v>
      </c>
      <c r="I525" s="197"/>
      <c r="J525" s="198">
        <f>ROUND(I525*H525,2)</f>
        <v>0</v>
      </c>
      <c r="K525" s="194" t="s">
        <v>22</v>
      </c>
      <c r="L525" s="60"/>
      <c r="M525" s="199" t="s">
        <v>22</v>
      </c>
      <c r="N525" s="200" t="s">
        <v>45</v>
      </c>
      <c r="O525" s="41"/>
      <c r="P525" s="201">
        <f>O525*H525</f>
        <v>0</v>
      </c>
      <c r="Q525" s="201">
        <v>0</v>
      </c>
      <c r="R525" s="201">
        <f>Q525*H525</f>
        <v>0</v>
      </c>
      <c r="S525" s="201">
        <v>0</v>
      </c>
      <c r="T525" s="202">
        <f>S525*H525</f>
        <v>0</v>
      </c>
      <c r="AR525" s="23" t="s">
        <v>277</v>
      </c>
      <c r="AT525" s="23" t="s">
        <v>151</v>
      </c>
      <c r="AU525" s="23" t="s">
        <v>83</v>
      </c>
      <c r="AY525" s="23" t="s">
        <v>148</v>
      </c>
      <c r="BE525" s="203">
        <f>IF(N525="základní",J525,0)</f>
        <v>0</v>
      </c>
      <c r="BF525" s="203">
        <f>IF(N525="snížená",J525,0)</f>
        <v>0</v>
      </c>
      <c r="BG525" s="203">
        <f>IF(N525="zákl. přenesená",J525,0)</f>
        <v>0</v>
      </c>
      <c r="BH525" s="203">
        <f>IF(N525="sníž. přenesená",J525,0)</f>
        <v>0</v>
      </c>
      <c r="BI525" s="203">
        <f>IF(N525="nulová",J525,0)</f>
        <v>0</v>
      </c>
      <c r="BJ525" s="23" t="s">
        <v>24</v>
      </c>
      <c r="BK525" s="203">
        <f>ROUND(I525*H525,2)</f>
        <v>0</v>
      </c>
      <c r="BL525" s="23" t="s">
        <v>277</v>
      </c>
      <c r="BM525" s="23" t="s">
        <v>1052</v>
      </c>
    </row>
    <row r="526" spans="2:47" s="1" customFormat="1" ht="27">
      <c r="B526" s="40"/>
      <c r="C526" s="62"/>
      <c r="D526" s="244" t="s">
        <v>371</v>
      </c>
      <c r="E526" s="62"/>
      <c r="F526" s="248" t="s">
        <v>499</v>
      </c>
      <c r="G526" s="62"/>
      <c r="H526" s="62"/>
      <c r="I526" s="162"/>
      <c r="J526" s="62"/>
      <c r="K526" s="62"/>
      <c r="L526" s="60"/>
      <c r="M526" s="210"/>
      <c r="N526" s="41"/>
      <c r="O526" s="41"/>
      <c r="P526" s="41"/>
      <c r="Q526" s="41"/>
      <c r="R526" s="41"/>
      <c r="S526" s="41"/>
      <c r="T526" s="77"/>
      <c r="AT526" s="23" t="s">
        <v>371</v>
      </c>
      <c r="AU526" s="23" t="s">
        <v>83</v>
      </c>
    </row>
    <row r="527" spans="2:65" s="1" customFormat="1" ht="22.5" customHeight="1">
      <c r="B527" s="40"/>
      <c r="C527" s="192" t="s">
        <v>1053</v>
      </c>
      <c r="D527" s="192" t="s">
        <v>151</v>
      </c>
      <c r="E527" s="193" t="s">
        <v>1054</v>
      </c>
      <c r="F527" s="194" t="s">
        <v>1055</v>
      </c>
      <c r="G527" s="195" t="s">
        <v>306</v>
      </c>
      <c r="H527" s="196">
        <v>2</v>
      </c>
      <c r="I527" s="197"/>
      <c r="J527" s="198">
        <f>ROUND(I527*H527,2)</f>
        <v>0</v>
      </c>
      <c r="K527" s="194" t="s">
        <v>22</v>
      </c>
      <c r="L527" s="60"/>
      <c r="M527" s="199" t="s">
        <v>22</v>
      </c>
      <c r="N527" s="200" t="s">
        <v>45</v>
      </c>
      <c r="O527" s="41"/>
      <c r="P527" s="201">
        <f>O527*H527</f>
        <v>0</v>
      </c>
      <c r="Q527" s="201">
        <v>0</v>
      </c>
      <c r="R527" s="201">
        <f>Q527*H527</f>
        <v>0</v>
      </c>
      <c r="S527" s="201">
        <v>0</v>
      </c>
      <c r="T527" s="202">
        <f>S527*H527</f>
        <v>0</v>
      </c>
      <c r="AR527" s="23" t="s">
        <v>277</v>
      </c>
      <c r="AT527" s="23" t="s">
        <v>151</v>
      </c>
      <c r="AU527" s="23" t="s">
        <v>83</v>
      </c>
      <c r="AY527" s="23" t="s">
        <v>148</v>
      </c>
      <c r="BE527" s="203">
        <f>IF(N527="základní",J527,0)</f>
        <v>0</v>
      </c>
      <c r="BF527" s="203">
        <f>IF(N527="snížená",J527,0)</f>
        <v>0</v>
      </c>
      <c r="BG527" s="203">
        <f>IF(N527="zákl. přenesená",J527,0)</f>
        <v>0</v>
      </c>
      <c r="BH527" s="203">
        <f>IF(N527="sníž. přenesená",J527,0)</f>
        <v>0</v>
      </c>
      <c r="BI527" s="203">
        <f>IF(N527="nulová",J527,0)</f>
        <v>0</v>
      </c>
      <c r="BJ527" s="23" t="s">
        <v>24</v>
      </c>
      <c r="BK527" s="203">
        <f>ROUND(I527*H527,2)</f>
        <v>0</v>
      </c>
      <c r="BL527" s="23" t="s">
        <v>277</v>
      </c>
      <c r="BM527" s="23" t="s">
        <v>1056</v>
      </c>
    </row>
    <row r="528" spans="2:47" s="1" customFormat="1" ht="27">
      <c r="B528" s="40"/>
      <c r="C528" s="62"/>
      <c r="D528" s="244" t="s">
        <v>371</v>
      </c>
      <c r="E528" s="62"/>
      <c r="F528" s="248" t="s">
        <v>499</v>
      </c>
      <c r="G528" s="62"/>
      <c r="H528" s="62"/>
      <c r="I528" s="162"/>
      <c r="J528" s="62"/>
      <c r="K528" s="62"/>
      <c r="L528" s="60"/>
      <c r="M528" s="210"/>
      <c r="N528" s="41"/>
      <c r="O528" s="41"/>
      <c r="P528" s="41"/>
      <c r="Q528" s="41"/>
      <c r="R528" s="41"/>
      <c r="S528" s="41"/>
      <c r="T528" s="77"/>
      <c r="AT528" s="23" t="s">
        <v>371</v>
      </c>
      <c r="AU528" s="23" t="s">
        <v>83</v>
      </c>
    </row>
    <row r="529" spans="2:65" s="1" customFormat="1" ht="22.5" customHeight="1">
      <c r="B529" s="40"/>
      <c r="C529" s="192" t="s">
        <v>1057</v>
      </c>
      <c r="D529" s="192" t="s">
        <v>151</v>
      </c>
      <c r="E529" s="193" t="s">
        <v>1058</v>
      </c>
      <c r="F529" s="194" t="s">
        <v>1059</v>
      </c>
      <c r="G529" s="195" t="s">
        <v>306</v>
      </c>
      <c r="H529" s="196">
        <v>5</v>
      </c>
      <c r="I529" s="197"/>
      <c r="J529" s="198">
        <f>ROUND(I529*H529,2)</f>
        <v>0</v>
      </c>
      <c r="K529" s="194" t="s">
        <v>22</v>
      </c>
      <c r="L529" s="60"/>
      <c r="M529" s="199" t="s">
        <v>22</v>
      </c>
      <c r="N529" s="200" t="s">
        <v>45</v>
      </c>
      <c r="O529" s="41"/>
      <c r="P529" s="201">
        <f>O529*H529</f>
        <v>0</v>
      </c>
      <c r="Q529" s="201">
        <v>0</v>
      </c>
      <c r="R529" s="201">
        <f>Q529*H529</f>
        <v>0</v>
      </c>
      <c r="S529" s="201">
        <v>0</v>
      </c>
      <c r="T529" s="202">
        <f>S529*H529</f>
        <v>0</v>
      </c>
      <c r="AR529" s="23" t="s">
        <v>277</v>
      </c>
      <c r="AT529" s="23" t="s">
        <v>151</v>
      </c>
      <c r="AU529" s="23" t="s">
        <v>83</v>
      </c>
      <c r="AY529" s="23" t="s">
        <v>148</v>
      </c>
      <c r="BE529" s="203">
        <f>IF(N529="základní",J529,0)</f>
        <v>0</v>
      </c>
      <c r="BF529" s="203">
        <f>IF(N529="snížená",J529,0)</f>
        <v>0</v>
      </c>
      <c r="BG529" s="203">
        <f>IF(N529="zákl. přenesená",J529,0)</f>
        <v>0</v>
      </c>
      <c r="BH529" s="203">
        <f>IF(N529="sníž. přenesená",J529,0)</f>
        <v>0</v>
      </c>
      <c r="BI529" s="203">
        <f>IF(N529="nulová",J529,0)</f>
        <v>0</v>
      </c>
      <c r="BJ529" s="23" t="s">
        <v>24</v>
      </c>
      <c r="BK529" s="203">
        <f>ROUND(I529*H529,2)</f>
        <v>0</v>
      </c>
      <c r="BL529" s="23" t="s">
        <v>277</v>
      </c>
      <c r="BM529" s="23" t="s">
        <v>1060</v>
      </c>
    </row>
    <row r="530" spans="2:47" s="1" customFormat="1" ht="27">
      <c r="B530" s="40"/>
      <c r="C530" s="62"/>
      <c r="D530" s="244" t="s">
        <v>371</v>
      </c>
      <c r="E530" s="62"/>
      <c r="F530" s="248" t="s">
        <v>499</v>
      </c>
      <c r="G530" s="62"/>
      <c r="H530" s="62"/>
      <c r="I530" s="162"/>
      <c r="J530" s="62"/>
      <c r="K530" s="62"/>
      <c r="L530" s="60"/>
      <c r="M530" s="210"/>
      <c r="N530" s="41"/>
      <c r="O530" s="41"/>
      <c r="P530" s="41"/>
      <c r="Q530" s="41"/>
      <c r="R530" s="41"/>
      <c r="S530" s="41"/>
      <c r="T530" s="77"/>
      <c r="AT530" s="23" t="s">
        <v>371</v>
      </c>
      <c r="AU530" s="23" t="s">
        <v>83</v>
      </c>
    </row>
    <row r="531" spans="2:65" s="1" customFormat="1" ht="22.5" customHeight="1">
      <c r="B531" s="40"/>
      <c r="C531" s="192" t="s">
        <v>1061</v>
      </c>
      <c r="D531" s="192" t="s">
        <v>151</v>
      </c>
      <c r="E531" s="193" t="s">
        <v>1062</v>
      </c>
      <c r="F531" s="194" t="s">
        <v>1063</v>
      </c>
      <c r="G531" s="195" t="s">
        <v>306</v>
      </c>
      <c r="H531" s="196">
        <v>4</v>
      </c>
      <c r="I531" s="197"/>
      <c r="J531" s="198">
        <f>ROUND(I531*H531,2)</f>
        <v>0</v>
      </c>
      <c r="K531" s="194" t="s">
        <v>22</v>
      </c>
      <c r="L531" s="60"/>
      <c r="M531" s="199" t="s">
        <v>22</v>
      </c>
      <c r="N531" s="200" t="s">
        <v>45</v>
      </c>
      <c r="O531" s="41"/>
      <c r="P531" s="201">
        <f>O531*H531</f>
        <v>0</v>
      </c>
      <c r="Q531" s="201">
        <v>0</v>
      </c>
      <c r="R531" s="201">
        <f>Q531*H531</f>
        <v>0</v>
      </c>
      <c r="S531" s="201">
        <v>0</v>
      </c>
      <c r="T531" s="202">
        <f>S531*H531</f>
        <v>0</v>
      </c>
      <c r="AR531" s="23" t="s">
        <v>277</v>
      </c>
      <c r="AT531" s="23" t="s">
        <v>151</v>
      </c>
      <c r="AU531" s="23" t="s">
        <v>83</v>
      </c>
      <c r="AY531" s="23" t="s">
        <v>148</v>
      </c>
      <c r="BE531" s="203">
        <f>IF(N531="základní",J531,0)</f>
        <v>0</v>
      </c>
      <c r="BF531" s="203">
        <f>IF(N531="snížená",J531,0)</f>
        <v>0</v>
      </c>
      <c r="BG531" s="203">
        <f>IF(N531="zákl. přenesená",J531,0)</f>
        <v>0</v>
      </c>
      <c r="BH531" s="203">
        <f>IF(N531="sníž. přenesená",J531,0)</f>
        <v>0</v>
      </c>
      <c r="BI531" s="203">
        <f>IF(N531="nulová",J531,0)</f>
        <v>0</v>
      </c>
      <c r="BJ531" s="23" t="s">
        <v>24</v>
      </c>
      <c r="BK531" s="203">
        <f>ROUND(I531*H531,2)</f>
        <v>0</v>
      </c>
      <c r="BL531" s="23" t="s">
        <v>277</v>
      </c>
      <c r="BM531" s="23" t="s">
        <v>1064</v>
      </c>
    </row>
    <row r="532" spans="2:47" s="1" customFormat="1" ht="27">
      <c r="B532" s="40"/>
      <c r="C532" s="62"/>
      <c r="D532" s="244" t="s">
        <v>371</v>
      </c>
      <c r="E532" s="62"/>
      <c r="F532" s="248" t="s">
        <v>499</v>
      </c>
      <c r="G532" s="62"/>
      <c r="H532" s="62"/>
      <c r="I532" s="162"/>
      <c r="J532" s="62"/>
      <c r="K532" s="62"/>
      <c r="L532" s="60"/>
      <c r="M532" s="210"/>
      <c r="N532" s="41"/>
      <c r="O532" s="41"/>
      <c r="P532" s="41"/>
      <c r="Q532" s="41"/>
      <c r="R532" s="41"/>
      <c r="S532" s="41"/>
      <c r="T532" s="77"/>
      <c r="AT532" s="23" t="s">
        <v>371</v>
      </c>
      <c r="AU532" s="23" t="s">
        <v>83</v>
      </c>
    </row>
    <row r="533" spans="2:65" s="1" customFormat="1" ht="31.5" customHeight="1">
      <c r="B533" s="40"/>
      <c r="C533" s="192" t="s">
        <v>1065</v>
      </c>
      <c r="D533" s="192" t="s">
        <v>151</v>
      </c>
      <c r="E533" s="193" t="s">
        <v>544</v>
      </c>
      <c r="F533" s="194" t="s">
        <v>545</v>
      </c>
      <c r="G533" s="195" t="s">
        <v>206</v>
      </c>
      <c r="H533" s="196">
        <v>2.925</v>
      </c>
      <c r="I533" s="197"/>
      <c r="J533" s="198">
        <f>ROUND(I533*H533,2)</f>
        <v>0</v>
      </c>
      <c r="K533" s="194" t="s">
        <v>22</v>
      </c>
      <c r="L533" s="60"/>
      <c r="M533" s="199" t="s">
        <v>22</v>
      </c>
      <c r="N533" s="200" t="s">
        <v>45</v>
      </c>
      <c r="O533" s="41"/>
      <c r="P533" s="201">
        <f>O533*H533</f>
        <v>0</v>
      </c>
      <c r="Q533" s="201">
        <v>0</v>
      </c>
      <c r="R533" s="201">
        <f>Q533*H533</f>
        <v>0</v>
      </c>
      <c r="S533" s="201">
        <v>0</v>
      </c>
      <c r="T533" s="202">
        <f>S533*H533</f>
        <v>0</v>
      </c>
      <c r="AR533" s="23" t="s">
        <v>277</v>
      </c>
      <c r="AT533" s="23" t="s">
        <v>151</v>
      </c>
      <c r="AU533" s="23" t="s">
        <v>83</v>
      </c>
      <c r="AY533" s="23" t="s">
        <v>148</v>
      </c>
      <c r="BE533" s="203">
        <f>IF(N533="základní",J533,0)</f>
        <v>0</v>
      </c>
      <c r="BF533" s="203">
        <f>IF(N533="snížená",J533,0)</f>
        <v>0</v>
      </c>
      <c r="BG533" s="203">
        <f>IF(N533="zákl. přenesená",J533,0)</f>
        <v>0</v>
      </c>
      <c r="BH533" s="203">
        <f>IF(N533="sníž. přenesená",J533,0)</f>
        <v>0</v>
      </c>
      <c r="BI533" s="203">
        <f>IF(N533="nulová",J533,0)</f>
        <v>0</v>
      </c>
      <c r="BJ533" s="23" t="s">
        <v>24</v>
      </c>
      <c r="BK533" s="203">
        <f>ROUND(I533*H533,2)</f>
        <v>0</v>
      </c>
      <c r="BL533" s="23" t="s">
        <v>277</v>
      </c>
      <c r="BM533" s="23" t="s">
        <v>546</v>
      </c>
    </row>
    <row r="534" spans="2:47" s="1" customFormat="1" ht="67.5">
      <c r="B534" s="40"/>
      <c r="C534" s="62"/>
      <c r="D534" s="208" t="s">
        <v>371</v>
      </c>
      <c r="E534" s="62"/>
      <c r="F534" s="209" t="s">
        <v>547</v>
      </c>
      <c r="G534" s="62"/>
      <c r="H534" s="62"/>
      <c r="I534" s="162"/>
      <c r="J534" s="62"/>
      <c r="K534" s="62"/>
      <c r="L534" s="60"/>
      <c r="M534" s="210"/>
      <c r="N534" s="41"/>
      <c r="O534" s="41"/>
      <c r="P534" s="41"/>
      <c r="Q534" s="41"/>
      <c r="R534" s="41"/>
      <c r="S534" s="41"/>
      <c r="T534" s="77"/>
      <c r="AT534" s="23" t="s">
        <v>371</v>
      </c>
      <c r="AU534" s="23" t="s">
        <v>83</v>
      </c>
    </row>
    <row r="535" spans="2:51" s="11" customFormat="1" ht="13.5">
      <c r="B535" s="211"/>
      <c r="C535" s="212"/>
      <c r="D535" s="208" t="s">
        <v>210</v>
      </c>
      <c r="E535" s="213" t="s">
        <v>22</v>
      </c>
      <c r="F535" s="214" t="s">
        <v>211</v>
      </c>
      <c r="G535" s="212"/>
      <c r="H535" s="215" t="s">
        <v>22</v>
      </c>
      <c r="I535" s="216"/>
      <c r="J535" s="212"/>
      <c r="K535" s="212"/>
      <c r="L535" s="217"/>
      <c r="M535" s="218"/>
      <c r="N535" s="219"/>
      <c r="O535" s="219"/>
      <c r="P535" s="219"/>
      <c r="Q535" s="219"/>
      <c r="R535" s="219"/>
      <c r="S535" s="219"/>
      <c r="T535" s="220"/>
      <c r="AT535" s="221" t="s">
        <v>210</v>
      </c>
      <c r="AU535" s="221" t="s">
        <v>83</v>
      </c>
      <c r="AV535" s="11" t="s">
        <v>24</v>
      </c>
      <c r="AW535" s="11" t="s">
        <v>38</v>
      </c>
      <c r="AX535" s="11" t="s">
        <v>74</v>
      </c>
      <c r="AY535" s="221" t="s">
        <v>148</v>
      </c>
    </row>
    <row r="536" spans="2:51" s="12" customFormat="1" ht="13.5">
      <c r="B536" s="222"/>
      <c r="C536" s="223"/>
      <c r="D536" s="208" t="s">
        <v>210</v>
      </c>
      <c r="E536" s="224" t="s">
        <v>22</v>
      </c>
      <c r="F536" s="225" t="s">
        <v>1066</v>
      </c>
      <c r="G536" s="223"/>
      <c r="H536" s="226">
        <v>2.925</v>
      </c>
      <c r="I536" s="227"/>
      <c r="J536" s="223"/>
      <c r="K536" s="223"/>
      <c r="L536" s="228"/>
      <c r="M536" s="229"/>
      <c r="N536" s="230"/>
      <c r="O536" s="230"/>
      <c r="P536" s="230"/>
      <c r="Q536" s="230"/>
      <c r="R536" s="230"/>
      <c r="S536" s="230"/>
      <c r="T536" s="231"/>
      <c r="AT536" s="232" t="s">
        <v>210</v>
      </c>
      <c r="AU536" s="232" t="s">
        <v>83</v>
      </c>
      <c r="AV536" s="12" t="s">
        <v>83</v>
      </c>
      <c r="AW536" s="12" t="s">
        <v>38</v>
      </c>
      <c r="AX536" s="12" t="s">
        <v>74</v>
      </c>
      <c r="AY536" s="232" t="s">
        <v>148</v>
      </c>
    </row>
    <row r="537" spans="2:51" s="13" customFormat="1" ht="13.5">
      <c r="B537" s="233"/>
      <c r="C537" s="234"/>
      <c r="D537" s="244" t="s">
        <v>210</v>
      </c>
      <c r="E537" s="245" t="s">
        <v>22</v>
      </c>
      <c r="F537" s="246" t="s">
        <v>213</v>
      </c>
      <c r="G537" s="234"/>
      <c r="H537" s="247">
        <v>2.925</v>
      </c>
      <c r="I537" s="238"/>
      <c r="J537" s="234"/>
      <c r="K537" s="234"/>
      <c r="L537" s="239"/>
      <c r="M537" s="240"/>
      <c r="N537" s="241"/>
      <c r="O537" s="241"/>
      <c r="P537" s="241"/>
      <c r="Q537" s="241"/>
      <c r="R537" s="241"/>
      <c r="S537" s="241"/>
      <c r="T537" s="242"/>
      <c r="AT537" s="243" t="s">
        <v>210</v>
      </c>
      <c r="AU537" s="243" t="s">
        <v>83</v>
      </c>
      <c r="AV537" s="13" t="s">
        <v>167</v>
      </c>
      <c r="AW537" s="13" t="s">
        <v>38</v>
      </c>
      <c r="AX537" s="13" t="s">
        <v>24</v>
      </c>
      <c r="AY537" s="243" t="s">
        <v>148</v>
      </c>
    </row>
    <row r="538" spans="2:65" s="1" customFormat="1" ht="31.5" customHeight="1">
      <c r="B538" s="40"/>
      <c r="C538" s="192" t="s">
        <v>1067</v>
      </c>
      <c r="D538" s="192" t="s">
        <v>151</v>
      </c>
      <c r="E538" s="193" t="s">
        <v>1068</v>
      </c>
      <c r="F538" s="194" t="s">
        <v>1069</v>
      </c>
      <c r="G538" s="195" t="s">
        <v>332</v>
      </c>
      <c r="H538" s="196">
        <v>66.1</v>
      </c>
      <c r="I538" s="197"/>
      <c r="J538" s="198">
        <f>ROUND(I538*H538,2)</f>
        <v>0</v>
      </c>
      <c r="K538" s="194" t="s">
        <v>22</v>
      </c>
      <c r="L538" s="60"/>
      <c r="M538" s="199" t="s">
        <v>22</v>
      </c>
      <c r="N538" s="200" t="s">
        <v>45</v>
      </c>
      <c r="O538" s="41"/>
      <c r="P538" s="201">
        <f>O538*H538</f>
        <v>0</v>
      </c>
      <c r="Q538" s="201">
        <v>0</v>
      </c>
      <c r="R538" s="201">
        <f>Q538*H538</f>
        <v>0</v>
      </c>
      <c r="S538" s="201">
        <v>0</v>
      </c>
      <c r="T538" s="202">
        <f>S538*H538</f>
        <v>0</v>
      </c>
      <c r="AR538" s="23" t="s">
        <v>277</v>
      </c>
      <c r="AT538" s="23" t="s">
        <v>151</v>
      </c>
      <c r="AU538" s="23" t="s">
        <v>83</v>
      </c>
      <c r="AY538" s="23" t="s">
        <v>148</v>
      </c>
      <c r="BE538" s="203">
        <f>IF(N538="základní",J538,0)</f>
        <v>0</v>
      </c>
      <c r="BF538" s="203">
        <f>IF(N538="snížená",J538,0)</f>
        <v>0</v>
      </c>
      <c r="BG538" s="203">
        <f>IF(N538="zákl. přenesená",J538,0)</f>
        <v>0</v>
      </c>
      <c r="BH538" s="203">
        <f>IF(N538="sníž. přenesená",J538,0)</f>
        <v>0</v>
      </c>
      <c r="BI538" s="203">
        <f>IF(N538="nulová",J538,0)</f>
        <v>0</v>
      </c>
      <c r="BJ538" s="23" t="s">
        <v>24</v>
      </c>
      <c r="BK538" s="203">
        <f>ROUND(I538*H538,2)</f>
        <v>0</v>
      </c>
      <c r="BL538" s="23" t="s">
        <v>277</v>
      </c>
      <c r="BM538" s="23" t="s">
        <v>1070</v>
      </c>
    </row>
    <row r="539" spans="2:47" s="1" customFormat="1" ht="27">
      <c r="B539" s="40"/>
      <c r="C539" s="62"/>
      <c r="D539" s="208" t="s">
        <v>371</v>
      </c>
      <c r="E539" s="62"/>
      <c r="F539" s="209" t="s">
        <v>499</v>
      </c>
      <c r="G539" s="62"/>
      <c r="H539" s="62"/>
      <c r="I539" s="162"/>
      <c r="J539" s="62"/>
      <c r="K539" s="62"/>
      <c r="L539" s="60"/>
      <c r="M539" s="210"/>
      <c r="N539" s="41"/>
      <c r="O539" s="41"/>
      <c r="P539" s="41"/>
      <c r="Q539" s="41"/>
      <c r="R539" s="41"/>
      <c r="S539" s="41"/>
      <c r="T539" s="77"/>
      <c r="AT539" s="23" t="s">
        <v>371</v>
      </c>
      <c r="AU539" s="23" t="s">
        <v>83</v>
      </c>
    </row>
    <row r="540" spans="2:51" s="12" customFormat="1" ht="13.5">
      <c r="B540" s="222"/>
      <c r="C540" s="223"/>
      <c r="D540" s="244" t="s">
        <v>210</v>
      </c>
      <c r="E540" s="249" t="s">
        <v>22</v>
      </c>
      <c r="F540" s="250" t="s">
        <v>1071</v>
      </c>
      <c r="G540" s="223"/>
      <c r="H540" s="251">
        <v>66.1</v>
      </c>
      <c r="I540" s="227"/>
      <c r="J540" s="223"/>
      <c r="K540" s="223"/>
      <c r="L540" s="228"/>
      <c r="M540" s="229"/>
      <c r="N540" s="230"/>
      <c r="O540" s="230"/>
      <c r="P540" s="230"/>
      <c r="Q540" s="230"/>
      <c r="R540" s="230"/>
      <c r="S540" s="230"/>
      <c r="T540" s="231"/>
      <c r="AT540" s="232" t="s">
        <v>210</v>
      </c>
      <c r="AU540" s="232" t="s">
        <v>83</v>
      </c>
      <c r="AV540" s="12" t="s">
        <v>83</v>
      </c>
      <c r="AW540" s="12" t="s">
        <v>38</v>
      </c>
      <c r="AX540" s="12" t="s">
        <v>24</v>
      </c>
      <c r="AY540" s="232" t="s">
        <v>148</v>
      </c>
    </row>
    <row r="541" spans="2:65" s="1" customFormat="1" ht="31.5" customHeight="1">
      <c r="B541" s="40"/>
      <c r="C541" s="192" t="s">
        <v>1072</v>
      </c>
      <c r="D541" s="192" t="s">
        <v>151</v>
      </c>
      <c r="E541" s="193" t="s">
        <v>1073</v>
      </c>
      <c r="F541" s="194" t="s">
        <v>1074</v>
      </c>
      <c r="G541" s="195" t="s">
        <v>332</v>
      </c>
      <c r="H541" s="196">
        <v>8.05</v>
      </c>
      <c r="I541" s="197"/>
      <c r="J541" s="198">
        <f>ROUND(I541*H541,2)</f>
        <v>0</v>
      </c>
      <c r="K541" s="194" t="s">
        <v>22</v>
      </c>
      <c r="L541" s="60"/>
      <c r="M541" s="199" t="s">
        <v>22</v>
      </c>
      <c r="N541" s="200" t="s">
        <v>45</v>
      </c>
      <c r="O541" s="41"/>
      <c r="P541" s="201">
        <f>O541*H541</f>
        <v>0</v>
      </c>
      <c r="Q541" s="201">
        <v>0</v>
      </c>
      <c r="R541" s="201">
        <f>Q541*H541</f>
        <v>0</v>
      </c>
      <c r="S541" s="201">
        <v>0</v>
      </c>
      <c r="T541" s="202">
        <f>S541*H541</f>
        <v>0</v>
      </c>
      <c r="AR541" s="23" t="s">
        <v>277</v>
      </c>
      <c r="AT541" s="23" t="s">
        <v>151</v>
      </c>
      <c r="AU541" s="23" t="s">
        <v>83</v>
      </c>
      <c r="AY541" s="23" t="s">
        <v>148</v>
      </c>
      <c r="BE541" s="203">
        <f>IF(N541="základní",J541,0)</f>
        <v>0</v>
      </c>
      <c r="BF541" s="203">
        <f>IF(N541="snížená",J541,0)</f>
        <v>0</v>
      </c>
      <c r="BG541" s="203">
        <f>IF(N541="zákl. přenesená",J541,0)</f>
        <v>0</v>
      </c>
      <c r="BH541" s="203">
        <f>IF(N541="sníž. přenesená",J541,0)</f>
        <v>0</v>
      </c>
      <c r="BI541" s="203">
        <f>IF(N541="nulová",J541,0)</f>
        <v>0</v>
      </c>
      <c r="BJ541" s="23" t="s">
        <v>24</v>
      </c>
      <c r="BK541" s="203">
        <f>ROUND(I541*H541,2)</f>
        <v>0</v>
      </c>
      <c r="BL541" s="23" t="s">
        <v>277</v>
      </c>
      <c r="BM541" s="23" t="s">
        <v>1075</v>
      </c>
    </row>
    <row r="542" spans="2:47" s="1" customFormat="1" ht="27">
      <c r="B542" s="40"/>
      <c r="C542" s="62"/>
      <c r="D542" s="208" t="s">
        <v>371</v>
      </c>
      <c r="E542" s="62"/>
      <c r="F542" s="209" t="s">
        <v>499</v>
      </c>
      <c r="G542" s="62"/>
      <c r="H542" s="62"/>
      <c r="I542" s="162"/>
      <c r="J542" s="62"/>
      <c r="K542" s="62"/>
      <c r="L542" s="60"/>
      <c r="M542" s="210"/>
      <c r="N542" s="41"/>
      <c r="O542" s="41"/>
      <c r="P542" s="41"/>
      <c r="Q542" s="41"/>
      <c r="R542" s="41"/>
      <c r="S542" s="41"/>
      <c r="T542" s="77"/>
      <c r="AT542" s="23" t="s">
        <v>371</v>
      </c>
      <c r="AU542" s="23" t="s">
        <v>83</v>
      </c>
    </row>
    <row r="543" spans="2:51" s="12" customFormat="1" ht="13.5">
      <c r="B543" s="222"/>
      <c r="C543" s="223"/>
      <c r="D543" s="244" t="s">
        <v>210</v>
      </c>
      <c r="E543" s="249" t="s">
        <v>22</v>
      </c>
      <c r="F543" s="250" t="s">
        <v>1076</v>
      </c>
      <c r="G543" s="223"/>
      <c r="H543" s="251">
        <v>8.05</v>
      </c>
      <c r="I543" s="227"/>
      <c r="J543" s="223"/>
      <c r="K543" s="223"/>
      <c r="L543" s="228"/>
      <c r="M543" s="229"/>
      <c r="N543" s="230"/>
      <c r="O543" s="230"/>
      <c r="P543" s="230"/>
      <c r="Q543" s="230"/>
      <c r="R543" s="230"/>
      <c r="S543" s="230"/>
      <c r="T543" s="231"/>
      <c r="AT543" s="232" t="s">
        <v>210</v>
      </c>
      <c r="AU543" s="232" t="s">
        <v>83</v>
      </c>
      <c r="AV543" s="12" t="s">
        <v>83</v>
      </c>
      <c r="AW543" s="12" t="s">
        <v>38</v>
      </c>
      <c r="AX543" s="12" t="s">
        <v>24</v>
      </c>
      <c r="AY543" s="232" t="s">
        <v>148</v>
      </c>
    </row>
    <row r="544" spans="2:65" s="1" customFormat="1" ht="31.5" customHeight="1">
      <c r="B544" s="40"/>
      <c r="C544" s="192" t="s">
        <v>1077</v>
      </c>
      <c r="D544" s="192" t="s">
        <v>151</v>
      </c>
      <c r="E544" s="193" t="s">
        <v>1078</v>
      </c>
      <c r="F544" s="194" t="s">
        <v>1079</v>
      </c>
      <c r="G544" s="195" t="s">
        <v>306</v>
      </c>
      <c r="H544" s="196">
        <v>1</v>
      </c>
      <c r="I544" s="197"/>
      <c r="J544" s="198">
        <f>ROUND(I544*H544,2)</f>
        <v>0</v>
      </c>
      <c r="K544" s="194" t="s">
        <v>22</v>
      </c>
      <c r="L544" s="60"/>
      <c r="M544" s="199" t="s">
        <v>22</v>
      </c>
      <c r="N544" s="200" t="s">
        <v>45</v>
      </c>
      <c r="O544" s="41"/>
      <c r="P544" s="201">
        <f>O544*H544</f>
        <v>0</v>
      </c>
      <c r="Q544" s="201">
        <v>0</v>
      </c>
      <c r="R544" s="201">
        <f>Q544*H544</f>
        <v>0</v>
      </c>
      <c r="S544" s="201">
        <v>0</v>
      </c>
      <c r="T544" s="202">
        <f>S544*H544</f>
        <v>0</v>
      </c>
      <c r="AR544" s="23" t="s">
        <v>277</v>
      </c>
      <c r="AT544" s="23" t="s">
        <v>151</v>
      </c>
      <c r="AU544" s="23" t="s">
        <v>83</v>
      </c>
      <c r="AY544" s="23" t="s">
        <v>148</v>
      </c>
      <c r="BE544" s="203">
        <f>IF(N544="základní",J544,0)</f>
        <v>0</v>
      </c>
      <c r="BF544" s="203">
        <f>IF(N544="snížená",J544,0)</f>
        <v>0</v>
      </c>
      <c r="BG544" s="203">
        <f>IF(N544="zákl. přenesená",J544,0)</f>
        <v>0</v>
      </c>
      <c r="BH544" s="203">
        <f>IF(N544="sníž. přenesená",J544,0)</f>
        <v>0</v>
      </c>
      <c r="BI544" s="203">
        <f>IF(N544="nulová",J544,0)</f>
        <v>0</v>
      </c>
      <c r="BJ544" s="23" t="s">
        <v>24</v>
      </c>
      <c r="BK544" s="203">
        <f>ROUND(I544*H544,2)</f>
        <v>0</v>
      </c>
      <c r="BL544" s="23" t="s">
        <v>277</v>
      </c>
      <c r="BM544" s="23" t="s">
        <v>1080</v>
      </c>
    </row>
    <row r="545" spans="2:47" s="1" customFormat="1" ht="27">
      <c r="B545" s="40"/>
      <c r="C545" s="62"/>
      <c r="D545" s="244" t="s">
        <v>371</v>
      </c>
      <c r="E545" s="62"/>
      <c r="F545" s="248" t="s">
        <v>499</v>
      </c>
      <c r="G545" s="62"/>
      <c r="H545" s="62"/>
      <c r="I545" s="162"/>
      <c r="J545" s="62"/>
      <c r="K545" s="62"/>
      <c r="L545" s="60"/>
      <c r="M545" s="210"/>
      <c r="N545" s="41"/>
      <c r="O545" s="41"/>
      <c r="P545" s="41"/>
      <c r="Q545" s="41"/>
      <c r="R545" s="41"/>
      <c r="S545" s="41"/>
      <c r="T545" s="77"/>
      <c r="AT545" s="23" t="s">
        <v>371</v>
      </c>
      <c r="AU545" s="23" t="s">
        <v>83</v>
      </c>
    </row>
    <row r="546" spans="2:65" s="1" customFormat="1" ht="31.5" customHeight="1">
      <c r="B546" s="40"/>
      <c r="C546" s="192" t="s">
        <v>1081</v>
      </c>
      <c r="D546" s="192" t="s">
        <v>151</v>
      </c>
      <c r="E546" s="193" t="s">
        <v>1082</v>
      </c>
      <c r="F546" s="194" t="s">
        <v>1083</v>
      </c>
      <c r="G546" s="195" t="s">
        <v>306</v>
      </c>
      <c r="H546" s="196">
        <v>2</v>
      </c>
      <c r="I546" s="197"/>
      <c r="J546" s="198">
        <f>ROUND(I546*H546,2)</f>
        <v>0</v>
      </c>
      <c r="K546" s="194" t="s">
        <v>22</v>
      </c>
      <c r="L546" s="60"/>
      <c r="M546" s="199" t="s">
        <v>22</v>
      </c>
      <c r="N546" s="200" t="s">
        <v>45</v>
      </c>
      <c r="O546" s="41"/>
      <c r="P546" s="201">
        <f>O546*H546</f>
        <v>0</v>
      </c>
      <c r="Q546" s="201">
        <v>0</v>
      </c>
      <c r="R546" s="201">
        <f>Q546*H546</f>
        <v>0</v>
      </c>
      <c r="S546" s="201">
        <v>0</v>
      </c>
      <c r="T546" s="202">
        <f>S546*H546</f>
        <v>0</v>
      </c>
      <c r="AR546" s="23" t="s">
        <v>277</v>
      </c>
      <c r="AT546" s="23" t="s">
        <v>151</v>
      </c>
      <c r="AU546" s="23" t="s">
        <v>83</v>
      </c>
      <c r="AY546" s="23" t="s">
        <v>148</v>
      </c>
      <c r="BE546" s="203">
        <f>IF(N546="základní",J546,0)</f>
        <v>0</v>
      </c>
      <c r="BF546" s="203">
        <f>IF(N546="snížená",J546,0)</f>
        <v>0</v>
      </c>
      <c r="BG546" s="203">
        <f>IF(N546="zákl. přenesená",J546,0)</f>
        <v>0</v>
      </c>
      <c r="BH546" s="203">
        <f>IF(N546="sníž. přenesená",J546,0)</f>
        <v>0</v>
      </c>
      <c r="BI546" s="203">
        <f>IF(N546="nulová",J546,0)</f>
        <v>0</v>
      </c>
      <c r="BJ546" s="23" t="s">
        <v>24</v>
      </c>
      <c r="BK546" s="203">
        <f>ROUND(I546*H546,2)</f>
        <v>0</v>
      </c>
      <c r="BL546" s="23" t="s">
        <v>277</v>
      </c>
      <c r="BM546" s="23" t="s">
        <v>1084</v>
      </c>
    </row>
    <row r="547" spans="2:47" s="1" customFormat="1" ht="27">
      <c r="B547" s="40"/>
      <c r="C547" s="62"/>
      <c r="D547" s="244" t="s">
        <v>371</v>
      </c>
      <c r="E547" s="62"/>
      <c r="F547" s="248" t="s">
        <v>499</v>
      </c>
      <c r="G547" s="62"/>
      <c r="H547" s="62"/>
      <c r="I547" s="162"/>
      <c r="J547" s="62"/>
      <c r="K547" s="62"/>
      <c r="L547" s="60"/>
      <c r="M547" s="210"/>
      <c r="N547" s="41"/>
      <c r="O547" s="41"/>
      <c r="P547" s="41"/>
      <c r="Q547" s="41"/>
      <c r="R547" s="41"/>
      <c r="S547" s="41"/>
      <c r="T547" s="77"/>
      <c r="AT547" s="23" t="s">
        <v>371</v>
      </c>
      <c r="AU547" s="23" t="s">
        <v>83</v>
      </c>
    </row>
    <row r="548" spans="2:65" s="1" customFormat="1" ht="31.5" customHeight="1">
      <c r="B548" s="40"/>
      <c r="C548" s="192" t="s">
        <v>1085</v>
      </c>
      <c r="D548" s="192" t="s">
        <v>151</v>
      </c>
      <c r="E548" s="193" t="s">
        <v>1086</v>
      </c>
      <c r="F548" s="194" t="s">
        <v>1087</v>
      </c>
      <c r="G548" s="195" t="s">
        <v>306</v>
      </c>
      <c r="H548" s="196">
        <v>3</v>
      </c>
      <c r="I548" s="197"/>
      <c r="J548" s="198">
        <f>ROUND(I548*H548,2)</f>
        <v>0</v>
      </c>
      <c r="K548" s="194" t="s">
        <v>22</v>
      </c>
      <c r="L548" s="60"/>
      <c r="M548" s="199" t="s">
        <v>22</v>
      </c>
      <c r="N548" s="200" t="s">
        <v>45</v>
      </c>
      <c r="O548" s="41"/>
      <c r="P548" s="201">
        <f>O548*H548</f>
        <v>0</v>
      </c>
      <c r="Q548" s="201">
        <v>0</v>
      </c>
      <c r="R548" s="201">
        <f>Q548*H548</f>
        <v>0</v>
      </c>
      <c r="S548" s="201">
        <v>0</v>
      </c>
      <c r="T548" s="202">
        <f>S548*H548</f>
        <v>0</v>
      </c>
      <c r="AR548" s="23" t="s">
        <v>277</v>
      </c>
      <c r="AT548" s="23" t="s">
        <v>151</v>
      </c>
      <c r="AU548" s="23" t="s">
        <v>83</v>
      </c>
      <c r="AY548" s="23" t="s">
        <v>148</v>
      </c>
      <c r="BE548" s="203">
        <f>IF(N548="základní",J548,0)</f>
        <v>0</v>
      </c>
      <c r="BF548" s="203">
        <f>IF(N548="snížená",J548,0)</f>
        <v>0</v>
      </c>
      <c r="BG548" s="203">
        <f>IF(N548="zákl. přenesená",J548,0)</f>
        <v>0</v>
      </c>
      <c r="BH548" s="203">
        <f>IF(N548="sníž. přenesená",J548,0)</f>
        <v>0</v>
      </c>
      <c r="BI548" s="203">
        <f>IF(N548="nulová",J548,0)</f>
        <v>0</v>
      </c>
      <c r="BJ548" s="23" t="s">
        <v>24</v>
      </c>
      <c r="BK548" s="203">
        <f>ROUND(I548*H548,2)</f>
        <v>0</v>
      </c>
      <c r="BL548" s="23" t="s">
        <v>277</v>
      </c>
      <c r="BM548" s="23" t="s">
        <v>1088</v>
      </c>
    </row>
    <row r="549" spans="2:47" s="1" customFormat="1" ht="27">
      <c r="B549" s="40"/>
      <c r="C549" s="62"/>
      <c r="D549" s="244" t="s">
        <v>371</v>
      </c>
      <c r="E549" s="62"/>
      <c r="F549" s="248" t="s">
        <v>499</v>
      </c>
      <c r="G549" s="62"/>
      <c r="H549" s="62"/>
      <c r="I549" s="162"/>
      <c r="J549" s="62"/>
      <c r="K549" s="62"/>
      <c r="L549" s="60"/>
      <c r="M549" s="210"/>
      <c r="N549" s="41"/>
      <c r="O549" s="41"/>
      <c r="P549" s="41"/>
      <c r="Q549" s="41"/>
      <c r="R549" s="41"/>
      <c r="S549" s="41"/>
      <c r="T549" s="77"/>
      <c r="AT549" s="23" t="s">
        <v>371</v>
      </c>
      <c r="AU549" s="23" t="s">
        <v>83</v>
      </c>
    </row>
    <row r="550" spans="2:65" s="1" customFormat="1" ht="22.5" customHeight="1">
      <c r="B550" s="40"/>
      <c r="C550" s="192" t="s">
        <v>1089</v>
      </c>
      <c r="D550" s="192" t="s">
        <v>151</v>
      </c>
      <c r="E550" s="193" t="s">
        <v>1090</v>
      </c>
      <c r="F550" s="194" t="s">
        <v>1091</v>
      </c>
      <c r="G550" s="195" t="s">
        <v>306</v>
      </c>
      <c r="H550" s="196">
        <v>1</v>
      </c>
      <c r="I550" s="197"/>
      <c r="J550" s="198">
        <f>ROUND(I550*H550,2)</f>
        <v>0</v>
      </c>
      <c r="K550" s="194" t="s">
        <v>22</v>
      </c>
      <c r="L550" s="60"/>
      <c r="M550" s="199" t="s">
        <v>22</v>
      </c>
      <c r="N550" s="200" t="s">
        <v>45</v>
      </c>
      <c r="O550" s="41"/>
      <c r="P550" s="201">
        <f>O550*H550</f>
        <v>0</v>
      </c>
      <c r="Q550" s="201">
        <v>0</v>
      </c>
      <c r="R550" s="201">
        <f>Q550*H550</f>
        <v>0</v>
      </c>
      <c r="S550" s="201">
        <v>0</v>
      </c>
      <c r="T550" s="202">
        <f>S550*H550</f>
        <v>0</v>
      </c>
      <c r="AR550" s="23" t="s">
        <v>277</v>
      </c>
      <c r="AT550" s="23" t="s">
        <v>151</v>
      </c>
      <c r="AU550" s="23" t="s">
        <v>83</v>
      </c>
      <c r="AY550" s="23" t="s">
        <v>148</v>
      </c>
      <c r="BE550" s="203">
        <f>IF(N550="základní",J550,0)</f>
        <v>0</v>
      </c>
      <c r="BF550" s="203">
        <f>IF(N550="snížená",J550,0)</f>
        <v>0</v>
      </c>
      <c r="BG550" s="203">
        <f>IF(N550="zákl. přenesená",J550,0)</f>
        <v>0</v>
      </c>
      <c r="BH550" s="203">
        <f>IF(N550="sníž. přenesená",J550,0)</f>
        <v>0</v>
      </c>
      <c r="BI550" s="203">
        <f>IF(N550="nulová",J550,0)</f>
        <v>0</v>
      </c>
      <c r="BJ550" s="23" t="s">
        <v>24</v>
      </c>
      <c r="BK550" s="203">
        <f>ROUND(I550*H550,2)</f>
        <v>0</v>
      </c>
      <c r="BL550" s="23" t="s">
        <v>277</v>
      </c>
      <c r="BM550" s="23" t="s">
        <v>1092</v>
      </c>
    </row>
    <row r="551" spans="2:47" s="1" customFormat="1" ht="27">
      <c r="B551" s="40"/>
      <c r="C551" s="62"/>
      <c r="D551" s="244" t="s">
        <v>371</v>
      </c>
      <c r="E551" s="62"/>
      <c r="F551" s="248" t="s">
        <v>499</v>
      </c>
      <c r="G551" s="62"/>
      <c r="H551" s="62"/>
      <c r="I551" s="162"/>
      <c r="J551" s="62"/>
      <c r="K551" s="62"/>
      <c r="L551" s="60"/>
      <c r="M551" s="210"/>
      <c r="N551" s="41"/>
      <c r="O551" s="41"/>
      <c r="P551" s="41"/>
      <c r="Q551" s="41"/>
      <c r="R551" s="41"/>
      <c r="S551" s="41"/>
      <c r="T551" s="77"/>
      <c r="AT551" s="23" t="s">
        <v>371</v>
      </c>
      <c r="AU551" s="23" t="s">
        <v>83</v>
      </c>
    </row>
    <row r="552" spans="2:65" s="1" customFormat="1" ht="31.5" customHeight="1">
      <c r="B552" s="40"/>
      <c r="C552" s="192" t="s">
        <v>1093</v>
      </c>
      <c r="D552" s="192" t="s">
        <v>151</v>
      </c>
      <c r="E552" s="193" t="s">
        <v>550</v>
      </c>
      <c r="F552" s="194" t="s">
        <v>551</v>
      </c>
      <c r="G552" s="195" t="s">
        <v>420</v>
      </c>
      <c r="H552" s="262"/>
      <c r="I552" s="197"/>
      <c r="J552" s="198">
        <f>ROUND(I552*H552,2)</f>
        <v>0</v>
      </c>
      <c r="K552" s="194" t="s">
        <v>155</v>
      </c>
      <c r="L552" s="60"/>
      <c r="M552" s="199" t="s">
        <v>22</v>
      </c>
      <c r="N552" s="200" t="s">
        <v>45</v>
      </c>
      <c r="O552" s="41"/>
      <c r="P552" s="201">
        <f>O552*H552</f>
        <v>0</v>
      </c>
      <c r="Q552" s="201">
        <v>0</v>
      </c>
      <c r="R552" s="201">
        <f>Q552*H552</f>
        <v>0</v>
      </c>
      <c r="S552" s="201">
        <v>0</v>
      </c>
      <c r="T552" s="202">
        <f>S552*H552</f>
        <v>0</v>
      </c>
      <c r="AR552" s="23" t="s">
        <v>277</v>
      </c>
      <c r="AT552" s="23" t="s">
        <v>151</v>
      </c>
      <c r="AU552" s="23" t="s">
        <v>83</v>
      </c>
      <c r="AY552" s="23" t="s">
        <v>148</v>
      </c>
      <c r="BE552" s="203">
        <f>IF(N552="základní",J552,0)</f>
        <v>0</v>
      </c>
      <c r="BF552" s="203">
        <f>IF(N552="snížená",J552,0)</f>
        <v>0</v>
      </c>
      <c r="BG552" s="203">
        <f>IF(N552="zákl. přenesená",J552,0)</f>
        <v>0</v>
      </c>
      <c r="BH552" s="203">
        <f>IF(N552="sníž. přenesená",J552,0)</f>
        <v>0</v>
      </c>
      <c r="BI552" s="203">
        <f>IF(N552="nulová",J552,0)</f>
        <v>0</v>
      </c>
      <c r="BJ552" s="23" t="s">
        <v>24</v>
      </c>
      <c r="BK552" s="203">
        <f>ROUND(I552*H552,2)</f>
        <v>0</v>
      </c>
      <c r="BL552" s="23" t="s">
        <v>277</v>
      </c>
      <c r="BM552" s="23" t="s">
        <v>552</v>
      </c>
    </row>
    <row r="553" spans="2:47" s="1" customFormat="1" ht="121.5">
      <c r="B553" s="40"/>
      <c r="C553" s="62"/>
      <c r="D553" s="208" t="s">
        <v>208</v>
      </c>
      <c r="E553" s="62"/>
      <c r="F553" s="209" t="s">
        <v>553</v>
      </c>
      <c r="G553" s="62"/>
      <c r="H553" s="62"/>
      <c r="I553" s="162"/>
      <c r="J553" s="62"/>
      <c r="K553" s="62"/>
      <c r="L553" s="60"/>
      <c r="M553" s="210"/>
      <c r="N553" s="41"/>
      <c r="O553" s="41"/>
      <c r="P553" s="41"/>
      <c r="Q553" s="41"/>
      <c r="R553" s="41"/>
      <c r="S553" s="41"/>
      <c r="T553" s="77"/>
      <c r="AT553" s="23" t="s">
        <v>208</v>
      </c>
      <c r="AU553" s="23" t="s">
        <v>83</v>
      </c>
    </row>
    <row r="554" spans="2:63" s="10" customFormat="1" ht="29.85" customHeight="1">
      <c r="B554" s="175"/>
      <c r="C554" s="176"/>
      <c r="D554" s="189" t="s">
        <v>73</v>
      </c>
      <c r="E554" s="190" t="s">
        <v>554</v>
      </c>
      <c r="F554" s="190" t="s">
        <v>555</v>
      </c>
      <c r="G554" s="176"/>
      <c r="H554" s="176"/>
      <c r="I554" s="179"/>
      <c r="J554" s="191">
        <f>BK554</f>
        <v>0</v>
      </c>
      <c r="K554" s="176"/>
      <c r="L554" s="181"/>
      <c r="M554" s="182"/>
      <c r="N554" s="183"/>
      <c r="O554" s="183"/>
      <c r="P554" s="184">
        <f>SUM(P555:P567)</f>
        <v>0</v>
      </c>
      <c r="Q554" s="183"/>
      <c r="R554" s="184">
        <f>SUM(R555:R567)</f>
        <v>0.0243</v>
      </c>
      <c r="S554" s="183"/>
      <c r="T554" s="185">
        <f>SUM(T555:T567)</f>
        <v>0</v>
      </c>
      <c r="AR554" s="186" t="s">
        <v>83</v>
      </c>
      <c r="AT554" s="187" t="s">
        <v>73</v>
      </c>
      <c r="AU554" s="187" t="s">
        <v>24</v>
      </c>
      <c r="AY554" s="186" t="s">
        <v>148</v>
      </c>
      <c r="BK554" s="188">
        <f>SUM(BK555:BK567)</f>
        <v>0</v>
      </c>
    </row>
    <row r="555" spans="2:65" s="1" customFormat="1" ht="31.5" customHeight="1">
      <c r="B555" s="40"/>
      <c r="C555" s="192" t="s">
        <v>1094</v>
      </c>
      <c r="D555" s="192" t="s">
        <v>151</v>
      </c>
      <c r="E555" s="193" t="s">
        <v>1095</v>
      </c>
      <c r="F555" s="194" t="s">
        <v>1096</v>
      </c>
      <c r="G555" s="195" t="s">
        <v>206</v>
      </c>
      <c r="H555" s="196">
        <v>6.75</v>
      </c>
      <c r="I555" s="197"/>
      <c r="J555" s="198">
        <f>ROUND(I555*H555,2)</f>
        <v>0</v>
      </c>
      <c r="K555" s="194" t="s">
        <v>155</v>
      </c>
      <c r="L555" s="60"/>
      <c r="M555" s="199" t="s">
        <v>22</v>
      </c>
      <c r="N555" s="200" t="s">
        <v>45</v>
      </c>
      <c r="O555" s="41"/>
      <c r="P555" s="201">
        <f>O555*H555</f>
        <v>0</v>
      </c>
      <c r="Q555" s="201">
        <v>0</v>
      </c>
      <c r="R555" s="201">
        <f>Q555*H555</f>
        <v>0</v>
      </c>
      <c r="S555" s="201">
        <v>0</v>
      </c>
      <c r="T555" s="202">
        <f>S555*H555</f>
        <v>0</v>
      </c>
      <c r="AR555" s="23" t="s">
        <v>277</v>
      </c>
      <c r="AT555" s="23" t="s">
        <v>151</v>
      </c>
      <c r="AU555" s="23" t="s">
        <v>83</v>
      </c>
      <c r="AY555" s="23" t="s">
        <v>148</v>
      </c>
      <c r="BE555" s="203">
        <f>IF(N555="základní",J555,0)</f>
        <v>0</v>
      </c>
      <c r="BF555" s="203">
        <f>IF(N555="snížená",J555,0)</f>
        <v>0</v>
      </c>
      <c r="BG555" s="203">
        <f>IF(N555="zákl. přenesená",J555,0)</f>
        <v>0</v>
      </c>
      <c r="BH555" s="203">
        <f>IF(N555="sníž. přenesená",J555,0)</f>
        <v>0</v>
      </c>
      <c r="BI555" s="203">
        <f>IF(N555="nulová",J555,0)</f>
        <v>0</v>
      </c>
      <c r="BJ555" s="23" t="s">
        <v>24</v>
      </c>
      <c r="BK555" s="203">
        <f>ROUND(I555*H555,2)</f>
        <v>0</v>
      </c>
      <c r="BL555" s="23" t="s">
        <v>277</v>
      </c>
      <c r="BM555" s="23" t="s">
        <v>1097</v>
      </c>
    </row>
    <row r="556" spans="2:47" s="1" customFormat="1" ht="40.5">
      <c r="B556" s="40"/>
      <c r="C556" s="62"/>
      <c r="D556" s="208" t="s">
        <v>208</v>
      </c>
      <c r="E556" s="62"/>
      <c r="F556" s="209" t="s">
        <v>1098</v>
      </c>
      <c r="G556" s="62"/>
      <c r="H556" s="62"/>
      <c r="I556" s="162"/>
      <c r="J556" s="62"/>
      <c r="K556" s="62"/>
      <c r="L556" s="60"/>
      <c r="M556" s="210"/>
      <c r="N556" s="41"/>
      <c r="O556" s="41"/>
      <c r="P556" s="41"/>
      <c r="Q556" s="41"/>
      <c r="R556" s="41"/>
      <c r="S556" s="41"/>
      <c r="T556" s="77"/>
      <c r="AT556" s="23" t="s">
        <v>208</v>
      </c>
      <c r="AU556" s="23" t="s">
        <v>83</v>
      </c>
    </row>
    <row r="557" spans="2:51" s="11" customFormat="1" ht="13.5">
      <c r="B557" s="211"/>
      <c r="C557" s="212"/>
      <c r="D557" s="208" t="s">
        <v>210</v>
      </c>
      <c r="E557" s="213" t="s">
        <v>22</v>
      </c>
      <c r="F557" s="214" t="s">
        <v>211</v>
      </c>
      <c r="G557" s="212"/>
      <c r="H557" s="215" t="s">
        <v>22</v>
      </c>
      <c r="I557" s="216"/>
      <c r="J557" s="212"/>
      <c r="K557" s="212"/>
      <c r="L557" s="217"/>
      <c r="M557" s="218"/>
      <c r="N557" s="219"/>
      <c r="O557" s="219"/>
      <c r="P557" s="219"/>
      <c r="Q557" s="219"/>
      <c r="R557" s="219"/>
      <c r="S557" s="219"/>
      <c r="T557" s="220"/>
      <c r="AT557" s="221" t="s">
        <v>210</v>
      </c>
      <c r="AU557" s="221" t="s">
        <v>83</v>
      </c>
      <c r="AV557" s="11" t="s">
        <v>24</v>
      </c>
      <c r="AW557" s="11" t="s">
        <v>38</v>
      </c>
      <c r="AX557" s="11" t="s">
        <v>74</v>
      </c>
      <c r="AY557" s="221" t="s">
        <v>148</v>
      </c>
    </row>
    <row r="558" spans="2:51" s="12" customFormat="1" ht="13.5">
      <c r="B558" s="222"/>
      <c r="C558" s="223"/>
      <c r="D558" s="208" t="s">
        <v>210</v>
      </c>
      <c r="E558" s="224" t="s">
        <v>22</v>
      </c>
      <c r="F558" s="225" t="s">
        <v>1099</v>
      </c>
      <c r="G558" s="223"/>
      <c r="H558" s="226">
        <v>3.35</v>
      </c>
      <c r="I558" s="227"/>
      <c r="J558" s="223"/>
      <c r="K558" s="223"/>
      <c r="L558" s="228"/>
      <c r="M558" s="229"/>
      <c r="N558" s="230"/>
      <c r="O558" s="230"/>
      <c r="P558" s="230"/>
      <c r="Q558" s="230"/>
      <c r="R558" s="230"/>
      <c r="S558" s="230"/>
      <c r="T558" s="231"/>
      <c r="AT558" s="232" t="s">
        <v>210</v>
      </c>
      <c r="AU558" s="232" t="s">
        <v>83</v>
      </c>
      <c r="AV558" s="12" t="s">
        <v>83</v>
      </c>
      <c r="AW558" s="12" t="s">
        <v>38</v>
      </c>
      <c r="AX558" s="12" t="s">
        <v>74</v>
      </c>
      <c r="AY558" s="232" t="s">
        <v>148</v>
      </c>
    </row>
    <row r="559" spans="2:51" s="12" customFormat="1" ht="13.5">
      <c r="B559" s="222"/>
      <c r="C559" s="223"/>
      <c r="D559" s="208" t="s">
        <v>210</v>
      </c>
      <c r="E559" s="224" t="s">
        <v>22</v>
      </c>
      <c r="F559" s="225" t="s">
        <v>1100</v>
      </c>
      <c r="G559" s="223"/>
      <c r="H559" s="226">
        <v>3.4</v>
      </c>
      <c r="I559" s="227"/>
      <c r="J559" s="223"/>
      <c r="K559" s="223"/>
      <c r="L559" s="228"/>
      <c r="M559" s="229"/>
      <c r="N559" s="230"/>
      <c r="O559" s="230"/>
      <c r="P559" s="230"/>
      <c r="Q559" s="230"/>
      <c r="R559" s="230"/>
      <c r="S559" s="230"/>
      <c r="T559" s="231"/>
      <c r="AT559" s="232" t="s">
        <v>210</v>
      </c>
      <c r="AU559" s="232" t="s">
        <v>83</v>
      </c>
      <c r="AV559" s="12" t="s">
        <v>83</v>
      </c>
      <c r="AW559" s="12" t="s">
        <v>38</v>
      </c>
      <c r="AX559" s="12" t="s">
        <v>74</v>
      </c>
      <c r="AY559" s="232" t="s">
        <v>148</v>
      </c>
    </row>
    <row r="560" spans="2:51" s="13" customFormat="1" ht="13.5">
      <c r="B560" s="233"/>
      <c r="C560" s="234"/>
      <c r="D560" s="244" t="s">
        <v>210</v>
      </c>
      <c r="E560" s="245" t="s">
        <v>22</v>
      </c>
      <c r="F560" s="246" t="s">
        <v>213</v>
      </c>
      <c r="G560" s="234"/>
      <c r="H560" s="247">
        <v>6.75</v>
      </c>
      <c r="I560" s="238"/>
      <c r="J560" s="234"/>
      <c r="K560" s="234"/>
      <c r="L560" s="239"/>
      <c r="M560" s="240"/>
      <c r="N560" s="241"/>
      <c r="O560" s="241"/>
      <c r="P560" s="241"/>
      <c r="Q560" s="241"/>
      <c r="R560" s="241"/>
      <c r="S560" s="241"/>
      <c r="T560" s="242"/>
      <c r="AT560" s="243" t="s">
        <v>210</v>
      </c>
      <c r="AU560" s="243" t="s">
        <v>83</v>
      </c>
      <c r="AV560" s="13" t="s">
        <v>167</v>
      </c>
      <c r="AW560" s="13" t="s">
        <v>6</v>
      </c>
      <c r="AX560" s="13" t="s">
        <v>24</v>
      </c>
      <c r="AY560" s="243" t="s">
        <v>148</v>
      </c>
    </row>
    <row r="561" spans="2:65" s="1" customFormat="1" ht="22.5" customHeight="1">
      <c r="B561" s="40"/>
      <c r="C561" s="252" t="s">
        <v>1101</v>
      </c>
      <c r="D561" s="252" t="s">
        <v>400</v>
      </c>
      <c r="E561" s="253" t="s">
        <v>1102</v>
      </c>
      <c r="F561" s="254" t="s">
        <v>1103</v>
      </c>
      <c r="G561" s="255" t="s">
        <v>403</v>
      </c>
      <c r="H561" s="256">
        <v>22.275</v>
      </c>
      <c r="I561" s="257"/>
      <c r="J561" s="258">
        <f>ROUND(I561*H561,2)</f>
        <v>0</v>
      </c>
      <c r="K561" s="254" t="s">
        <v>155</v>
      </c>
      <c r="L561" s="259"/>
      <c r="M561" s="260" t="s">
        <v>22</v>
      </c>
      <c r="N561" s="261" t="s">
        <v>45</v>
      </c>
      <c r="O561" s="41"/>
      <c r="P561" s="201">
        <f>O561*H561</f>
        <v>0</v>
      </c>
      <c r="Q561" s="201">
        <v>0.001</v>
      </c>
      <c r="R561" s="201">
        <f>Q561*H561</f>
        <v>0.022275</v>
      </c>
      <c r="S561" s="201">
        <v>0</v>
      </c>
      <c r="T561" s="202">
        <f>S561*H561</f>
        <v>0</v>
      </c>
      <c r="AR561" s="23" t="s">
        <v>404</v>
      </c>
      <c r="AT561" s="23" t="s">
        <v>400</v>
      </c>
      <c r="AU561" s="23" t="s">
        <v>83</v>
      </c>
      <c r="AY561" s="23" t="s">
        <v>148</v>
      </c>
      <c r="BE561" s="203">
        <f>IF(N561="základní",J561,0)</f>
        <v>0</v>
      </c>
      <c r="BF561" s="203">
        <f>IF(N561="snížená",J561,0)</f>
        <v>0</v>
      </c>
      <c r="BG561" s="203">
        <f>IF(N561="zákl. přenesená",J561,0)</f>
        <v>0</v>
      </c>
      <c r="BH561" s="203">
        <f>IF(N561="sníž. přenesená",J561,0)</f>
        <v>0</v>
      </c>
      <c r="BI561" s="203">
        <f>IF(N561="nulová",J561,0)</f>
        <v>0</v>
      </c>
      <c r="BJ561" s="23" t="s">
        <v>24</v>
      </c>
      <c r="BK561" s="203">
        <f>ROUND(I561*H561,2)</f>
        <v>0</v>
      </c>
      <c r="BL561" s="23" t="s">
        <v>277</v>
      </c>
      <c r="BM561" s="23" t="s">
        <v>1104</v>
      </c>
    </row>
    <row r="562" spans="2:47" s="1" customFormat="1" ht="27">
      <c r="B562" s="40"/>
      <c r="C562" s="62"/>
      <c r="D562" s="208" t="s">
        <v>371</v>
      </c>
      <c r="E562" s="62"/>
      <c r="F562" s="209" t="s">
        <v>1105</v>
      </c>
      <c r="G562" s="62"/>
      <c r="H562" s="62"/>
      <c r="I562" s="162"/>
      <c r="J562" s="62"/>
      <c r="K562" s="62"/>
      <c r="L562" s="60"/>
      <c r="M562" s="210"/>
      <c r="N562" s="41"/>
      <c r="O562" s="41"/>
      <c r="P562" s="41"/>
      <c r="Q562" s="41"/>
      <c r="R562" s="41"/>
      <c r="S562" s="41"/>
      <c r="T562" s="77"/>
      <c r="AT562" s="23" t="s">
        <v>371</v>
      </c>
      <c r="AU562" s="23" t="s">
        <v>83</v>
      </c>
    </row>
    <row r="563" spans="2:51" s="12" customFormat="1" ht="13.5">
      <c r="B563" s="222"/>
      <c r="C563" s="223"/>
      <c r="D563" s="244" t="s">
        <v>210</v>
      </c>
      <c r="E563" s="223"/>
      <c r="F563" s="250" t="s">
        <v>1106</v>
      </c>
      <c r="G563" s="223"/>
      <c r="H563" s="251">
        <v>22.275</v>
      </c>
      <c r="I563" s="227"/>
      <c r="J563" s="223"/>
      <c r="K563" s="223"/>
      <c r="L563" s="228"/>
      <c r="M563" s="229"/>
      <c r="N563" s="230"/>
      <c r="O563" s="230"/>
      <c r="P563" s="230"/>
      <c r="Q563" s="230"/>
      <c r="R563" s="230"/>
      <c r="S563" s="230"/>
      <c r="T563" s="231"/>
      <c r="AT563" s="232" t="s">
        <v>210</v>
      </c>
      <c r="AU563" s="232" t="s">
        <v>83</v>
      </c>
      <c r="AV563" s="12" t="s">
        <v>83</v>
      </c>
      <c r="AW563" s="12" t="s">
        <v>6</v>
      </c>
      <c r="AX563" s="12" t="s">
        <v>24</v>
      </c>
      <c r="AY563" s="232" t="s">
        <v>148</v>
      </c>
    </row>
    <row r="564" spans="2:65" s="1" customFormat="1" ht="22.5" customHeight="1">
      <c r="B564" s="40"/>
      <c r="C564" s="192" t="s">
        <v>1107</v>
      </c>
      <c r="D564" s="192" t="s">
        <v>151</v>
      </c>
      <c r="E564" s="193" t="s">
        <v>566</v>
      </c>
      <c r="F564" s="194" t="s">
        <v>567</v>
      </c>
      <c r="G564" s="195" t="s">
        <v>206</v>
      </c>
      <c r="H564" s="196">
        <v>6.75</v>
      </c>
      <c r="I564" s="197"/>
      <c r="J564" s="198">
        <f>ROUND(I564*H564,2)</f>
        <v>0</v>
      </c>
      <c r="K564" s="194" t="s">
        <v>155</v>
      </c>
      <c r="L564" s="60"/>
      <c r="M564" s="199" t="s">
        <v>22</v>
      </c>
      <c r="N564" s="200" t="s">
        <v>45</v>
      </c>
      <c r="O564" s="41"/>
      <c r="P564" s="201">
        <f>O564*H564</f>
        <v>0</v>
      </c>
      <c r="Q564" s="201">
        <v>0.0003</v>
      </c>
      <c r="R564" s="201">
        <f>Q564*H564</f>
        <v>0.002025</v>
      </c>
      <c r="S564" s="201">
        <v>0</v>
      </c>
      <c r="T564" s="202">
        <f>S564*H564</f>
        <v>0</v>
      </c>
      <c r="AR564" s="23" t="s">
        <v>277</v>
      </c>
      <c r="AT564" s="23" t="s">
        <v>151</v>
      </c>
      <c r="AU564" s="23" t="s">
        <v>83</v>
      </c>
      <c r="AY564" s="23" t="s">
        <v>148</v>
      </c>
      <c r="BE564" s="203">
        <f>IF(N564="základní",J564,0)</f>
        <v>0</v>
      </c>
      <c r="BF564" s="203">
        <f>IF(N564="snížená",J564,0)</f>
        <v>0</v>
      </c>
      <c r="BG564" s="203">
        <f>IF(N564="zákl. přenesená",J564,0)</f>
        <v>0</v>
      </c>
      <c r="BH564" s="203">
        <f>IF(N564="sníž. přenesená",J564,0)</f>
        <v>0</v>
      </c>
      <c r="BI564" s="203">
        <f>IF(N564="nulová",J564,0)</f>
        <v>0</v>
      </c>
      <c r="BJ564" s="23" t="s">
        <v>24</v>
      </c>
      <c r="BK564" s="203">
        <f>ROUND(I564*H564,2)</f>
        <v>0</v>
      </c>
      <c r="BL564" s="23" t="s">
        <v>277</v>
      </c>
      <c r="BM564" s="23" t="s">
        <v>568</v>
      </c>
    </row>
    <row r="565" spans="2:47" s="1" customFormat="1" ht="40.5">
      <c r="B565" s="40"/>
      <c r="C565" s="62"/>
      <c r="D565" s="244" t="s">
        <v>208</v>
      </c>
      <c r="E565" s="62"/>
      <c r="F565" s="248" t="s">
        <v>569</v>
      </c>
      <c r="G565" s="62"/>
      <c r="H565" s="62"/>
      <c r="I565" s="162"/>
      <c r="J565" s="62"/>
      <c r="K565" s="62"/>
      <c r="L565" s="60"/>
      <c r="M565" s="210"/>
      <c r="N565" s="41"/>
      <c r="O565" s="41"/>
      <c r="P565" s="41"/>
      <c r="Q565" s="41"/>
      <c r="R565" s="41"/>
      <c r="S565" s="41"/>
      <c r="T565" s="77"/>
      <c r="AT565" s="23" t="s">
        <v>208</v>
      </c>
      <c r="AU565" s="23" t="s">
        <v>83</v>
      </c>
    </row>
    <row r="566" spans="2:65" s="1" customFormat="1" ht="31.5" customHeight="1">
      <c r="B566" s="40"/>
      <c r="C566" s="192" t="s">
        <v>1108</v>
      </c>
      <c r="D566" s="192" t="s">
        <v>151</v>
      </c>
      <c r="E566" s="193" t="s">
        <v>582</v>
      </c>
      <c r="F566" s="194" t="s">
        <v>583</v>
      </c>
      <c r="G566" s="195" t="s">
        <v>420</v>
      </c>
      <c r="H566" s="262"/>
      <c r="I566" s="197"/>
      <c r="J566" s="198">
        <f>ROUND(I566*H566,2)</f>
        <v>0</v>
      </c>
      <c r="K566" s="194" t="s">
        <v>155</v>
      </c>
      <c r="L566" s="60"/>
      <c r="M566" s="199" t="s">
        <v>22</v>
      </c>
      <c r="N566" s="200" t="s">
        <v>45</v>
      </c>
      <c r="O566" s="41"/>
      <c r="P566" s="201">
        <f>O566*H566</f>
        <v>0</v>
      </c>
      <c r="Q566" s="201">
        <v>0</v>
      </c>
      <c r="R566" s="201">
        <f>Q566*H566</f>
        <v>0</v>
      </c>
      <c r="S566" s="201">
        <v>0</v>
      </c>
      <c r="T566" s="202">
        <f>S566*H566</f>
        <v>0</v>
      </c>
      <c r="AR566" s="23" t="s">
        <v>277</v>
      </c>
      <c r="AT566" s="23" t="s">
        <v>151</v>
      </c>
      <c r="AU566" s="23" t="s">
        <v>83</v>
      </c>
      <c r="AY566" s="23" t="s">
        <v>148</v>
      </c>
      <c r="BE566" s="203">
        <f>IF(N566="základní",J566,0)</f>
        <v>0</v>
      </c>
      <c r="BF566" s="203">
        <f>IF(N566="snížená",J566,0)</f>
        <v>0</v>
      </c>
      <c r="BG566" s="203">
        <f>IF(N566="zákl. přenesená",J566,0)</f>
        <v>0</v>
      </c>
      <c r="BH566" s="203">
        <f>IF(N566="sníž. přenesená",J566,0)</f>
        <v>0</v>
      </c>
      <c r="BI566" s="203">
        <f>IF(N566="nulová",J566,0)</f>
        <v>0</v>
      </c>
      <c r="BJ566" s="23" t="s">
        <v>24</v>
      </c>
      <c r="BK566" s="203">
        <f>ROUND(I566*H566,2)</f>
        <v>0</v>
      </c>
      <c r="BL566" s="23" t="s">
        <v>277</v>
      </c>
      <c r="BM566" s="23" t="s">
        <v>584</v>
      </c>
    </row>
    <row r="567" spans="2:47" s="1" customFormat="1" ht="121.5">
      <c r="B567" s="40"/>
      <c r="C567" s="62"/>
      <c r="D567" s="208" t="s">
        <v>208</v>
      </c>
      <c r="E567" s="62"/>
      <c r="F567" s="209" t="s">
        <v>585</v>
      </c>
      <c r="G567" s="62"/>
      <c r="H567" s="62"/>
      <c r="I567" s="162"/>
      <c r="J567" s="62"/>
      <c r="K567" s="62"/>
      <c r="L567" s="60"/>
      <c r="M567" s="210"/>
      <c r="N567" s="41"/>
      <c r="O567" s="41"/>
      <c r="P567" s="41"/>
      <c r="Q567" s="41"/>
      <c r="R567" s="41"/>
      <c r="S567" s="41"/>
      <c r="T567" s="77"/>
      <c r="AT567" s="23" t="s">
        <v>208</v>
      </c>
      <c r="AU567" s="23" t="s">
        <v>83</v>
      </c>
    </row>
    <row r="568" spans="2:63" s="10" customFormat="1" ht="29.85" customHeight="1">
      <c r="B568" s="175"/>
      <c r="C568" s="176"/>
      <c r="D568" s="189" t="s">
        <v>73</v>
      </c>
      <c r="E568" s="190" t="s">
        <v>586</v>
      </c>
      <c r="F568" s="190" t="s">
        <v>587</v>
      </c>
      <c r="G568" s="176"/>
      <c r="H568" s="176"/>
      <c r="I568" s="179"/>
      <c r="J568" s="191">
        <f>BK568</f>
        <v>0</v>
      </c>
      <c r="K568" s="176"/>
      <c r="L568" s="181"/>
      <c r="M568" s="182"/>
      <c r="N568" s="183"/>
      <c r="O568" s="183"/>
      <c r="P568" s="184">
        <f>SUM(P569:P577)</f>
        <v>0</v>
      </c>
      <c r="Q568" s="183"/>
      <c r="R568" s="184">
        <f>SUM(R569:R577)</f>
        <v>0.0080772</v>
      </c>
      <c r="S568" s="183"/>
      <c r="T568" s="185">
        <f>SUM(T569:T577)</f>
        <v>0</v>
      </c>
      <c r="AR568" s="186" t="s">
        <v>83</v>
      </c>
      <c r="AT568" s="187" t="s">
        <v>73</v>
      </c>
      <c r="AU568" s="187" t="s">
        <v>24</v>
      </c>
      <c r="AY568" s="186" t="s">
        <v>148</v>
      </c>
      <c r="BK568" s="188">
        <f>SUM(BK569:BK577)</f>
        <v>0</v>
      </c>
    </row>
    <row r="569" spans="2:65" s="1" customFormat="1" ht="31.5" customHeight="1">
      <c r="B569" s="40"/>
      <c r="C569" s="192" t="s">
        <v>1109</v>
      </c>
      <c r="D569" s="192" t="s">
        <v>151</v>
      </c>
      <c r="E569" s="193" t="s">
        <v>1110</v>
      </c>
      <c r="F569" s="194" t="s">
        <v>1111</v>
      </c>
      <c r="G569" s="195" t="s">
        <v>332</v>
      </c>
      <c r="H569" s="196">
        <v>39</v>
      </c>
      <c r="I569" s="197"/>
      <c r="J569" s="198">
        <f>ROUND(I569*H569,2)</f>
        <v>0</v>
      </c>
      <c r="K569" s="194" t="s">
        <v>155</v>
      </c>
      <c r="L569" s="60"/>
      <c r="M569" s="199" t="s">
        <v>22</v>
      </c>
      <c r="N569" s="200" t="s">
        <v>45</v>
      </c>
      <c r="O569" s="41"/>
      <c r="P569" s="201">
        <f>O569*H569</f>
        <v>0</v>
      </c>
      <c r="Q569" s="201">
        <v>0.00012</v>
      </c>
      <c r="R569" s="201">
        <f>Q569*H569</f>
        <v>0.00468</v>
      </c>
      <c r="S569" s="201">
        <v>0</v>
      </c>
      <c r="T569" s="202">
        <f>S569*H569</f>
        <v>0</v>
      </c>
      <c r="AR569" s="23" t="s">
        <v>277</v>
      </c>
      <c r="AT569" s="23" t="s">
        <v>151</v>
      </c>
      <c r="AU569" s="23" t="s">
        <v>83</v>
      </c>
      <c r="AY569" s="23" t="s">
        <v>148</v>
      </c>
      <c r="BE569" s="203">
        <f>IF(N569="základní",J569,0)</f>
        <v>0</v>
      </c>
      <c r="BF569" s="203">
        <f>IF(N569="snížená",J569,0)</f>
        <v>0</v>
      </c>
      <c r="BG569" s="203">
        <f>IF(N569="zákl. přenesená",J569,0)</f>
        <v>0</v>
      </c>
      <c r="BH569" s="203">
        <f>IF(N569="sníž. přenesená",J569,0)</f>
        <v>0</v>
      </c>
      <c r="BI569" s="203">
        <f>IF(N569="nulová",J569,0)</f>
        <v>0</v>
      </c>
      <c r="BJ569" s="23" t="s">
        <v>24</v>
      </c>
      <c r="BK569" s="203">
        <f>ROUND(I569*H569,2)</f>
        <v>0</v>
      </c>
      <c r="BL569" s="23" t="s">
        <v>277</v>
      </c>
      <c r="BM569" s="23" t="s">
        <v>1112</v>
      </c>
    </row>
    <row r="570" spans="2:51" s="11" customFormat="1" ht="13.5">
      <c r="B570" s="211"/>
      <c r="C570" s="212"/>
      <c r="D570" s="208" t="s">
        <v>210</v>
      </c>
      <c r="E570" s="213" t="s">
        <v>22</v>
      </c>
      <c r="F570" s="214" t="s">
        <v>1113</v>
      </c>
      <c r="G570" s="212"/>
      <c r="H570" s="215" t="s">
        <v>22</v>
      </c>
      <c r="I570" s="216"/>
      <c r="J570" s="212"/>
      <c r="K570" s="212"/>
      <c r="L570" s="217"/>
      <c r="M570" s="218"/>
      <c r="N570" s="219"/>
      <c r="O570" s="219"/>
      <c r="P570" s="219"/>
      <c r="Q570" s="219"/>
      <c r="R570" s="219"/>
      <c r="S570" s="219"/>
      <c r="T570" s="220"/>
      <c r="AT570" s="221" t="s">
        <v>210</v>
      </c>
      <c r="AU570" s="221" t="s">
        <v>83</v>
      </c>
      <c r="AV570" s="11" t="s">
        <v>24</v>
      </c>
      <c r="AW570" s="11" t="s">
        <v>38</v>
      </c>
      <c r="AX570" s="11" t="s">
        <v>74</v>
      </c>
      <c r="AY570" s="221" t="s">
        <v>148</v>
      </c>
    </row>
    <row r="571" spans="2:51" s="12" customFormat="1" ht="13.5">
      <c r="B571" s="222"/>
      <c r="C571" s="223"/>
      <c r="D571" s="244" t="s">
        <v>210</v>
      </c>
      <c r="E571" s="249" t="s">
        <v>22</v>
      </c>
      <c r="F571" s="250" t="s">
        <v>1114</v>
      </c>
      <c r="G571" s="223"/>
      <c r="H571" s="251">
        <v>39</v>
      </c>
      <c r="I571" s="227"/>
      <c r="J571" s="223"/>
      <c r="K571" s="223"/>
      <c r="L571" s="228"/>
      <c r="M571" s="229"/>
      <c r="N571" s="230"/>
      <c r="O571" s="230"/>
      <c r="P571" s="230"/>
      <c r="Q571" s="230"/>
      <c r="R571" s="230"/>
      <c r="S571" s="230"/>
      <c r="T571" s="231"/>
      <c r="AT571" s="232" t="s">
        <v>210</v>
      </c>
      <c r="AU571" s="232" t="s">
        <v>83</v>
      </c>
      <c r="AV571" s="12" t="s">
        <v>83</v>
      </c>
      <c r="AW571" s="12" t="s">
        <v>38</v>
      </c>
      <c r="AX571" s="12" t="s">
        <v>24</v>
      </c>
      <c r="AY571" s="232" t="s">
        <v>148</v>
      </c>
    </row>
    <row r="572" spans="2:65" s="1" customFormat="1" ht="31.5" customHeight="1">
      <c r="B572" s="40"/>
      <c r="C572" s="192" t="s">
        <v>1115</v>
      </c>
      <c r="D572" s="192" t="s">
        <v>151</v>
      </c>
      <c r="E572" s="193" t="s">
        <v>1116</v>
      </c>
      <c r="F572" s="194" t="s">
        <v>1117</v>
      </c>
      <c r="G572" s="195" t="s">
        <v>332</v>
      </c>
      <c r="H572" s="196">
        <v>39</v>
      </c>
      <c r="I572" s="197"/>
      <c r="J572" s="198">
        <f>ROUND(I572*H572,2)</f>
        <v>0</v>
      </c>
      <c r="K572" s="194" t="s">
        <v>155</v>
      </c>
      <c r="L572" s="60"/>
      <c r="M572" s="199" t="s">
        <v>22</v>
      </c>
      <c r="N572" s="200" t="s">
        <v>45</v>
      </c>
      <c r="O572" s="41"/>
      <c r="P572" s="201">
        <f>O572*H572</f>
        <v>0</v>
      </c>
      <c r="Q572" s="201">
        <v>8E-05</v>
      </c>
      <c r="R572" s="201">
        <f>Q572*H572</f>
        <v>0.0031200000000000004</v>
      </c>
      <c r="S572" s="201">
        <v>0</v>
      </c>
      <c r="T572" s="202">
        <f>S572*H572</f>
        <v>0</v>
      </c>
      <c r="AR572" s="23" t="s">
        <v>277</v>
      </c>
      <c r="AT572" s="23" t="s">
        <v>151</v>
      </c>
      <c r="AU572" s="23" t="s">
        <v>83</v>
      </c>
      <c r="AY572" s="23" t="s">
        <v>148</v>
      </c>
      <c r="BE572" s="203">
        <f>IF(N572="základní",J572,0)</f>
        <v>0</v>
      </c>
      <c r="BF572" s="203">
        <f>IF(N572="snížená",J572,0)</f>
        <v>0</v>
      </c>
      <c r="BG572" s="203">
        <f>IF(N572="zákl. přenesená",J572,0)</f>
        <v>0</v>
      </c>
      <c r="BH572" s="203">
        <f>IF(N572="sníž. přenesená",J572,0)</f>
        <v>0</v>
      </c>
      <c r="BI572" s="203">
        <f>IF(N572="nulová",J572,0)</f>
        <v>0</v>
      </c>
      <c r="BJ572" s="23" t="s">
        <v>24</v>
      </c>
      <c r="BK572" s="203">
        <f>ROUND(I572*H572,2)</f>
        <v>0</v>
      </c>
      <c r="BL572" s="23" t="s">
        <v>277</v>
      </c>
      <c r="BM572" s="23" t="s">
        <v>1118</v>
      </c>
    </row>
    <row r="573" spans="2:65" s="1" customFormat="1" ht="22.5" customHeight="1">
      <c r="B573" s="40"/>
      <c r="C573" s="192" t="s">
        <v>1119</v>
      </c>
      <c r="D573" s="192" t="s">
        <v>151</v>
      </c>
      <c r="E573" s="193" t="s">
        <v>1120</v>
      </c>
      <c r="F573" s="194" t="s">
        <v>1121</v>
      </c>
      <c r="G573" s="195" t="s">
        <v>332</v>
      </c>
      <c r="H573" s="196">
        <v>13.86</v>
      </c>
      <c r="I573" s="197"/>
      <c r="J573" s="198">
        <f>ROUND(I573*H573,2)</f>
        <v>0</v>
      </c>
      <c r="K573" s="194" t="s">
        <v>155</v>
      </c>
      <c r="L573" s="60"/>
      <c r="M573" s="199" t="s">
        <v>22</v>
      </c>
      <c r="N573" s="200" t="s">
        <v>45</v>
      </c>
      <c r="O573" s="41"/>
      <c r="P573" s="201">
        <f>O573*H573</f>
        <v>0</v>
      </c>
      <c r="Q573" s="201">
        <v>2E-05</v>
      </c>
      <c r="R573" s="201">
        <f>Q573*H573</f>
        <v>0.0002772</v>
      </c>
      <c r="S573" s="201">
        <v>0</v>
      </c>
      <c r="T573" s="202">
        <f>S573*H573</f>
        <v>0</v>
      </c>
      <c r="AR573" s="23" t="s">
        <v>277</v>
      </c>
      <c r="AT573" s="23" t="s">
        <v>151</v>
      </c>
      <c r="AU573" s="23" t="s">
        <v>83</v>
      </c>
      <c r="AY573" s="23" t="s">
        <v>148</v>
      </c>
      <c r="BE573" s="203">
        <f>IF(N573="základní",J573,0)</f>
        <v>0</v>
      </c>
      <c r="BF573" s="203">
        <f>IF(N573="snížená",J573,0)</f>
        <v>0</v>
      </c>
      <c r="BG573" s="203">
        <f>IF(N573="zákl. přenesená",J573,0)</f>
        <v>0</v>
      </c>
      <c r="BH573" s="203">
        <f>IF(N573="sníž. přenesená",J573,0)</f>
        <v>0</v>
      </c>
      <c r="BI573" s="203">
        <f>IF(N573="nulová",J573,0)</f>
        <v>0</v>
      </c>
      <c r="BJ573" s="23" t="s">
        <v>24</v>
      </c>
      <c r="BK573" s="203">
        <f>ROUND(I573*H573,2)</f>
        <v>0</v>
      </c>
      <c r="BL573" s="23" t="s">
        <v>277</v>
      </c>
      <c r="BM573" s="23" t="s">
        <v>1122</v>
      </c>
    </row>
    <row r="574" spans="2:51" s="11" customFormat="1" ht="13.5">
      <c r="B574" s="211"/>
      <c r="C574" s="212"/>
      <c r="D574" s="208" t="s">
        <v>210</v>
      </c>
      <c r="E574" s="213" t="s">
        <v>22</v>
      </c>
      <c r="F574" s="214" t="s">
        <v>1113</v>
      </c>
      <c r="G574" s="212"/>
      <c r="H574" s="215" t="s">
        <v>22</v>
      </c>
      <c r="I574" s="216"/>
      <c r="J574" s="212"/>
      <c r="K574" s="212"/>
      <c r="L574" s="217"/>
      <c r="M574" s="218"/>
      <c r="N574" s="219"/>
      <c r="O574" s="219"/>
      <c r="P574" s="219"/>
      <c r="Q574" s="219"/>
      <c r="R574" s="219"/>
      <c r="S574" s="219"/>
      <c r="T574" s="220"/>
      <c r="AT574" s="221" t="s">
        <v>210</v>
      </c>
      <c r="AU574" s="221" t="s">
        <v>83</v>
      </c>
      <c r="AV574" s="11" t="s">
        <v>24</v>
      </c>
      <c r="AW574" s="11" t="s">
        <v>38</v>
      </c>
      <c r="AX574" s="11" t="s">
        <v>74</v>
      </c>
      <c r="AY574" s="221" t="s">
        <v>148</v>
      </c>
    </row>
    <row r="575" spans="2:51" s="12" customFormat="1" ht="13.5">
      <c r="B575" s="222"/>
      <c r="C575" s="223"/>
      <c r="D575" s="244" t="s">
        <v>210</v>
      </c>
      <c r="E575" s="249" t="s">
        <v>22</v>
      </c>
      <c r="F575" s="250" t="s">
        <v>1123</v>
      </c>
      <c r="G575" s="223"/>
      <c r="H575" s="251">
        <v>13.86</v>
      </c>
      <c r="I575" s="227"/>
      <c r="J575" s="223"/>
      <c r="K575" s="223"/>
      <c r="L575" s="228"/>
      <c r="M575" s="229"/>
      <c r="N575" s="230"/>
      <c r="O575" s="230"/>
      <c r="P575" s="230"/>
      <c r="Q575" s="230"/>
      <c r="R575" s="230"/>
      <c r="S575" s="230"/>
      <c r="T575" s="231"/>
      <c r="AT575" s="232" t="s">
        <v>210</v>
      </c>
      <c r="AU575" s="232" t="s">
        <v>83</v>
      </c>
      <c r="AV575" s="12" t="s">
        <v>83</v>
      </c>
      <c r="AW575" s="12" t="s">
        <v>38</v>
      </c>
      <c r="AX575" s="12" t="s">
        <v>24</v>
      </c>
      <c r="AY575" s="232" t="s">
        <v>148</v>
      </c>
    </row>
    <row r="576" spans="2:65" s="1" customFormat="1" ht="31.5" customHeight="1">
      <c r="B576" s="40"/>
      <c r="C576" s="192" t="s">
        <v>1124</v>
      </c>
      <c r="D576" s="192" t="s">
        <v>151</v>
      </c>
      <c r="E576" s="193" t="s">
        <v>604</v>
      </c>
      <c r="F576" s="194" t="s">
        <v>605</v>
      </c>
      <c r="G576" s="195" t="s">
        <v>420</v>
      </c>
      <c r="H576" s="262"/>
      <c r="I576" s="197"/>
      <c r="J576" s="198">
        <f>ROUND(I576*H576,2)</f>
        <v>0</v>
      </c>
      <c r="K576" s="194" t="s">
        <v>155</v>
      </c>
      <c r="L576" s="60"/>
      <c r="M576" s="199" t="s">
        <v>22</v>
      </c>
      <c r="N576" s="200" t="s">
        <v>45</v>
      </c>
      <c r="O576" s="41"/>
      <c r="P576" s="201">
        <f>O576*H576</f>
        <v>0</v>
      </c>
      <c r="Q576" s="201">
        <v>0</v>
      </c>
      <c r="R576" s="201">
        <f>Q576*H576</f>
        <v>0</v>
      </c>
      <c r="S576" s="201">
        <v>0</v>
      </c>
      <c r="T576" s="202">
        <f>S576*H576</f>
        <v>0</v>
      </c>
      <c r="AR576" s="23" t="s">
        <v>277</v>
      </c>
      <c r="AT576" s="23" t="s">
        <v>151</v>
      </c>
      <c r="AU576" s="23" t="s">
        <v>83</v>
      </c>
      <c r="AY576" s="23" t="s">
        <v>148</v>
      </c>
      <c r="BE576" s="203">
        <f>IF(N576="základní",J576,0)</f>
        <v>0</v>
      </c>
      <c r="BF576" s="203">
        <f>IF(N576="snížená",J576,0)</f>
        <v>0</v>
      </c>
      <c r="BG576" s="203">
        <f>IF(N576="zákl. přenesená",J576,0)</f>
        <v>0</v>
      </c>
      <c r="BH576" s="203">
        <f>IF(N576="sníž. přenesená",J576,0)</f>
        <v>0</v>
      </c>
      <c r="BI576" s="203">
        <f>IF(N576="nulová",J576,0)</f>
        <v>0</v>
      </c>
      <c r="BJ576" s="23" t="s">
        <v>24</v>
      </c>
      <c r="BK576" s="203">
        <f>ROUND(I576*H576,2)</f>
        <v>0</v>
      </c>
      <c r="BL576" s="23" t="s">
        <v>277</v>
      </c>
      <c r="BM576" s="23" t="s">
        <v>606</v>
      </c>
    </row>
    <row r="577" spans="2:47" s="1" customFormat="1" ht="121.5">
      <c r="B577" s="40"/>
      <c r="C577" s="62"/>
      <c r="D577" s="208" t="s">
        <v>208</v>
      </c>
      <c r="E577" s="62"/>
      <c r="F577" s="209" t="s">
        <v>524</v>
      </c>
      <c r="G577" s="62"/>
      <c r="H577" s="62"/>
      <c r="I577" s="162"/>
      <c r="J577" s="62"/>
      <c r="K577" s="62"/>
      <c r="L577" s="60"/>
      <c r="M577" s="210"/>
      <c r="N577" s="41"/>
      <c r="O577" s="41"/>
      <c r="P577" s="41"/>
      <c r="Q577" s="41"/>
      <c r="R577" s="41"/>
      <c r="S577" s="41"/>
      <c r="T577" s="77"/>
      <c r="AT577" s="23" t="s">
        <v>208</v>
      </c>
      <c r="AU577" s="23" t="s">
        <v>83</v>
      </c>
    </row>
    <row r="578" spans="2:63" s="10" customFormat="1" ht="29.85" customHeight="1">
      <c r="B578" s="175"/>
      <c r="C578" s="176"/>
      <c r="D578" s="189" t="s">
        <v>73</v>
      </c>
      <c r="E578" s="190" t="s">
        <v>607</v>
      </c>
      <c r="F578" s="190" t="s">
        <v>608</v>
      </c>
      <c r="G578" s="176"/>
      <c r="H578" s="176"/>
      <c r="I578" s="179"/>
      <c r="J578" s="191">
        <f>BK578</f>
        <v>0</v>
      </c>
      <c r="K578" s="176"/>
      <c r="L578" s="181"/>
      <c r="M578" s="182"/>
      <c r="N578" s="183"/>
      <c r="O578" s="183"/>
      <c r="P578" s="184">
        <f>SUM(P579:P585)</f>
        <v>0</v>
      </c>
      <c r="Q578" s="183"/>
      <c r="R578" s="184">
        <f>SUM(R579:R585)</f>
        <v>0</v>
      </c>
      <c r="S578" s="183"/>
      <c r="T578" s="185">
        <f>SUM(T579:T585)</f>
        <v>0</v>
      </c>
      <c r="AR578" s="186" t="s">
        <v>83</v>
      </c>
      <c r="AT578" s="187" t="s">
        <v>73</v>
      </c>
      <c r="AU578" s="187" t="s">
        <v>24</v>
      </c>
      <c r="AY578" s="186" t="s">
        <v>148</v>
      </c>
      <c r="BK578" s="188">
        <f>SUM(BK579:BK585)</f>
        <v>0</v>
      </c>
    </row>
    <row r="579" spans="2:65" s="1" customFormat="1" ht="31.5" customHeight="1">
      <c r="B579" s="40"/>
      <c r="C579" s="192" t="s">
        <v>1125</v>
      </c>
      <c r="D579" s="192" t="s">
        <v>151</v>
      </c>
      <c r="E579" s="193" t="s">
        <v>1126</v>
      </c>
      <c r="F579" s="194" t="s">
        <v>1127</v>
      </c>
      <c r="G579" s="195" t="s">
        <v>206</v>
      </c>
      <c r="H579" s="196">
        <v>30.4</v>
      </c>
      <c r="I579" s="197"/>
      <c r="J579" s="198">
        <f>ROUND(I579*H579,2)</f>
        <v>0</v>
      </c>
      <c r="K579" s="194" t="s">
        <v>155</v>
      </c>
      <c r="L579" s="60"/>
      <c r="M579" s="199" t="s">
        <v>22</v>
      </c>
      <c r="N579" s="200" t="s">
        <v>45</v>
      </c>
      <c r="O579" s="41"/>
      <c r="P579" s="201">
        <f>O579*H579</f>
        <v>0</v>
      </c>
      <c r="Q579" s="201">
        <v>0</v>
      </c>
      <c r="R579" s="201">
        <f>Q579*H579</f>
        <v>0</v>
      </c>
      <c r="S579" s="201">
        <v>0</v>
      </c>
      <c r="T579" s="202">
        <f>S579*H579</f>
        <v>0</v>
      </c>
      <c r="AR579" s="23" t="s">
        <v>277</v>
      </c>
      <c r="AT579" s="23" t="s">
        <v>151</v>
      </c>
      <c r="AU579" s="23" t="s">
        <v>83</v>
      </c>
      <c r="AY579" s="23" t="s">
        <v>148</v>
      </c>
      <c r="BE579" s="203">
        <f>IF(N579="základní",J579,0)</f>
        <v>0</v>
      </c>
      <c r="BF579" s="203">
        <f>IF(N579="snížená",J579,0)</f>
        <v>0</v>
      </c>
      <c r="BG579" s="203">
        <f>IF(N579="zákl. přenesená",J579,0)</f>
        <v>0</v>
      </c>
      <c r="BH579" s="203">
        <f>IF(N579="sníž. přenesená",J579,0)</f>
        <v>0</v>
      </c>
      <c r="BI579" s="203">
        <f>IF(N579="nulová",J579,0)</f>
        <v>0</v>
      </c>
      <c r="BJ579" s="23" t="s">
        <v>24</v>
      </c>
      <c r="BK579" s="203">
        <f>ROUND(I579*H579,2)</f>
        <v>0</v>
      </c>
      <c r="BL579" s="23" t="s">
        <v>277</v>
      </c>
      <c r="BM579" s="23" t="s">
        <v>1128</v>
      </c>
    </row>
    <row r="580" spans="2:47" s="1" customFormat="1" ht="40.5">
      <c r="B580" s="40"/>
      <c r="C580" s="62"/>
      <c r="D580" s="208" t="s">
        <v>208</v>
      </c>
      <c r="E580" s="62"/>
      <c r="F580" s="209" t="s">
        <v>1098</v>
      </c>
      <c r="G580" s="62"/>
      <c r="H580" s="62"/>
      <c r="I580" s="162"/>
      <c r="J580" s="62"/>
      <c r="K580" s="62"/>
      <c r="L580" s="60"/>
      <c r="M580" s="210"/>
      <c r="N580" s="41"/>
      <c r="O580" s="41"/>
      <c r="P580" s="41"/>
      <c r="Q580" s="41"/>
      <c r="R580" s="41"/>
      <c r="S580" s="41"/>
      <c r="T580" s="77"/>
      <c r="AT580" s="23" t="s">
        <v>208</v>
      </c>
      <c r="AU580" s="23" t="s">
        <v>83</v>
      </c>
    </row>
    <row r="581" spans="2:51" s="11" customFormat="1" ht="13.5">
      <c r="B581" s="211"/>
      <c r="C581" s="212"/>
      <c r="D581" s="208" t="s">
        <v>210</v>
      </c>
      <c r="E581" s="213" t="s">
        <v>22</v>
      </c>
      <c r="F581" s="214" t="s">
        <v>211</v>
      </c>
      <c r="G581" s="212"/>
      <c r="H581" s="215" t="s">
        <v>22</v>
      </c>
      <c r="I581" s="216"/>
      <c r="J581" s="212"/>
      <c r="K581" s="212"/>
      <c r="L581" s="217"/>
      <c r="M581" s="218"/>
      <c r="N581" s="219"/>
      <c r="O581" s="219"/>
      <c r="P581" s="219"/>
      <c r="Q581" s="219"/>
      <c r="R581" s="219"/>
      <c r="S581" s="219"/>
      <c r="T581" s="220"/>
      <c r="AT581" s="221" t="s">
        <v>210</v>
      </c>
      <c r="AU581" s="221" t="s">
        <v>83</v>
      </c>
      <c r="AV581" s="11" t="s">
        <v>24</v>
      </c>
      <c r="AW581" s="11" t="s">
        <v>38</v>
      </c>
      <c r="AX581" s="11" t="s">
        <v>74</v>
      </c>
      <c r="AY581" s="221" t="s">
        <v>148</v>
      </c>
    </row>
    <row r="582" spans="2:51" s="12" customFormat="1" ht="13.5">
      <c r="B582" s="222"/>
      <c r="C582" s="223"/>
      <c r="D582" s="208" t="s">
        <v>210</v>
      </c>
      <c r="E582" s="224" t="s">
        <v>22</v>
      </c>
      <c r="F582" s="225" t="s">
        <v>1129</v>
      </c>
      <c r="G582" s="223"/>
      <c r="H582" s="226">
        <v>15.6</v>
      </c>
      <c r="I582" s="227"/>
      <c r="J582" s="223"/>
      <c r="K582" s="223"/>
      <c r="L582" s="228"/>
      <c r="M582" s="229"/>
      <c r="N582" s="230"/>
      <c r="O582" s="230"/>
      <c r="P582" s="230"/>
      <c r="Q582" s="230"/>
      <c r="R582" s="230"/>
      <c r="S582" s="230"/>
      <c r="T582" s="231"/>
      <c r="AT582" s="232" t="s">
        <v>210</v>
      </c>
      <c r="AU582" s="232" t="s">
        <v>83</v>
      </c>
      <c r="AV582" s="12" t="s">
        <v>83</v>
      </c>
      <c r="AW582" s="12" t="s">
        <v>38</v>
      </c>
      <c r="AX582" s="12" t="s">
        <v>74</v>
      </c>
      <c r="AY582" s="232" t="s">
        <v>148</v>
      </c>
    </row>
    <row r="583" spans="2:51" s="12" customFormat="1" ht="13.5">
      <c r="B583" s="222"/>
      <c r="C583" s="223"/>
      <c r="D583" s="244" t="s">
        <v>210</v>
      </c>
      <c r="E583" s="249" t="s">
        <v>22</v>
      </c>
      <c r="F583" s="250" t="s">
        <v>1130</v>
      </c>
      <c r="G583" s="223"/>
      <c r="H583" s="251">
        <v>14.8</v>
      </c>
      <c r="I583" s="227"/>
      <c r="J583" s="223"/>
      <c r="K583" s="223"/>
      <c r="L583" s="228"/>
      <c r="M583" s="229"/>
      <c r="N583" s="230"/>
      <c r="O583" s="230"/>
      <c r="P583" s="230"/>
      <c r="Q583" s="230"/>
      <c r="R583" s="230"/>
      <c r="S583" s="230"/>
      <c r="T583" s="231"/>
      <c r="AT583" s="232" t="s">
        <v>210</v>
      </c>
      <c r="AU583" s="232" t="s">
        <v>83</v>
      </c>
      <c r="AV583" s="12" t="s">
        <v>83</v>
      </c>
      <c r="AW583" s="12" t="s">
        <v>38</v>
      </c>
      <c r="AX583" s="12" t="s">
        <v>74</v>
      </c>
      <c r="AY583" s="232" t="s">
        <v>148</v>
      </c>
    </row>
    <row r="584" spans="2:65" s="1" customFormat="1" ht="31.5" customHeight="1">
      <c r="B584" s="40"/>
      <c r="C584" s="192" t="s">
        <v>1131</v>
      </c>
      <c r="D584" s="192" t="s">
        <v>151</v>
      </c>
      <c r="E584" s="193" t="s">
        <v>630</v>
      </c>
      <c r="F584" s="194" t="s">
        <v>631</v>
      </c>
      <c r="G584" s="195" t="s">
        <v>420</v>
      </c>
      <c r="H584" s="262"/>
      <c r="I584" s="197"/>
      <c r="J584" s="198">
        <f>ROUND(I584*H584,2)</f>
        <v>0</v>
      </c>
      <c r="K584" s="194" t="s">
        <v>155</v>
      </c>
      <c r="L584" s="60"/>
      <c r="M584" s="199" t="s">
        <v>22</v>
      </c>
      <c r="N584" s="200" t="s">
        <v>45</v>
      </c>
      <c r="O584" s="41"/>
      <c r="P584" s="201">
        <f>O584*H584</f>
        <v>0</v>
      </c>
      <c r="Q584" s="201">
        <v>0</v>
      </c>
      <c r="R584" s="201">
        <f>Q584*H584</f>
        <v>0</v>
      </c>
      <c r="S584" s="201">
        <v>0</v>
      </c>
      <c r="T584" s="202">
        <f>S584*H584</f>
        <v>0</v>
      </c>
      <c r="AR584" s="23" t="s">
        <v>277</v>
      </c>
      <c r="AT584" s="23" t="s">
        <v>151</v>
      </c>
      <c r="AU584" s="23" t="s">
        <v>83</v>
      </c>
      <c r="AY584" s="23" t="s">
        <v>148</v>
      </c>
      <c r="BE584" s="203">
        <f>IF(N584="základní",J584,0)</f>
        <v>0</v>
      </c>
      <c r="BF584" s="203">
        <f>IF(N584="snížená",J584,0)</f>
        <v>0</v>
      </c>
      <c r="BG584" s="203">
        <f>IF(N584="zákl. přenesená",J584,0)</f>
        <v>0</v>
      </c>
      <c r="BH584" s="203">
        <f>IF(N584="sníž. přenesená",J584,0)</f>
        <v>0</v>
      </c>
      <c r="BI584" s="203">
        <f>IF(N584="nulová",J584,0)</f>
        <v>0</v>
      </c>
      <c r="BJ584" s="23" t="s">
        <v>24</v>
      </c>
      <c r="BK584" s="203">
        <f>ROUND(I584*H584,2)</f>
        <v>0</v>
      </c>
      <c r="BL584" s="23" t="s">
        <v>277</v>
      </c>
      <c r="BM584" s="23" t="s">
        <v>632</v>
      </c>
    </row>
    <row r="585" spans="2:47" s="1" customFormat="1" ht="121.5">
      <c r="B585" s="40"/>
      <c r="C585" s="62"/>
      <c r="D585" s="208" t="s">
        <v>208</v>
      </c>
      <c r="E585" s="62"/>
      <c r="F585" s="209" t="s">
        <v>585</v>
      </c>
      <c r="G585" s="62"/>
      <c r="H585" s="62"/>
      <c r="I585" s="162"/>
      <c r="J585" s="62"/>
      <c r="K585" s="62"/>
      <c r="L585" s="60"/>
      <c r="M585" s="210"/>
      <c r="N585" s="41"/>
      <c r="O585" s="41"/>
      <c r="P585" s="41"/>
      <c r="Q585" s="41"/>
      <c r="R585" s="41"/>
      <c r="S585" s="41"/>
      <c r="T585" s="77"/>
      <c r="AT585" s="23" t="s">
        <v>208</v>
      </c>
      <c r="AU585" s="23" t="s">
        <v>83</v>
      </c>
    </row>
    <row r="586" spans="2:63" s="10" customFormat="1" ht="29.85" customHeight="1">
      <c r="B586" s="175"/>
      <c r="C586" s="176"/>
      <c r="D586" s="189" t="s">
        <v>73</v>
      </c>
      <c r="E586" s="190" t="s">
        <v>633</v>
      </c>
      <c r="F586" s="190" t="s">
        <v>634</v>
      </c>
      <c r="G586" s="176"/>
      <c r="H586" s="176"/>
      <c r="I586" s="179"/>
      <c r="J586" s="191">
        <f>BK586</f>
        <v>0</v>
      </c>
      <c r="K586" s="176"/>
      <c r="L586" s="181"/>
      <c r="M586" s="182"/>
      <c r="N586" s="183"/>
      <c r="O586" s="183"/>
      <c r="P586" s="184">
        <f>SUM(P587:P606)</f>
        <v>0</v>
      </c>
      <c r="Q586" s="183"/>
      <c r="R586" s="184">
        <f>SUM(R587:R606)</f>
        <v>0.63443804</v>
      </c>
      <c r="S586" s="183"/>
      <c r="T586" s="185">
        <f>SUM(T587:T606)</f>
        <v>0</v>
      </c>
      <c r="AR586" s="186" t="s">
        <v>83</v>
      </c>
      <c r="AT586" s="187" t="s">
        <v>73</v>
      </c>
      <c r="AU586" s="187" t="s">
        <v>24</v>
      </c>
      <c r="AY586" s="186" t="s">
        <v>148</v>
      </c>
      <c r="BK586" s="188">
        <f>SUM(BK587:BK606)</f>
        <v>0</v>
      </c>
    </row>
    <row r="587" spans="2:65" s="1" customFormat="1" ht="22.5" customHeight="1">
      <c r="B587" s="40"/>
      <c r="C587" s="192" t="s">
        <v>1132</v>
      </c>
      <c r="D587" s="192" t="s">
        <v>151</v>
      </c>
      <c r="E587" s="193" t="s">
        <v>636</v>
      </c>
      <c r="F587" s="194" t="s">
        <v>637</v>
      </c>
      <c r="G587" s="195" t="s">
        <v>206</v>
      </c>
      <c r="H587" s="196">
        <v>1481.812</v>
      </c>
      <c r="I587" s="197"/>
      <c r="J587" s="198">
        <f>ROUND(I587*H587,2)</f>
        <v>0</v>
      </c>
      <c r="K587" s="194" t="s">
        <v>155</v>
      </c>
      <c r="L587" s="60"/>
      <c r="M587" s="199" t="s">
        <v>22</v>
      </c>
      <c r="N587" s="200" t="s">
        <v>45</v>
      </c>
      <c r="O587" s="41"/>
      <c r="P587" s="201">
        <f>O587*H587</f>
        <v>0</v>
      </c>
      <c r="Q587" s="201">
        <v>0.0002</v>
      </c>
      <c r="R587" s="201">
        <f>Q587*H587</f>
        <v>0.29636239999999997</v>
      </c>
      <c r="S587" s="201">
        <v>0</v>
      </c>
      <c r="T587" s="202">
        <f>S587*H587</f>
        <v>0</v>
      </c>
      <c r="AR587" s="23" t="s">
        <v>277</v>
      </c>
      <c r="AT587" s="23" t="s">
        <v>151</v>
      </c>
      <c r="AU587" s="23" t="s">
        <v>83</v>
      </c>
      <c r="AY587" s="23" t="s">
        <v>148</v>
      </c>
      <c r="BE587" s="203">
        <f>IF(N587="základní",J587,0)</f>
        <v>0</v>
      </c>
      <c r="BF587" s="203">
        <f>IF(N587="snížená",J587,0)</f>
        <v>0</v>
      </c>
      <c r="BG587" s="203">
        <f>IF(N587="zákl. přenesená",J587,0)</f>
        <v>0</v>
      </c>
      <c r="BH587" s="203">
        <f>IF(N587="sníž. přenesená",J587,0)</f>
        <v>0</v>
      </c>
      <c r="BI587" s="203">
        <f>IF(N587="nulová",J587,0)</f>
        <v>0</v>
      </c>
      <c r="BJ587" s="23" t="s">
        <v>24</v>
      </c>
      <c r="BK587" s="203">
        <f>ROUND(I587*H587,2)</f>
        <v>0</v>
      </c>
      <c r="BL587" s="23" t="s">
        <v>277</v>
      </c>
      <c r="BM587" s="23" t="s">
        <v>638</v>
      </c>
    </row>
    <row r="588" spans="2:51" s="11" customFormat="1" ht="13.5">
      <c r="B588" s="211"/>
      <c r="C588" s="212"/>
      <c r="D588" s="208" t="s">
        <v>210</v>
      </c>
      <c r="E588" s="213" t="s">
        <v>22</v>
      </c>
      <c r="F588" s="214" t="s">
        <v>639</v>
      </c>
      <c r="G588" s="212"/>
      <c r="H588" s="215" t="s">
        <v>22</v>
      </c>
      <c r="I588" s="216"/>
      <c r="J588" s="212"/>
      <c r="K588" s="212"/>
      <c r="L588" s="217"/>
      <c r="M588" s="218"/>
      <c r="N588" s="219"/>
      <c r="O588" s="219"/>
      <c r="P588" s="219"/>
      <c r="Q588" s="219"/>
      <c r="R588" s="219"/>
      <c r="S588" s="219"/>
      <c r="T588" s="220"/>
      <c r="AT588" s="221" t="s">
        <v>210</v>
      </c>
      <c r="AU588" s="221" t="s">
        <v>83</v>
      </c>
      <c r="AV588" s="11" t="s">
        <v>24</v>
      </c>
      <c r="AW588" s="11" t="s">
        <v>38</v>
      </c>
      <c r="AX588" s="11" t="s">
        <v>74</v>
      </c>
      <c r="AY588" s="221" t="s">
        <v>148</v>
      </c>
    </row>
    <row r="589" spans="2:51" s="12" customFormat="1" ht="13.5">
      <c r="B589" s="222"/>
      <c r="C589" s="223"/>
      <c r="D589" s="208" t="s">
        <v>210</v>
      </c>
      <c r="E589" s="224" t="s">
        <v>22</v>
      </c>
      <c r="F589" s="225" t="s">
        <v>1133</v>
      </c>
      <c r="G589" s="223"/>
      <c r="H589" s="226">
        <v>409.036</v>
      </c>
      <c r="I589" s="227"/>
      <c r="J589" s="223"/>
      <c r="K589" s="223"/>
      <c r="L589" s="228"/>
      <c r="M589" s="229"/>
      <c r="N589" s="230"/>
      <c r="O589" s="230"/>
      <c r="P589" s="230"/>
      <c r="Q589" s="230"/>
      <c r="R589" s="230"/>
      <c r="S589" s="230"/>
      <c r="T589" s="231"/>
      <c r="AT589" s="232" t="s">
        <v>210</v>
      </c>
      <c r="AU589" s="232" t="s">
        <v>83</v>
      </c>
      <c r="AV589" s="12" t="s">
        <v>83</v>
      </c>
      <c r="AW589" s="12" t="s">
        <v>38</v>
      </c>
      <c r="AX589" s="12" t="s">
        <v>74</v>
      </c>
      <c r="AY589" s="232" t="s">
        <v>148</v>
      </c>
    </row>
    <row r="590" spans="2:51" s="11" customFormat="1" ht="13.5">
      <c r="B590" s="211"/>
      <c r="C590" s="212"/>
      <c r="D590" s="208" t="s">
        <v>210</v>
      </c>
      <c r="E590" s="213" t="s">
        <v>22</v>
      </c>
      <c r="F590" s="214" t="s">
        <v>641</v>
      </c>
      <c r="G590" s="212"/>
      <c r="H590" s="215" t="s">
        <v>22</v>
      </c>
      <c r="I590" s="216"/>
      <c r="J590" s="212"/>
      <c r="K590" s="212"/>
      <c r="L590" s="217"/>
      <c r="M590" s="218"/>
      <c r="N590" s="219"/>
      <c r="O590" s="219"/>
      <c r="P590" s="219"/>
      <c r="Q590" s="219"/>
      <c r="R590" s="219"/>
      <c r="S590" s="219"/>
      <c r="T590" s="220"/>
      <c r="AT590" s="221" t="s">
        <v>210</v>
      </c>
      <c r="AU590" s="221" t="s">
        <v>83</v>
      </c>
      <c r="AV590" s="11" t="s">
        <v>24</v>
      </c>
      <c r="AW590" s="11" t="s">
        <v>38</v>
      </c>
      <c r="AX590" s="11" t="s">
        <v>74</v>
      </c>
      <c r="AY590" s="221" t="s">
        <v>148</v>
      </c>
    </row>
    <row r="591" spans="2:51" s="12" customFormat="1" ht="13.5">
      <c r="B591" s="222"/>
      <c r="C591" s="223"/>
      <c r="D591" s="208" t="s">
        <v>210</v>
      </c>
      <c r="E591" s="224" t="s">
        <v>22</v>
      </c>
      <c r="F591" s="225" t="s">
        <v>1134</v>
      </c>
      <c r="G591" s="223"/>
      <c r="H591" s="226">
        <v>402.904</v>
      </c>
      <c r="I591" s="227"/>
      <c r="J591" s="223"/>
      <c r="K591" s="223"/>
      <c r="L591" s="228"/>
      <c r="M591" s="229"/>
      <c r="N591" s="230"/>
      <c r="O591" s="230"/>
      <c r="P591" s="230"/>
      <c r="Q591" s="230"/>
      <c r="R591" s="230"/>
      <c r="S591" s="230"/>
      <c r="T591" s="231"/>
      <c r="AT591" s="232" t="s">
        <v>210</v>
      </c>
      <c r="AU591" s="232" t="s">
        <v>83</v>
      </c>
      <c r="AV591" s="12" t="s">
        <v>83</v>
      </c>
      <c r="AW591" s="12" t="s">
        <v>38</v>
      </c>
      <c r="AX591" s="12" t="s">
        <v>74</v>
      </c>
      <c r="AY591" s="232" t="s">
        <v>148</v>
      </c>
    </row>
    <row r="592" spans="2:51" s="11" customFormat="1" ht="13.5">
      <c r="B592" s="211"/>
      <c r="C592" s="212"/>
      <c r="D592" s="208" t="s">
        <v>210</v>
      </c>
      <c r="E592" s="213" t="s">
        <v>22</v>
      </c>
      <c r="F592" s="214" t="s">
        <v>1135</v>
      </c>
      <c r="G592" s="212"/>
      <c r="H592" s="215" t="s">
        <v>22</v>
      </c>
      <c r="I592" s="216"/>
      <c r="J592" s="212"/>
      <c r="K592" s="212"/>
      <c r="L592" s="217"/>
      <c r="M592" s="218"/>
      <c r="N592" s="219"/>
      <c r="O592" s="219"/>
      <c r="P592" s="219"/>
      <c r="Q592" s="219"/>
      <c r="R592" s="219"/>
      <c r="S592" s="219"/>
      <c r="T592" s="220"/>
      <c r="AT592" s="221" t="s">
        <v>210</v>
      </c>
      <c r="AU592" s="221" t="s">
        <v>83</v>
      </c>
      <c r="AV592" s="11" t="s">
        <v>24</v>
      </c>
      <c r="AW592" s="11" t="s">
        <v>38</v>
      </c>
      <c r="AX592" s="11" t="s">
        <v>74</v>
      </c>
      <c r="AY592" s="221" t="s">
        <v>148</v>
      </c>
    </row>
    <row r="593" spans="2:51" s="12" customFormat="1" ht="13.5">
      <c r="B593" s="222"/>
      <c r="C593" s="223"/>
      <c r="D593" s="208" t="s">
        <v>210</v>
      </c>
      <c r="E593" s="224" t="s">
        <v>22</v>
      </c>
      <c r="F593" s="225" t="s">
        <v>1136</v>
      </c>
      <c r="G593" s="223"/>
      <c r="H593" s="226">
        <v>178.811</v>
      </c>
      <c r="I593" s="227"/>
      <c r="J593" s="223"/>
      <c r="K593" s="223"/>
      <c r="L593" s="228"/>
      <c r="M593" s="229"/>
      <c r="N593" s="230"/>
      <c r="O593" s="230"/>
      <c r="P593" s="230"/>
      <c r="Q593" s="230"/>
      <c r="R593" s="230"/>
      <c r="S593" s="230"/>
      <c r="T593" s="231"/>
      <c r="AT593" s="232" t="s">
        <v>210</v>
      </c>
      <c r="AU593" s="232" t="s">
        <v>83</v>
      </c>
      <c r="AV593" s="12" t="s">
        <v>83</v>
      </c>
      <c r="AW593" s="12" t="s">
        <v>38</v>
      </c>
      <c r="AX593" s="12" t="s">
        <v>74</v>
      </c>
      <c r="AY593" s="232" t="s">
        <v>148</v>
      </c>
    </row>
    <row r="594" spans="2:51" s="11" customFormat="1" ht="13.5">
      <c r="B594" s="211"/>
      <c r="C594" s="212"/>
      <c r="D594" s="208" t="s">
        <v>210</v>
      </c>
      <c r="E594" s="213" t="s">
        <v>22</v>
      </c>
      <c r="F594" s="214" t="s">
        <v>643</v>
      </c>
      <c r="G594" s="212"/>
      <c r="H594" s="215" t="s">
        <v>22</v>
      </c>
      <c r="I594" s="216"/>
      <c r="J594" s="212"/>
      <c r="K594" s="212"/>
      <c r="L594" s="217"/>
      <c r="M594" s="218"/>
      <c r="N594" s="219"/>
      <c r="O594" s="219"/>
      <c r="P594" s="219"/>
      <c r="Q594" s="219"/>
      <c r="R594" s="219"/>
      <c r="S594" s="219"/>
      <c r="T594" s="220"/>
      <c r="AT594" s="221" t="s">
        <v>210</v>
      </c>
      <c r="AU594" s="221" t="s">
        <v>83</v>
      </c>
      <c r="AV594" s="11" t="s">
        <v>24</v>
      </c>
      <c r="AW594" s="11" t="s">
        <v>38</v>
      </c>
      <c r="AX594" s="11" t="s">
        <v>74</v>
      </c>
      <c r="AY594" s="221" t="s">
        <v>148</v>
      </c>
    </row>
    <row r="595" spans="2:51" s="12" customFormat="1" ht="13.5">
      <c r="B595" s="222"/>
      <c r="C595" s="223"/>
      <c r="D595" s="208" t="s">
        <v>210</v>
      </c>
      <c r="E595" s="224" t="s">
        <v>22</v>
      </c>
      <c r="F595" s="225" t="s">
        <v>1137</v>
      </c>
      <c r="G595" s="223"/>
      <c r="H595" s="226">
        <v>586.861</v>
      </c>
      <c r="I595" s="227"/>
      <c r="J595" s="223"/>
      <c r="K595" s="223"/>
      <c r="L595" s="228"/>
      <c r="M595" s="229"/>
      <c r="N595" s="230"/>
      <c r="O595" s="230"/>
      <c r="P595" s="230"/>
      <c r="Q595" s="230"/>
      <c r="R595" s="230"/>
      <c r="S595" s="230"/>
      <c r="T595" s="231"/>
      <c r="AT595" s="232" t="s">
        <v>210</v>
      </c>
      <c r="AU595" s="232" t="s">
        <v>83</v>
      </c>
      <c r="AV595" s="12" t="s">
        <v>83</v>
      </c>
      <c r="AW595" s="12" t="s">
        <v>38</v>
      </c>
      <c r="AX595" s="12" t="s">
        <v>74</v>
      </c>
      <c r="AY595" s="232" t="s">
        <v>148</v>
      </c>
    </row>
    <row r="596" spans="2:51" s="11" customFormat="1" ht="13.5">
      <c r="B596" s="211"/>
      <c r="C596" s="212"/>
      <c r="D596" s="208" t="s">
        <v>210</v>
      </c>
      <c r="E596" s="213" t="s">
        <v>22</v>
      </c>
      <c r="F596" s="214" t="s">
        <v>1138</v>
      </c>
      <c r="G596" s="212"/>
      <c r="H596" s="215" t="s">
        <v>22</v>
      </c>
      <c r="I596" s="216"/>
      <c r="J596" s="212"/>
      <c r="K596" s="212"/>
      <c r="L596" s="217"/>
      <c r="M596" s="218"/>
      <c r="N596" s="219"/>
      <c r="O596" s="219"/>
      <c r="P596" s="219"/>
      <c r="Q596" s="219"/>
      <c r="R596" s="219"/>
      <c r="S596" s="219"/>
      <c r="T596" s="220"/>
      <c r="AT596" s="221" t="s">
        <v>210</v>
      </c>
      <c r="AU596" s="221" t="s">
        <v>83</v>
      </c>
      <c r="AV596" s="11" t="s">
        <v>24</v>
      </c>
      <c r="AW596" s="11" t="s">
        <v>38</v>
      </c>
      <c r="AX596" s="11" t="s">
        <v>74</v>
      </c>
      <c r="AY596" s="221" t="s">
        <v>148</v>
      </c>
    </row>
    <row r="597" spans="2:51" s="12" customFormat="1" ht="13.5">
      <c r="B597" s="222"/>
      <c r="C597" s="223"/>
      <c r="D597" s="208" t="s">
        <v>210</v>
      </c>
      <c r="E597" s="224" t="s">
        <v>22</v>
      </c>
      <c r="F597" s="225" t="s">
        <v>1139</v>
      </c>
      <c r="G597" s="223"/>
      <c r="H597" s="226">
        <v>44.2</v>
      </c>
      <c r="I597" s="227"/>
      <c r="J597" s="223"/>
      <c r="K597" s="223"/>
      <c r="L597" s="228"/>
      <c r="M597" s="229"/>
      <c r="N597" s="230"/>
      <c r="O597" s="230"/>
      <c r="P597" s="230"/>
      <c r="Q597" s="230"/>
      <c r="R597" s="230"/>
      <c r="S597" s="230"/>
      <c r="T597" s="231"/>
      <c r="AT597" s="232" t="s">
        <v>210</v>
      </c>
      <c r="AU597" s="232" t="s">
        <v>83</v>
      </c>
      <c r="AV597" s="12" t="s">
        <v>83</v>
      </c>
      <c r="AW597" s="12" t="s">
        <v>38</v>
      </c>
      <c r="AX597" s="12" t="s">
        <v>74</v>
      </c>
      <c r="AY597" s="232" t="s">
        <v>148</v>
      </c>
    </row>
    <row r="598" spans="2:51" s="11" customFormat="1" ht="13.5">
      <c r="B598" s="211"/>
      <c r="C598" s="212"/>
      <c r="D598" s="208" t="s">
        <v>210</v>
      </c>
      <c r="E598" s="213" t="s">
        <v>22</v>
      </c>
      <c r="F598" s="214" t="s">
        <v>1140</v>
      </c>
      <c r="G598" s="212"/>
      <c r="H598" s="215" t="s">
        <v>22</v>
      </c>
      <c r="I598" s="216"/>
      <c r="J598" s="212"/>
      <c r="K598" s="212"/>
      <c r="L598" s="217"/>
      <c r="M598" s="218"/>
      <c r="N598" s="219"/>
      <c r="O598" s="219"/>
      <c r="P598" s="219"/>
      <c r="Q598" s="219"/>
      <c r="R598" s="219"/>
      <c r="S598" s="219"/>
      <c r="T598" s="220"/>
      <c r="AT598" s="221" t="s">
        <v>210</v>
      </c>
      <c r="AU598" s="221" t="s">
        <v>83</v>
      </c>
      <c r="AV598" s="11" t="s">
        <v>24</v>
      </c>
      <c r="AW598" s="11" t="s">
        <v>38</v>
      </c>
      <c r="AX598" s="11" t="s">
        <v>74</v>
      </c>
      <c r="AY598" s="221" t="s">
        <v>148</v>
      </c>
    </row>
    <row r="599" spans="2:51" s="12" customFormat="1" ht="13.5">
      <c r="B599" s="222"/>
      <c r="C599" s="223"/>
      <c r="D599" s="208" t="s">
        <v>210</v>
      </c>
      <c r="E599" s="224" t="s">
        <v>22</v>
      </c>
      <c r="F599" s="225" t="s">
        <v>1141</v>
      </c>
      <c r="G599" s="223"/>
      <c r="H599" s="226">
        <v>-140</v>
      </c>
      <c r="I599" s="227"/>
      <c r="J599" s="223"/>
      <c r="K599" s="223"/>
      <c r="L599" s="228"/>
      <c r="M599" s="229"/>
      <c r="N599" s="230"/>
      <c r="O599" s="230"/>
      <c r="P599" s="230"/>
      <c r="Q599" s="230"/>
      <c r="R599" s="230"/>
      <c r="S599" s="230"/>
      <c r="T599" s="231"/>
      <c r="AT599" s="232" t="s">
        <v>210</v>
      </c>
      <c r="AU599" s="232" t="s">
        <v>83</v>
      </c>
      <c r="AV599" s="12" t="s">
        <v>83</v>
      </c>
      <c r="AW599" s="12" t="s">
        <v>38</v>
      </c>
      <c r="AX599" s="12" t="s">
        <v>74</v>
      </c>
      <c r="AY599" s="232" t="s">
        <v>148</v>
      </c>
    </row>
    <row r="600" spans="2:51" s="13" customFormat="1" ht="13.5">
      <c r="B600" s="233"/>
      <c r="C600" s="234"/>
      <c r="D600" s="244" t="s">
        <v>210</v>
      </c>
      <c r="E600" s="245" t="s">
        <v>22</v>
      </c>
      <c r="F600" s="246" t="s">
        <v>213</v>
      </c>
      <c r="G600" s="234"/>
      <c r="H600" s="247">
        <v>1481.812</v>
      </c>
      <c r="I600" s="238"/>
      <c r="J600" s="234"/>
      <c r="K600" s="234"/>
      <c r="L600" s="239"/>
      <c r="M600" s="240"/>
      <c r="N600" s="241"/>
      <c r="O600" s="241"/>
      <c r="P600" s="241"/>
      <c r="Q600" s="241"/>
      <c r="R600" s="241"/>
      <c r="S600" s="241"/>
      <c r="T600" s="242"/>
      <c r="AT600" s="243" t="s">
        <v>210</v>
      </c>
      <c r="AU600" s="243" t="s">
        <v>83</v>
      </c>
      <c r="AV600" s="13" t="s">
        <v>167</v>
      </c>
      <c r="AW600" s="13" t="s">
        <v>38</v>
      </c>
      <c r="AX600" s="13" t="s">
        <v>24</v>
      </c>
      <c r="AY600" s="243" t="s">
        <v>148</v>
      </c>
    </row>
    <row r="601" spans="2:65" s="1" customFormat="1" ht="31.5" customHeight="1">
      <c r="B601" s="40"/>
      <c r="C601" s="192" t="s">
        <v>1142</v>
      </c>
      <c r="D601" s="192" t="s">
        <v>151</v>
      </c>
      <c r="E601" s="193" t="s">
        <v>645</v>
      </c>
      <c r="F601" s="194" t="s">
        <v>646</v>
      </c>
      <c r="G601" s="195" t="s">
        <v>206</v>
      </c>
      <c r="H601" s="196">
        <v>1252.132</v>
      </c>
      <c r="I601" s="197"/>
      <c r="J601" s="198">
        <f>ROUND(I601*H601,2)</f>
        <v>0</v>
      </c>
      <c r="K601" s="194" t="s">
        <v>155</v>
      </c>
      <c r="L601" s="60"/>
      <c r="M601" s="199" t="s">
        <v>22</v>
      </c>
      <c r="N601" s="200" t="s">
        <v>45</v>
      </c>
      <c r="O601" s="41"/>
      <c r="P601" s="201">
        <f>O601*H601</f>
        <v>0</v>
      </c>
      <c r="Q601" s="201">
        <v>0.00027</v>
      </c>
      <c r="R601" s="201">
        <f>Q601*H601</f>
        <v>0.33807564</v>
      </c>
      <c r="S601" s="201">
        <v>0</v>
      </c>
      <c r="T601" s="202">
        <f>S601*H601</f>
        <v>0</v>
      </c>
      <c r="AR601" s="23" t="s">
        <v>277</v>
      </c>
      <c r="AT601" s="23" t="s">
        <v>151</v>
      </c>
      <c r="AU601" s="23" t="s">
        <v>83</v>
      </c>
      <c r="AY601" s="23" t="s">
        <v>148</v>
      </c>
      <c r="BE601" s="203">
        <f>IF(N601="základní",J601,0)</f>
        <v>0</v>
      </c>
      <c r="BF601" s="203">
        <f>IF(N601="snížená",J601,0)</f>
        <v>0</v>
      </c>
      <c r="BG601" s="203">
        <f>IF(N601="zákl. přenesená",J601,0)</f>
        <v>0</v>
      </c>
      <c r="BH601" s="203">
        <f>IF(N601="sníž. přenesená",J601,0)</f>
        <v>0</v>
      </c>
      <c r="BI601" s="203">
        <f>IF(N601="nulová",J601,0)</f>
        <v>0</v>
      </c>
      <c r="BJ601" s="23" t="s">
        <v>24</v>
      </c>
      <c r="BK601" s="203">
        <f>ROUND(I601*H601,2)</f>
        <v>0</v>
      </c>
      <c r="BL601" s="23" t="s">
        <v>277</v>
      </c>
      <c r="BM601" s="23" t="s">
        <v>647</v>
      </c>
    </row>
    <row r="602" spans="2:51" s="11" customFormat="1" ht="13.5">
      <c r="B602" s="211"/>
      <c r="C602" s="212"/>
      <c r="D602" s="208" t="s">
        <v>210</v>
      </c>
      <c r="E602" s="213" t="s">
        <v>22</v>
      </c>
      <c r="F602" s="214" t="s">
        <v>1143</v>
      </c>
      <c r="G602" s="212"/>
      <c r="H602" s="215" t="s">
        <v>22</v>
      </c>
      <c r="I602" s="216"/>
      <c r="J602" s="212"/>
      <c r="K602" s="212"/>
      <c r="L602" s="217"/>
      <c r="M602" s="218"/>
      <c r="N602" s="219"/>
      <c r="O602" s="219"/>
      <c r="P602" s="219"/>
      <c r="Q602" s="219"/>
      <c r="R602" s="219"/>
      <c r="S602" s="219"/>
      <c r="T602" s="220"/>
      <c r="AT602" s="221" t="s">
        <v>210</v>
      </c>
      <c r="AU602" s="221" t="s">
        <v>83</v>
      </c>
      <c r="AV602" s="11" t="s">
        <v>24</v>
      </c>
      <c r="AW602" s="11" t="s">
        <v>38</v>
      </c>
      <c r="AX602" s="11" t="s">
        <v>74</v>
      </c>
      <c r="AY602" s="221" t="s">
        <v>148</v>
      </c>
    </row>
    <row r="603" spans="2:51" s="12" customFormat="1" ht="13.5">
      <c r="B603" s="222"/>
      <c r="C603" s="223"/>
      <c r="D603" s="208" t="s">
        <v>210</v>
      </c>
      <c r="E603" s="224" t="s">
        <v>22</v>
      </c>
      <c r="F603" s="225" t="s">
        <v>1144</v>
      </c>
      <c r="G603" s="223"/>
      <c r="H603" s="226">
        <v>1481.812</v>
      </c>
      <c r="I603" s="227"/>
      <c r="J603" s="223"/>
      <c r="K603" s="223"/>
      <c r="L603" s="228"/>
      <c r="M603" s="229"/>
      <c r="N603" s="230"/>
      <c r="O603" s="230"/>
      <c r="P603" s="230"/>
      <c r="Q603" s="230"/>
      <c r="R603" s="230"/>
      <c r="S603" s="230"/>
      <c r="T603" s="231"/>
      <c r="AT603" s="232" t="s">
        <v>210</v>
      </c>
      <c r="AU603" s="232" t="s">
        <v>83</v>
      </c>
      <c r="AV603" s="12" t="s">
        <v>83</v>
      </c>
      <c r="AW603" s="12" t="s">
        <v>38</v>
      </c>
      <c r="AX603" s="12" t="s">
        <v>74</v>
      </c>
      <c r="AY603" s="232" t="s">
        <v>148</v>
      </c>
    </row>
    <row r="604" spans="2:51" s="11" customFormat="1" ht="13.5">
      <c r="B604" s="211"/>
      <c r="C604" s="212"/>
      <c r="D604" s="208" t="s">
        <v>210</v>
      </c>
      <c r="E604" s="213" t="s">
        <v>22</v>
      </c>
      <c r="F604" s="214" t="s">
        <v>1145</v>
      </c>
      <c r="G604" s="212"/>
      <c r="H604" s="215" t="s">
        <v>22</v>
      </c>
      <c r="I604" s="216"/>
      <c r="J604" s="212"/>
      <c r="K604" s="212"/>
      <c r="L604" s="217"/>
      <c r="M604" s="218"/>
      <c r="N604" s="219"/>
      <c r="O604" s="219"/>
      <c r="P604" s="219"/>
      <c r="Q604" s="219"/>
      <c r="R604" s="219"/>
      <c r="S604" s="219"/>
      <c r="T604" s="220"/>
      <c r="AT604" s="221" t="s">
        <v>210</v>
      </c>
      <c r="AU604" s="221" t="s">
        <v>83</v>
      </c>
      <c r="AV604" s="11" t="s">
        <v>24</v>
      </c>
      <c r="AW604" s="11" t="s">
        <v>38</v>
      </c>
      <c r="AX604" s="11" t="s">
        <v>74</v>
      </c>
      <c r="AY604" s="221" t="s">
        <v>148</v>
      </c>
    </row>
    <row r="605" spans="2:51" s="12" customFormat="1" ht="13.5">
      <c r="B605" s="222"/>
      <c r="C605" s="223"/>
      <c r="D605" s="208" t="s">
        <v>210</v>
      </c>
      <c r="E605" s="224" t="s">
        <v>22</v>
      </c>
      <c r="F605" s="225" t="s">
        <v>1146</v>
      </c>
      <c r="G605" s="223"/>
      <c r="H605" s="226">
        <v>-229.68</v>
      </c>
      <c r="I605" s="227"/>
      <c r="J605" s="223"/>
      <c r="K605" s="223"/>
      <c r="L605" s="228"/>
      <c r="M605" s="229"/>
      <c r="N605" s="230"/>
      <c r="O605" s="230"/>
      <c r="P605" s="230"/>
      <c r="Q605" s="230"/>
      <c r="R605" s="230"/>
      <c r="S605" s="230"/>
      <c r="T605" s="231"/>
      <c r="AT605" s="232" t="s">
        <v>210</v>
      </c>
      <c r="AU605" s="232" t="s">
        <v>83</v>
      </c>
      <c r="AV605" s="12" t="s">
        <v>83</v>
      </c>
      <c r="AW605" s="12" t="s">
        <v>38</v>
      </c>
      <c r="AX605" s="12" t="s">
        <v>74</v>
      </c>
      <c r="AY605" s="232" t="s">
        <v>148</v>
      </c>
    </row>
    <row r="606" spans="2:51" s="13" customFormat="1" ht="13.5">
      <c r="B606" s="233"/>
      <c r="C606" s="234"/>
      <c r="D606" s="208" t="s">
        <v>210</v>
      </c>
      <c r="E606" s="235" t="s">
        <v>22</v>
      </c>
      <c r="F606" s="236" t="s">
        <v>213</v>
      </c>
      <c r="G606" s="234"/>
      <c r="H606" s="237">
        <v>1252.132</v>
      </c>
      <c r="I606" s="238"/>
      <c r="J606" s="234"/>
      <c r="K606" s="234"/>
      <c r="L606" s="239"/>
      <c r="M606" s="240"/>
      <c r="N606" s="241"/>
      <c r="O606" s="241"/>
      <c r="P606" s="241"/>
      <c r="Q606" s="241"/>
      <c r="R606" s="241"/>
      <c r="S606" s="241"/>
      <c r="T606" s="242"/>
      <c r="AT606" s="243" t="s">
        <v>210</v>
      </c>
      <c r="AU606" s="243" t="s">
        <v>83</v>
      </c>
      <c r="AV606" s="13" t="s">
        <v>167</v>
      </c>
      <c r="AW606" s="13" t="s">
        <v>38</v>
      </c>
      <c r="AX606" s="13" t="s">
        <v>24</v>
      </c>
      <c r="AY606" s="243" t="s">
        <v>148</v>
      </c>
    </row>
    <row r="607" spans="2:63" s="10" customFormat="1" ht="29.85" customHeight="1">
      <c r="B607" s="175"/>
      <c r="C607" s="176"/>
      <c r="D607" s="189" t="s">
        <v>73</v>
      </c>
      <c r="E607" s="190" t="s">
        <v>1147</v>
      </c>
      <c r="F607" s="190" t="s">
        <v>1148</v>
      </c>
      <c r="G607" s="176"/>
      <c r="H607" s="176"/>
      <c r="I607" s="179"/>
      <c r="J607" s="191">
        <f>BK607</f>
        <v>0</v>
      </c>
      <c r="K607" s="176"/>
      <c r="L607" s="181"/>
      <c r="M607" s="182"/>
      <c r="N607" s="183"/>
      <c r="O607" s="183"/>
      <c r="P607" s="184">
        <f>SUM(P608:P613)</f>
        <v>0</v>
      </c>
      <c r="Q607" s="183"/>
      <c r="R607" s="184">
        <f>SUM(R608:R613)</f>
        <v>0</v>
      </c>
      <c r="S607" s="183"/>
      <c r="T607" s="185">
        <f>SUM(T608:T613)</f>
        <v>0</v>
      </c>
      <c r="AR607" s="186" t="s">
        <v>83</v>
      </c>
      <c r="AT607" s="187" t="s">
        <v>73</v>
      </c>
      <c r="AU607" s="187" t="s">
        <v>24</v>
      </c>
      <c r="AY607" s="186" t="s">
        <v>148</v>
      </c>
      <c r="BK607" s="188">
        <f>SUM(BK608:BK613)</f>
        <v>0</v>
      </c>
    </row>
    <row r="608" spans="2:65" s="1" customFormat="1" ht="31.5" customHeight="1">
      <c r="B608" s="40"/>
      <c r="C608" s="192" t="s">
        <v>1149</v>
      </c>
      <c r="D608" s="192" t="s">
        <v>151</v>
      </c>
      <c r="E608" s="193" t="s">
        <v>1150</v>
      </c>
      <c r="F608" s="194" t="s">
        <v>1151</v>
      </c>
      <c r="G608" s="195" t="s">
        <v>306</v>
      </c>
      <c r="H608" s="196">
        <v>3</v>
      </c>
      <c r="I608" s="197"/>
      <c r="J608" s="198">
        <f>ROUND(I608*H608,2)</f>
        <v>0</v>
      </c>
      <c r="K608" s="194" t="s">
        <v>22</v>
      </c>
      <c r="L608" s="60"/>
      <c r="M608" s="199" t="s">
        <v>22</v>
      </c>
      <c r="N608" s="200" t="s">
        <v>45</v>
      </c>
      <c r="O608" s="41"/>
      <c r="P608" s="201">
        <f>O608*H608</f>
        <v>0</v>
      </c>
      <c r="Q608" s="201">
        <v>0</v>
      </c>
      <c r="R608" s="201">
        <f>Q608*H608</f>
        <v>0</v>
      </c>
      <c r="S608" s="201">
        <v>0</v>
      </c>
      <c r="T608" s="202">
        <f>S608*H608</f>
        <v>0</v>
      </c>
      <c r="AR608" s="23" t="s">
        <v>277</v>
      </c>
      <c r="AT608" s="23" t="s">
        <v>151</v>
      </c>
      <c r="AU608" s="23" t="s">
        <v>83</v>
      </c>
      <c r="AY608" s="23" t="s">
        <v>148</v>
      </c>
      <c r="BE608" s="203">
        <f>IF(N608="základní",J608,0)</f>
        <v>0</v>
      </c>
      <c r="BF608" s="203">
        <f>IF(N608="snížená",J608,0)</f>
        <v>0</v>
      </c>
      <c r="BG608" s="203">
        <f>IF(N608="zákl. přenesená",J608,0)</f>
        <v>0</v>
      </c>
      <c r="BH608" s="203">
        <f>IF(N608="sníž. přenesená",J608,0)</f>
        <v>0</v>
      </c>
      <c r="BI608" s="203">
        <f>IF(N608="nulová",J608,0)</f>
        <v>0</v>
      </c>
      <c r="BJ608" s="23" t="s">
        <v>24</v>
      </c>
      <c r="BK608" s="203">
        <f>ROUND(I608*H608,2)</f>
        <v>0</v>
      </c>
      <c r="BL608" s="23" t="s">
        <v>277</v>
      </c>
      <c r="BM608" s="23" t="s">
        <v>1152</v>
      </c>
    </row>
    <row r="609" spans="2:47" s="1" customFormat="1" ht="27">
      <c r="B609" s="40"/>
      <c r="C609" s="62"/>
      <c r="D609" s="244" t="s">
        <v>371</v>
      </c>
      <c r="E609" s="62"/>
      <c r="F609" s="248" t="s">
        <v>499</v>
      </c>
      <c r="G609" s="62"/>
      <c r="H609" s="62"/>
      <c r="I609" s="162"/>
      <c r="J609" s="62"/>
      <c r="K609" s="62"/>
      <c r="L609" s="60"/>
      <c r="M609" s="210"/>
      <c r="N609" s="41"/>
      <c r="O609" s="41"/>
      <c r="P609" s="41"/>
      <c r="Q609" s="41"/>
      <c r="R609" s="41"/>
      <c r="S609" s="41"/>
      <c r="T609" s="77"/>
      <c r="AT609" s="23" t="s">
        <v>371</v>
      </c>
      <c r="AU609" s="23" t="s">
        <v>83</v>
      </c>
    </row>
    <row r="610" spans="2:65" s="1" customFormat="1" ht="31.5" customHeight="1">
      <c r="B610" s="40"/>
      <c r="C610" s="192" t="s">
        <v>1153</v>
      </c>
      <c r="D610" s="192" t="s">
        <v>151</v>
      </c>
      <c r="E610" s="193" t="s">
        <v>1154</v>
      </c>
      <c r="F610" s="194" t="s">
        <v>1155</v>
      </c>
      <c r="G610" s="195" t="s">
        <v>306</v>
      </c>
      <c r="H610" s="196">
        <v>3</v>
      </c>
      <c r="I610" s="197"/>
      <c r="J610" s="198">
        <f>ROUND(I610*H610,2)</f>
        <v>0</v>
      </c>
      <c r="K610" s="194" t="s">
        <v>22</v>
      </c>
      <c r="L610" s="60"/>
      <c r="M610" s="199" t="s">
        <v>22</v>
      </c>
      <c r="N610" s="200" t="s">
        <v>45</v>
      </c>
      <c r="O610" s="41"/>
      <c r="P610" s="201">
        <f>O610*H610</f>
        <v>0</v>
      </c>
      <c r="Q610" s="201">
        <v>0</v>
      </c>
      <c r="R610" s="201">
        <f>Q610*H610</f>
        <v>0</v>
      </c>
      <c r="S610" s="201">
        <v>0</v>
      </c>
      <c r="T610" s="202">
        <f>S610*H610</f>
        <v>0</v>
      </c>
      <c r="AR610" s="23" t="s">
        <v>277</v>
      </c>
      <c r="AT610" s="23" t="s">
        <v>151</v>
      </c>
      <c r="AU610" s="23" t="s">
        <v>83</v>
      </c>
      <c r="AY610" s="23" t="s">
        <v>148</v>
      </c>
      <c r="BE610" s="203">
        <f>IF(N610="základní",J610,0)</f>
        <v>0</v>
      </c>
      <c r="BF610" s="203">
        <f>IF(N610="snížená",J610,0)</f>
        <v>0</v>
      </c>
      <c r="BG610" s="203">
        <f>IF(N610="zákl. přenesená",J610,0)</f>
        <v>0</v>
      </c>
      <c r="BH610" s="203">
        <f>IF(N610="sníž. přenesená",J610,0)</f>
        <v>0</v>
      </c>
      <c r="BI610" s="203">
        <f>IF(N610="nulová",J610,0)</f>
        <v>0</v>
      </c>
      <c r="BJ610" s="23" t="s">
        <v>24</v>
      </c>
      <c r="BK610" s="203">
        <f>ROUND(I610*H610,2)</f>
        <v>0</v>
      </c>
      <c r="BL610" s="23" t="s">
        <v>277</v>
      </c>
      <c r="BM610" s="23" t="s">
        <v>1156</v>
      </c>
    </row>
    <row r="611" spans="2:47" s="1" customFormat="1" ht="27">
      <c r="B611" s="40"/>
      <c r="C611" s="62"/>
      <c r="D611" s="244" t="s">
        <v>371</v>
      </c>
      <c r="E611" s="62"/>
      <c r="F611" s="248" t="s">
        <v>499</v>
      </c>
      <c r="G611" s="62"/>
      <c r="H611" s="62"/>
      <c r="I611" s="162"/>
      <c r="J611" s="62"/>
      <c r="K611" s="62"/>
      <c r="L611" s="60"/>
      <c r="M611" s="210"/>
      <c r="N611" s="41"/>
      <c r="O611" s="41"/>
      <c r="P611" s="41"/>
      <c r="Q611" s="41"/>
      <c r="R611" s="41"/>
      <c r="S611" s="41"/>
      <c r="T611" s="77"/>
      <c r="AT611" s="23" t="s">
        <v>371</v>
      </c>
      <c r="AU611" s="23" t="s">
        <v>83</v>
      </c>
    </row>
    <row r="612" spans="2:65" s="1" customFormat="1" ht="31.5" customHeight="1">
      <c r="B612" s="40"/>
      <c r="C612" s="192" t="s">
        <v>1157</v>
      </c>
      <c r="D612" s="192" t="s">
        <v>151</v>
      </c>
      <c r="E612" s="193" t="s">
        <v>1158</v>
      </c>
      <c r="F612" s="194" t="s">
        <v>1159</v>
      </c>
      <c r="G612" s="195" t="s">
        <v>420</v>
      </c>
      <c r="H612" s="262"/>
      <c r="I612" s="197"/>
      <c r="J612" s="198">
        <f>ROUND(I612*H612,2)</f>
        <v>0</v>
      </c>
      <c r="K612" s="194" t="s">
        <v>155</v>
      </c>
      <c r="L612" s="60"/>
      <c r="M612" s="199" t="s">
        <v>22</v>
      </c>
      <c r="N612" s="200" t="s">
        <v>45</v>
      </c>
      <c r="O612" s="41"/>
      <c r="P612" s="201">
        <f>O612*H612</f>
        <v>0</v>
      </c>
      <c r="Q612" s="201">
        <v>0</v>
      </c>
      <c r="R612" s="201">
        <f>Q612*H612</f>
        <v>0</v>
      </c>
      <c r="S612" s="201">
        <v>0</v>
      </c>
      <c r="T612" s="202">
        <f>S612*H612</f>
        <v>0</v>
      </c>
      <c r="AR612" s="23" t="s">
        <v>277</v>
      </c>
      <c r="AT612" s="23" t="s">
        <v>151</v>
      </c>
      <c r="AU612" s="23" t="s">
        <v>83</v>
      </c>
      <c r="AY612" s="23" t="s">
        <v>148</v>
      </c>
      <c r="BE612" s="203">
        <f>IF(N612="základní",J612,0)</f>
        <v>0</v>
      </c>
      <c r="BF612" s="203">
        <f>IF(N612="snížená",J612,0)</f>
        <v>0</v>
      </c>
      <c r="BG612" s="203">
        <f>IF(N612="zákl. přenesená",J612,0)</f>
        <v>0</v>
      </c>
      <c r="BH612" s="203">
        <f>IF(N612="sníž. přenesená",J612,0)</f>
        <v>0</v>
      </c>
      <c r="BI612" s="203">
        <f>IF(N612="nulová",J612,0)</f>
        <v>0</v>
      </c>
      <c r="BJ612" s="23" t="s">
        <v>24</v>
      </c>
      <c r="BK612" s="203">
        <f>ROUND(I612*H612,2)</f>
        <v>0</v>
      </c>
      <c r="BL612" s="23" t="s">
        <v>277</v>
      </c>
      <c r="BM612" s="23" t="s">
        <v>1160</v>
      </c>
    </row>
    <row r="613" spans="2:47" s="1" customFormat="1" ht="121.5">
      <c r="B613" s="40"/>
      <c r="C613" s="62"/>
      <c r="D613" s="208" t="s">
        <v>208</v>
      </c>
      <c r="E613" s="62"/>
      <c r="F613" s="209" t="s">
        <v>524</v>
      </c>
      <c r="G613" s="62"/>
      <c r="H613" s="62"/>
      <c r="I613" s="162"/>
      <c r="J613" s="62"/>
      <c r="K613" s="62"/>
      <c r="L613" s="60"/>
      <c r="M613" s="263"/>
      <c r="N613" s="205"/>
      <c r="O613" s="205"/>
      <c r="P613" s="205"/>
      <c r="Q613" s="205"/>
      <c r="R613" s="205"/>
      <c r="S613" s="205"/>
      <c r="T613" s="264"/>
      <c r="AT613" s="23" t="s">
        <v>208</v>
      </c>
      <c r="AU613" s="23" t="s">
        <v>83</v>
      </c>
    </row>
    <row r="614" spans="2:12" s="1" customFormat="1" ht="6.95" customHeight="1">
      <c r="B614" s="55"/>
      <c r="C614" s="56"/>
      <c r="D614" s="56"/>
      <c r="E614" s="56"/>
      <c r="F614" s="56"/>
      <c r="G614" s="56"/>
      <c r="H614" s="56"/>
      <c r="I614" s="138"/>
      <c r="J614" s="56"/>
      <c r="K614" s="56"/>
      <c r="L614" s="60"/>
    </row>
  </sheetData>
  <sheetProtection password="CC35" sheet="1" objects="1" scenarios="1" formatCells="0" formatColumns="0" formatRows="0" sort="0" autoFilter="0"/>
  <autoFilter ref="C99:K613"/>
  <mergeCells count="9">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92</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1161</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ROUND(SUM(BE81:BE160),2)</f>
        <v>0</v>
      </c>
      <c r="G30" s="41"/>
      <c r="H30" s="41"/>
      <c r="I30" s="130">
        <v>0.21</v>
      </c>
      <c r="J30" s="129">
        <f>ROUND(ROUND((SUM(BE81:BE160)),2)*I30,2)</f>
        <v>0</v>
      </c>
      <c r="K30" s="44"/>
    </row>
    <row r="31" spans="2:11" s="1" customFormat="1" ht="14.45" customHeight="1">
      <c r="B31" s="40"/>
      <c r="C31" s="41"/>
      <c r="D31" s="41"/>
      <c r="E31" s="48" t="s">
        <v>46</v>
      </c>
      <c r="F31" s="129">
        <f>ROUND(SUM(BF81:BF160),2)</f>
        <v>0</v>
      </c>
      <c r="G31" s="41"/>
      <c r="H31" s="41"/>
      <c r="I31" s="130">
        <v>0.15</v>
      </c>
      <c r="J31" s="129">
        <f>ROUND(ROUND((SUM(BF81:BF160)),2)*I31,2)</f>
        <v>0</v>
      </c>
      <c r="K31" s="44"/>
    </row>
    <row r="32" spans="2:11" s="1" customFormat="1" ht="14.45" customHeight="1" hidden="1">
      <c r="B32" s="40"/>
      <c r="C32" s="41"/>
      <c r="D32" s="41"/>
      <c r="E32" s="48" t="s">
        <v>47</v>
      </c>
      <c r="F32" s="129">
        <f>ROUND(SUM(BG81:BG160),2)</f>
        <v>0</v>
      </c>
      <c r="G32" s="41"/>
      <c r="H32" s="41"/>
      <c r="I32" s="130">
        <v>0.21</v>
      </c>
      <c r="J32" s="129">
        <v>0</v>
      </c>
      <c r="K32" s="44"/>
    </row>
    <row r="33" spans="2:11" s="1" customFormat="1" ht="14.45" customHeight="1" hidden="1">
      <c r="B33" s="40"/>
      <c r="C33" s="41"/>
      <c r="D33" s="41"/>
      <c r="E33" s="48" t="s">
        <v>48</v>
      </c>
      <c r="F33" s="129">
        <f>ROUND(SUM(BH81:BH160),2)</f>
        <v>0</v>
      </c>
      <c r="G33" s="41"/>
      <c r="H33" s="41"/>
      <c r="I33" s="130">
        <v>0.15</v>
      </c>
      <c r="J33" s="129">
        <v>0</v>
      </c>
      <c r="K33" s="44"/>
    </row>
    <row r="34" spans="2:11" s="1" customFormat="1" ht="14.45" customHeight="1" hidden="1">
      <c r="B34" s="40"/>
      <c r="C34" s="41"/>
      <c r="D34" s="41"/>
      <c r="E34" s="48" t="s">
        <v>49</v>
      </c>
      <c r="F34" s="129">
        <f>ROUND(SUM(BI81:BI160),2)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02b - Zdravotní instalace</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J81</f>
        <v>0</v>
      </c>
      <c r="K56" s="44"/>
      <c r="AU56" s="23" t="s">
        <v>126</v>
      </c>
    </row>
    <row r="57" spans="2:11" s="7" customFormat="1" ht="24.95" customHeight="1">
      <c r="B57" s="148"/>
      <c r="C57" s="149"/>
      <c r="D57" s="150" t="s">
        <v>188</v>
      </c>
      <c r="E57" s="151"/>
      <c r="F57" s="151"/>
      <c r="G57" s="151"/>
      <c r="H57" s="151"/>
      <c r="I57" s="152"/>
      <c r="J57" s="153">
        <f>J82</f>
        <v>0</v>
      </c>
      <c r="K57" s="154"/>
    </row>
    <row r="58" spans="2:11" s="8" customFormat="1" ht="19.9" customHeight="1">
      <c r="B58" s="155"/>
      <c r="C58" s="156"/>
      <c r="D58" s="157" t="s">
        <v>1162</v>
      </c>
      <c r="E58" s="158"/>
      <c r="F58" s="158"/>
      <c r="G58" s="158"/>
      <c r="H58" s="158"/>
      <c r="I58" s="159"/>
      <c r="J58" s="160">
        <f>J83</f>
        <v>0</v>
      </c>
      <c r="K58" s="161"/>
    </row>
    <row r="59" spans="2:11" s="8" customFormat="1" ht="19.9" customHeight="1">
      <c r="B59" s="155"/>
      <c r="C59" s="156"/>
      <c r="D59" s="157" t="s">
        <v>1163</v>
      </c>
      <c r="E59" s="158"/>
      <c r="F59" s="158"/>
      <c r="G59" s="158"/>
      <c r="H59" s="158"/>
      <c r="I59" s="159"/>
      <c r="J59" s="160">
        <f>J106</f>
        <v>0</v>
      </c>
      <c r="K59" s="161"/>
    </row>
    <row r="60" spans="2:11" s="8" customFormat="1" ht="19.9" customHeight="1">
      <c r="B60" s="155"/>
      <c r="C60" s="156"/>
      <c r="D60" s="157" t="s">
        <v>1164</v>
      </c>
      <c r="E60" s="158"/>
      <c r="F60" s="158"/>
      <c r="G60" s="158"/>
      <c r="H60" s="158"/>
      <c r="I60" s="159"/>
      <c r="J60" s="160">
        <f>J135</f>
        <v>0</v>
      </c>
      <c r="K60" s="161"/>
    </row>
    <row r="61" spans="2:11" s="7" customFormat="1" ht="24.95" customHeight="1">
      <c r="B61" s="148"/>
      <c r="C61" s="149"/>
      <c r="D61" s="150" t="s">
        <v>1165</v>
      </c>
      <c r="E61" s="151"/>
      <c r="F61" s="151"/>
      <c r="G61" s="151"/>
      <c r="H61" s="151"/>
      <c r="I61" s="152"/>
      <c r="J61" s="153">
        <f>J158</f>
        <v>0</v>
      </c>
      <c r="K61" s="154"/>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131</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22.5" customHeight="1">
      <c r="B71" s="40"/>
      <c r="C71" s="62"/>
      <c r="D71" s="62"/>
      <c r="E71" s="393" t="str">
        <f>E7</f>
        <v>Stavební úpravy v 3. NP a nástavba 4. NP v objektu VŠE - Centrum aplikovaného výzkumu</v>
      </c>
      <c r="F71" s="394"/>
      <c r="G71" s="394"/>
      <c r="H71" s="394"/>
      <c r="I71" s="162"/>
      <c r="J71" s="62"/>
      <c r="K71" s="62"/>
      <c r="L71" s="60"/>
    </row>
    <row r="72" spans="2:12" s="1" customFormat="1" ht="14.45" customHeight="1">
      <c r="B72" s="40"/>
      <c r="C72" s="64" t="s">
        <v>120</v>
      </c>
      <c r="D72" s="62"/>
      <c r="E72" s="62"/>
      <c r="F72" s="62"/>
      <c r="G72" s="62"/>
      <c r="H72" s="62"/>
      <c r="I72" s="162"/>
      <c r="J72" s="62"/>
      <c r="K72" s="62"/>
      <c r="L72" s="60"/>
    </row>
    <row r="73" spans="2:12" s="1" customFormat="1" ht="23.25" customHeight="1">
      <c r="B73" s="40"/>
      <c r="C73" s="62"/>
      <c r="D73" s="62"/>
      <c r="E73" s="369" t="str">
        <f>E9</f>
        <v>SO 02b - Zdravotní instalace</v>
      </c>
      <c r="F73" s="395"/>
      <c r="G73" s="395"/>
      <c r="H73" s="395"/>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25</v>
      </c>
      <c r="D75" s="62"/>
      <c r="E75" s="62"/>
      <c r="F75" s="163" t="str">
        <f>F12</f>
        <v xml:space="preserve"> </v>
      </c>
      <c r="G75" s="62"/>
      <c r="H75" s="62"/>
      <c r="I75" s="164" t="s">
        <v>27</v>
      </c>
      <c r="J75" s="72" t="str">
        <f>IF(J12="","",J12)</f>
        <v>8.10.2017</v>
      </c>
      <c r="K75" s="62"/>
      <c r="L75" s="60"/>
    </row>
    <row r="76" spans="2:12" s="1" customFormat="1" ht="6.95" customHeight="1">
      <c r="B76" s="40"/>
      <c r="C76" s="62"/>
      <c r="D76" s="62"/>
      <c r="E76" s="62"/>
      <c r="F76" s="62"/>
      <c r="G76" s="62"/>
      <c r="H76" s="62"/>
      <c r="I76" s="162"/>
      <c r="J76" s="62"/>
      <c r="K76" s="62"/>
      <c r="L76" s="60"/>
    </row>
    <row r="77" spans="2:12" s="1" customFormat="1" ht="13.5">
      <c r="B77" s="40"/>
      <c r="C77" s="64" t="s">
        <v>31</v>
      </c>
      <c r="D77" s="62"/>
      <c r="E77" s="62"/>
      <c r="F77" s="163" t="str">
        <f>E15</f>
        <v xml:space="preserve"> </v>
      </c>
      <c r="G77" s="62"/>
      <c r="H77" s="62"/>
      <c r="I77" s="164" t="s">
        <v>37</v>
      </c>
      <c r="J77" s="163" t="str">
        <f>E21</f>
        <v xml:space="preserve"> </v>
      </c>
      <c r="K77" s="62"/>
      <c r="L77" s="60"/>
    </row>
    <row r="78" spans="2:12" s="1" customFormat="1" ht="14.45" customHeight="1">
      <c r="B78" s="40"/>
      <c r="C78" s="64" t="s">
        <v>35</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132</v>
      </c>
      <c r="D80" s="167" t="s">
        <v>59</v>
      </c>
      <c r="E80" s="167" t="s">
        <v>55</v>
      </c>
      <c r="F80" s="167" t="s">
        <v>133</v>
      </c>
      <c r="G80" s="167" t="s">
        <v>134</v>
      </c>
      <c r="H80" s="167" t="s">
        <v>135</v>
      </c>
      <c r="I80" s="168" t="s">
        <v>136</v>
      </c>
      <c r="J80" s="167" t="s">
        <v>124</v>
      </c>
      <c r="K80" s="169" t="s">
        <v>137</v>
      </c>
      <c r="L80" s="170"/>
      <c r="M80" s="80" t="s">
        <v>138</v>
      </c>
      <c r="N80" s="81" t="s">
        <v>44</v>
      </c>
      <c r="O80" s="81" t="s">
        <v>139</v>
      </c>
      <c r="P80" s="81" t="s">
        <v>140</v>
      </c>
      <c r="Q80" s="81" t="s">
        <v>141</v>
      </c>
      <c r="R80" s="81" t="s">
        <v>142</v>
      </c>
      <c r="S80" s="81" t="s">
        <v>143</v>
      </c>
      <c r="T80" s="82" t="s">
        <v>144</v>
      </c>
    </row>
    <row r="81" spans="2:63" s="1" customFormat="1" ht="29.25" customHeight="1">
      <c r="B81" s="40"/>
      <c r="C81" s="86" t="s">
        <v>125</v>
      </c>
      <c r="D81" s="62"/>
      <c r="E81" s="62"/>
      <c r="F81" s="62"/>
      <c r="G81" s="62"/>
      <c r="H81" s="62"/>
      <c r="I81" s="162"/>
      <c r="J81" s="171">
        <f>BK81</f>
        <v>0</v>
      </c>
      <c r="K81" s="62"/>
      <c r="L81" s="60"/>
      <c r="M81" s="83"/>
      <c r="N81" s="84"/>
      <c r="O81" s="84"/>
      <c r="P81" s="172">
        <f>P82+P158</f>
        <v>0</v>
      </c>
      <c r="Q81" s="84"/>
      <c r="R81" s="172">
        <f>R82+R158</f>
        <v>0.7900499999999999</v>
      </c>
      <c r="S81" s="84"/>
      <c r="T81" s="173">
        <f>T82+T158</f>
        <v>0</v>
      </c>
      <c r="AT81" s="23" t="s">
        <v>73</v>
      </c>
      <c r="AU81" s="23" t="s">
        <v>126</v>
      </c>
      <c r="BK81" s="174">
        <f>BK82+BK158</f>
        <v>0</v>
      </c>
    </row>
    <row r="82" spans="2:63" s="10" customFormat="1" ht="37.35" customHeight="1">
      <c r="B82" s="175"/>
      <c r="C82" s="176"/>
      <c r="D82" s="177" t="s">
        <v>73</v>
      </c>
      <c r="E82" s="178" t="s">
        <v>389</v>
      </c>
      <c r="F82" s="178" t="s">
        <v>390</v>
      </c>
      <c r="G82" s="176"/>
      <c r="H82" s="176"/>
      <c r="I82" s="179"/>
      <c r="J82" s="180">
        <f>BK82</f>
        <v>0</v>
      </c>
      <c r="K82" s="176"/>
      <c r="L82" s="181"/>
      <c r="M82" s="182"/>
      <c r="N82" s="183"/>
      <c r="O82" s="183"/>
      <c r="P82" s="184">
        <f>P83+P106+P135</f>
        <v>0</v>
      </c>
      <c r="Q82" s="183"/>
      <c r="R82" s="184">
        <f>R83+R106+R135</f>
        <v>0.7900499999999999</v>
      </c>
      <c r="S82" s="183"/>
      <c r="T82" s="185">
        <f>T83+T106+T135</f>
        <v>0</v>
      </c>
      <c r="AR82" s="186" t="s">
        <v>83</v>
      </c>
      <c r="AT82" s="187" t="s">
        <v>73</v>
      </c>
      <c r="AU82" s="187" t="s">
        <v>74</v>
      </c>
      <c r="AY82" s="186" t="s">
        <v>148</v>
      </c>
      <c r="BK82" s="188">
        <f>BK83+BK106+BK135</f>
        <v>0</v>
      </c>
    </row>
    <row r="83" spans="2:63" s="10" customFormat="1" ht="19.9" customHeight="1">
      <c r="B83" s="175"/>
      <c r="C83" s="176"/>
      <c r="D83" s="189" t="s">
        <v>73</v>
      </c>
      <c r="E83" s="190" t="s">
        <v>1166</v>
      </c>
      <c r="F83" s="190" t="s">
        <v>1167</v>
      </c>
      <c r="G83" s="176"/>
      <c r="H83" s="176"/>
      <c r="I83" s="179"/>
      <c r="J83" s="191">
        <f>BK83</f>
        <v>0</v>
      </c>
      <c r="K83" s="176"/>
      <c r="L83" s="181"/>
      <c r="M83" s="182"/>
      <c r="N83" s="183"/>
      <c r="O83" s="183"/>
      <c r="P83" s="184">
        <f>SUM(P84:P105)</f>
        <v>0</v>
      </c>
      <c r="Q83" s="183"/>
      <c r="R83" s="184">
        <f>SUM(R84:R105)</f>
        <v>0.06072</v>
      </c>
      <c r="S83" s="183"/>
      <c r="T83" s="185">
        <f>SUM(T84:T105)</f>
        <v>0</v>
      </c>
      <c r="AR83" s="186" t="s">
        <v>83</v>
      </c>
      <c r="AT83" s="187" t="s">
        <v>73</v>
      </c>
      <c r="AU83" s="187" t="s">
        <v>24</v>
      </c>
      <c r="AY83" s="186" t="s">
        <v>148</v>
      </c>
      <c r="BK83" s="188">
        <f>SUM(BK84:BK105)</f>
        <v>0</v>
      </c>
    </row>
    <row r="84" spans="2:65" s="1" customFormat="1" ht="22.5" customHeight="1">
      <c r="B84" s="40"/>
      <c r="C84" s="192" t="s">
        <v>24</v>
      </c>
      <c r="D84" s="192" t="s">
        <v>151</v>
      </c>
      <c r="E84" s="193" t="s">
        <v>1168</v>
      </c>
      <c r="F84" s="194" t="s">
        <v>1169</v>
      </c>
      <c r="G84" s="195" t="s">
        <v>332</v>
      </c>
      <c r="H84" s="196">
        <v>16</v>
      </c>
      <c r="I84" s="197"/>
      <c r="J84" s="198">
        <f>ROUND(I84*H84,2)</f>
        <v>0</v>
      </c>
      <c r="K84" s="194" t="s">
        <v>155</v>
      </c>
      <c r="L84" s="60"/>
      <c r="M84" s="199" t="s">
        <v>22</v>
      </c>
      <c r="N84" s="200" t="s">
        <v>45</v>
      </c>
      <c r="O84" s="41"/>
      <c r="P84" s="201">
        <f>O84*H84</f>
        <v>0</v>
      </c>
      <c r="Q84" s="201">
        <v>0.00029</v>
      </c>
      <c r="R84" s="201">
        <f>Q84*H84</f>
        <v>0.00464</v>
      </c>
      <c r="S84" s="201">
        <v>0</v>
      </c>
      <c r="T84" s="202">
        <f>S84*H84</f>
        <v>0</v>
      </c>
      <c r="AR84" s="23" t="s">
        <v>277</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277</v>
      </c>
      <c r="BM84" s="23" t="s">
        <v>614</v>
      </c>
    </row>
    <row r="85" spans="2:47" s="1" customFormat="1" ht="67.5">
      <c r="B85" s="40"/>
      <c r="C85" s="62"/>
      <c r="D85" s="244" t="s">
        <v>208</v>
      </c>
      <c r="E85" s="62"/>
      <c r="F85" s="248" t="s">
        <v>1170</v>
      </c>
      <c r="G85" s="62"/>
      <c r="H85" s="62"/>
      <c r="I85" s="162"/>
      <c r="J85" s="62"/>
      <c r="K85" s="62"/>
      <c r="L85" s="60"/>
      <c r="M85" s="210"/>
      <c r="N85" s="41"/>
      <c r="O85" s="41"/>
      <c r="P85" s="41"/>
      <c r="Q85" s="41"/>
      <c r="R85" s="41"/>
      <c r="S85" s="41"/>
      <c r="T85" s="77"/>
      <c r="AT85" s="23" t="s">
        <v>208</v>
      </c>
      <c r="AU85" s="23" t="s">
        <v>83</v>
      </c>
    </row>
    <row r="86" spans="2:65" s="1" customFormat="1" ht="22.5" customHeight="1">
      <c r="B86" s="40"/>
      <c r="C86" s="192" t="s">
        <v>83</v>
      </c>
      <c r="D86" s="192" t="s">
        <v>151</v>
      </c>
      <c r="E86" s="193" t="s">
        <v>1171</v>
      </c>
      <c r="F86" s="194" t="s">
        <v>1172</v>
      </c>
      <c r="G86" s="195" t="s">
        <v>332</v>
      </c>
      <c r="H86" s="196">
        <v>16</v>
      </c>
      <c r="I86" s="197"/>
      <c r="J86" s="198">
        <f>ROUND(I86*H86,2)</f>
        <v>0</v>
      </c>
      <c r="K86" s="194" t="s">
        <v>155</v>
      </c>
      <c r="L86" s="60"/>
      <c r="M86" s="199" t="s">
        <v>22</v>
      </c>
      <c r="N86" s="200" t="s">
        <v>45</v>
      </c>
      <c r="O86" s="41"/>
      <c r="P86" s="201">
        <f>O86*H86</f>
        <v>0</v>
      </c>
      <c r="Q86" s="201">
        <v>0.00035</v>
      </c>
      <c r="R86" s="201">
        <f>Q86*H86</f>
        <v>0.0056</v>
      </c>
      <c r="S86" s="201">
        <v>0</v>
      </c>
      <c r="T86" s="202">
        <f>S86*H86</f>
        <v>0</v>
      </c>
      <c r="AR86" s="23" t="s">
        <v>277</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277</v>
      </c>
      <c r="BM86" s="23" t="s">
        <v>625</v>
      </c>
    </row>
    <row r="87" spans="2:47" s="1" customFormat="1" ht="67.5">
      <c r="B87" s="40"/>
      <c r="C87" s="62"/>
      <c r="D87" s="244" t="s">
        <v>208</v>
      </c>
      <c r="E87" s="62"/>
      <c r="F87" s="248" t="s">
        <v>1170</v>
      </c>
      <c r="G87" s="62"/>
      <c r="H87" s="62"/>
      <c r="I87" s="162"/>
      <c r="J87" s="62"/>
      <c r="K87" s="62"/>
      <c r="L87" s="60"/>
      <c r="M87" s="210"/>
      <c r="N87" s="41"/>
      <c r="O87" s="41"/>
      <c r="P87" s="41"/>
      <c r="Q87" s="41"/>
      <c r="R87" s="41"/>
      <c r="S87" s="41"/>
      <c r="T87" s="77"/>
      <c r="AT87" s="23" t="s">
        <v>208</v>
      </c>
      <c r="AU87" s="23" t="s">
        <v>83</v>
      </c>
    </row>
    <row r="88" spans="2:65" s="1" customFormat="1" ht="22.5" customHeight="1">
      <c r="B88" s="40"/>
      <c r="C88" s="192" t="s">
        <v>163</v>
      </c>
      <c r="D88" s="192" t="s">
        <v>151</v>
      </c>
      <c r="E88" s="193" t="s">
        <v>1173</v>
      </c>
      <c r="F88" s="194" t="s">
        <v>1174</v>
      </c>
      <c r="G88" s="195" t="s">
        <v>332</v>
      </c>
      <c r="H88" s="196">
        <v>12</v>
      </c>
      <c r="I88" s="197"/>
      <c r="J88" s="198">
        <f>ROUND(I88*H88,2)</f>
        <v>0</v>
      </c>
      <c r="K88" s="194" t="s">
        <v>155</v>
      </c>
      <c r="L88" s="60"/>
      <c r="M88" s="199" t="s">
        <v>22</v>
      </c>
      <c r="N88" s="200" t="s">
        <v>45</v>
      </c>
      <c r="O88" s="41"/>
      <c r="P88" s="201">
        <f>O88*H88</f>
        <v>0</v>
      </c>
      <c r="Q88" s="201">
        <v>0.00057</v>
      </c>
      <c r="R88" s="201">
        <f>Q88*H88</f>
        <v>0.00684</v>
      </c>
      <c r="S88" s="201">
        <v>0</v>
      </c>
      <c r="T88" s="202">
        <f>S88*H88</f>
        <v>0</v>
      </c>
      <c r="AR88" s="23" t="s">
        <v>277</v>
      </c>
      <c r="AT88" s="23" t="s">
        <v>151</v>
      </c>
      <c r="AU88" s="23" t="s">
        <v>83</v>
      </c>
      <c r="AY88" s="23" t="s">
        <v>148</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277</v>
      </c>
      <c r="BM88" s="23" t="s">
        <v>635</v>
      </c>
    </row>
    <row r="89" spans="2:47" s="1" customFormat="1" ht="67.5">
      <c r="B89" s="40"/>
      <c r="C89" s="62"/>
      <c r="D89" s="244" t="s">
        <v>208</v>
      </c>
      <c r="E89" s="62"/>
      <c r="F89" s="248" t="s">
        <v>1170</v>
      </c>
      <c r="G89" s="62"/>
      <c r="H89" s="62"/>
      <c r="I89" s="162"/>
      <c r="J89" s="62"/>
      <c r="K89" s="62"/>
      <c r="L89" s="60"/>
      <c r="M89" s="210"/>
      <c r="N89" s="41"/>
      <c r="O89" s="41"/>
      <c r="P89" s="41"/>
      <c r="Q89" s="41"/>
      <c r="R89" s="41"/>
      <c r="S89" s="41"/>
      <c r="T89" s="77"/>
      <c r="AT89" s="23" t="s">
        <v>208</v>
      </c>
      <c r="AU89" s="23" t="s">
        <v>83</v>
      </c>
    </row>
    <row r="90" spans="2:65" s="1" customFormat="1" ht="22.5" customHeight="1">
      <c r="B90" s="40"/>
      <c r="C90" s="192" t="s">
        <v>167</v>
      </c>
      <c r="D90" s="192" t="s">
        <v>151</v>
      </c>
      <c r="E90" s="193" t="s">
        <v>1175</v>
      </c>
      <c r="F90" s="194" t="s">
        <v>1176</v>
      </c>
      <c r="G90" s="195" t="s">
        <v>332</v>
      </c>
      <c r="H90" s="196">
        <v>12</v>
      </c>
      <c r="I90" s="197"/>
      <c r="J90" s="198">
        <f>ROUND(I90*H90,2)</f>
        <v>0</v>
      </c>
      <c r="K90" s="194" t="s">
        <v>155</v>
      </c>
      <c r="L90" s="60"/>
      <c r="M90" s="199" t="s">
        <v>22</v>
      </c>
      <c r="N90" s="200" t="s">
        <v>45</v>
      </c>
      <c r="O90" s="41"/>
      <c r="P90" s="201">
        <f>O90*H90</f>
        <v>0</v>
      </c>
      <c r="Q90" s="201">
        <v>0.00126</v>
      </c>
      <c r="R90" s="201">
        <f>Q90*H90</f>
        <v>0.015120000000000001</v>
      </c>
      <c r="S90" s="201">
        <v>0</v>
      </c>
      <c r="T90" s="202">
        <f>S90*H90</f>
        <v>0</v>
      </c>
      <c r="AR90" s="23" t="s">
        <v>277</v>
      </c>
      <c r="AT90" s="23" t="s">
        <v>151</v>
      </c>
      <c r="AU90" s="23" t="s">
        <v>83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277</v>
      </c>
      <c r="BM90" s="23" t="s">
        <v>940</v>
      </c>
    </row>
    <row r="91" spans="2:47" s="1" customFormat="1" ht="67.5">
      <c r="B91" s="40"/>
      <c r="C91" s="62"/>
      <c r="D91" s="244" t="s">
        <v>208</v>
      </c>
      <c r="E91" s="62"/>
      <c r="F91" s="248" t="s">
        <v>1170</v>
      </c>
      <c r="G91" s="62"/>
      <c r="H91" s="62"/>
      <c r="I91" s="162"/>
      <c r="J91" s="62"/>
      <c r="K91" s="62"/>
      <c r="L91" s="60"/>
      <c r="M91" s="210"/>
      <c r="N91" s="41"/>
      <c r="O91" s="41"/>
      <c r="P91" s="41"/>
      <c r="Q91" s="41"/>
      <c r="R91" s="41"/>
      <c r="S91" s="41"/>
      <c r="T91" s="77"/>
      <c r="AT91" s="23" t="s">
        <v>208</v>
      </c>
      <c r="AU91" s="23" t="s">
        <v>83</v>
      </c>
    </row>
    <row r="92" spans="2:65" s="1" customFormat="1" ht="22.5" customHeight="1">
      <c r="B92" s="40"/>
      <c r="C92" s="192" t="s">
        <v>147</v>
      </c>
      <c r="D92" s="192" t="s">
        <v>151</v>
      </c>
      <c r="E92" s="193" t="s">
        <v>1177</v>
      </c>
      <c r="F92" s="194" t="s">
        <v>1178</v>
      </c>
      <c r="G92" s="195" t="s">
        <v>154</v>
      </c>
      <c r="H92" s="196">
        <v>1</v>
      </c>
      <c r="I92" s="197"/>
      <c r="J92" s="198">
        <f>ROUND(I92*H92,2)</f>
        <v>0</v>
      </c>
      <c r="K92" s="194" t="s">
        <v>22</v>
      </c>
      <c r="L92" s="60"/>
      <c r="M92" s="199" t="s">
        <v>22</v>
      </c>
      <c r="N92" s="200" t="s">
        <v>45</v>
      </c>
      <c r="O92" s="41"/>
      <c r="P92" s="201">
        <f>O92*H92</f>
        <v>0</v>
      </c>
      <c r="Q92" s="201">
        <v>0</v>
      </c>
      <c r="R92" s="201">
        <f>Q92*H92</f>
        <v>0</v>
      </c>
      <c r="S92" s="201">
        <v>0</v>
      </c>
      <c r="T92" s="202">
        <f>S92*H92</f>
        <v>0</v>
      </c>
      <c r="AR92" s="23" t="s">
        <v>277</v>
      </c>
      <c r="AT92" s="23" t="s">
        <v>151</v>
      </c>
      <c r="AU92" s="23" t="s">
        <v>83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277</v>
      </c>
      <c r="BM92" s="23" t="s">
        <v>953</v>
      </c>
    </row>
    <row r="93" spans="2:65" s="1" customFormat="1" ht="22.5" customHeight="1">
      <c r="B93" s="40"/>
      <c r="C93" s="192" t="s">
        <v>176</v>
      </c>
      <c r="D93" s="192" t="s">
        <v>151</v>
      </c>
      <c r="E93" s="193" t="s">
        <v>1179</v>
      </c>
      <c r="F93" s="194" t="s">
        <v>1180</v>
      </c>
      <c r="G93" s="195" t="s">
        <v>332</v>
      </c>
      <c r="H93" s="196">
        <v>138</v>
      </c>
      <c r="I93" s="197"/>
      <c r="J93" s="198">
        <f>ROUND(I93*H93,2)</f>
        <v>0</v>
      </c>
      <c r="K93" s="194" t="s">
        <v>155</v>
      </c>
      <c r="L93" s="60"/>
      <c r="M93" s="199" t="s">
        <v>22</v>
      </c>
      <c r="N93" s="200" t="s">
        <v>45</v>
      </c>
      <c r="O93" s="41"/>
      <c r="P93" s="201">
        <f>O93*H93</f>
        <v>0</v>
      </c>
      <c r="Q93" s="201">
        <v>0</v>
      </c>
      <c r="R93" s="201">
        <f>Q93*H93</f>
        <v>0</v>
      </c>
      <c r="S93" s="201">
        <v>0</v>
      </c>
      <c r="T93" s="202">
        <f>S93*H93</f>
        <v>0</v>
      </c>
      <c r="AR93" s="23" t="s">
        <v>277</v>
      </c>
      <c r="AT93" s="23" t="s">
        <v>151</v>
      </c>
      <c r="AU93" s="23" t="s">
        <v>83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277</v>
      </c>
      <c r="BM93" s="23" t="s">
        <v>963</v>
      </c>
    </row>
    <row r="94" spans="2:47" s="1" customFormat="1" ht="27">
      <c r="B94" s="40"/>
      <c r="C94" s="62"/>
      <c r="D94" s="244" t="s">
        <v>208</v>
      </c>
      <c r="E94" s="62"/>
      <c r="F94" s="248" t="s">
        <v>1181</v>
      </c>
      <c r="G94" s="62"/>
      <c r="H94" s="62"/>
      <c r="I94" s="162"/>
      <c r="J94" s="62"/>
      <c r="K94" s="62"/>
      <c r="L94" s="60"/>
      <c r="M94" s="210"/>
      <c r="N94" s="41"/>
      <c r="O94" s="41"/>
      <c r="P94" s="41"/>
      <c r="Q94" s="41"/>
      <c r="R94" s="41"/>
      <c r="S94" s="41"/>
      <c r="T94" s="77"/>
      <c r="AT94" s="23" t="s">
        <v>208</v>
      </c>
      <c r="AU94" s="23" t="s">
        <v>83</v>
      </c>
    </row>
    <row r="95" spans="2:65" s="1" customFormat="1" ht="22.5" customHeight="1">
      <c r="B95" s="40"/>
      <c r="C95" s="192" t="s">
        <v>245</v>
      </c>
      <c r="D95" s="192" t="s">
        <v>151</v>
      </c>
      <c r="E95" s="193" t="s">
        <v>1182</v>
      </c>
      <c r="F95" s="194" t="s">
        <v>1183</v>
      </c>
      <c r="G95" s="195" t="s">
        <v>306</v>
      </c>
      <c r="H95" s="196">
        <v>4</v>
      </c>
      <c r="I95" s="197"/>
      <c r="J95" s="198">
        <f>ROUND(I95*H95,2)</f>
        <v>0</v>
      </c>
      <c r="K95" s="194" t="s">
        <v>155</v>
      </c>
      <c r="L95" s="60"/>
      <c r="M95" s="199" t="s">
        <v>22</v>
      </c>
      <c r="N95" s="200" t="s">
        <v>45</v>
      </c>
      <c r="O95" s="41"/>
      <c r="P95" s="201">
        <f>O95*H95</f>
        <v>0</v>
      </c>
      <c r="Q95" s="201">
        <v>0.00023</v>
      </c>
      <c r="R95" s="201">
        <f>Q95*H95</f>
        <v>0.00092</v>
      </c>
      <c r="S95" s="201">
        <v>0</v>
      </c>
      <c r="T95" s="202">
        <f>S95*H95</f>
        <v>0</v>
      </c>
      <c r="AR95" s="23" t="s">
        <v>277</v>
      </c>
      <c r="AT95" s="23" t="s">
        <v>151</v>
      </c>
      <c r="AU95" s="23" t="s">
        <v>83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277</v>
      </c>
      <c r="BM95" s="23" t="s">
        <v>974</v>
      </c>
    </row>
    <row r="96" spans="2:47" s="1" customFormat="1" ht="81">
      <c r="B96" s="40"/>
      <c r="C96" s="62"/>
      <c r="D96" s="244" t="s">
        <v>208</v>
      </c>
      <c r="E96" s="62"/>
      <c r="F96" s="248" t="s">
        <v>1184</v>
      </c>
      <c r="G96" s="62"/>
      <c r="H96" s="62"/>
      <c r="I96" s="162"/>
      <c r="J96" s="62"/>
      <c r="K96" s="62"/>
      <c r="L96" s="60"/>
      <c r="M96" s="210"/>
      <c r="N96" s="41"/>
      <c r="O96" s="41"/>
      <c r="P96" s="41"/>
      <c r="Q96" s="41"/>
      <c r="R96" s="41"/>
      <c r="S96" s="41"/>
      <c r="T96" s="77"/>
      <c r="AT96" s="23" t="s">
        <v>208</v>
      </c>
      <c r="AU96" s="23" t="s">
        <v>83</v>
      </c>
    </row>
    <row r="97" spans="2:65" s="1" customFormat="1" ht="22.5" customHeight="1">
      <c r="B97" s="40"/>
      <c r="C97" s="192" t="s">
        <v>274</v>
      </c>
      <c r="D97" s="192" t="s">
        <v>151</v>
      </c>
      <c r="E97" s="193" t="s">
        <v>1185</v>
      </c>
      <c r="F97" s="194" t="s">
        <v>1186</v>
      </c>
      <c r="G97" s="195" t="s">
        <v>306</v>
      </c>
      <c r="H97" s="196">
        <v>2</v>
      </c>
      <c r="I97" s="197"/>
      <c r="J97" s="198">
        <f>ROUND(I97*H97,2)</f>
        <v>0</v>
      </c>
      <c r="K97" s="194" t="s">
        <v>155</v>
      </c>
      <c r="L97" s="60"/>
      <c r="M97" s="199" t="s">
        <v>22</v>
      </c>
      <c r="N97" s="200" t="s">
        <v>45</v>
      </c>
      <c r="O97" s="41"/>
      <c r="P97" s="201">
        <f>O97*H97</f>
        <v>0</v>
      </c>
      <c r="Q97" s="201">
        <v>0.00028</v>
      </c>
      <c r="R97" s="201">
        <f>Q97*H97</f>
        <v>0.00056</v>
      </c>
      <c r="S97" s="201">
        <v>0</v>
      </c>
      <c r="T97" s="202">
        <f>S97*H97</f>
        <v>0</v>
      </c>
      <c r="AR97" s="23" t="s">
        <v>277</v>
      </c>
      <c r="AT97" s="23" t="s">
        <v>151</v>
      </c>
      <c r="AU97" s="23" t="s">
        <v>83</v>
      </c>
      <c r="AY97" s="23" t="s">
        <v>148</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277</v>
      </c>
      <c r="BM97" s="23" t="s">
        <v>979</v>
      </c>
    </row>
    <row r="98" spans="2:47" s="1" customFormat="1" ht="81">
      <c r="B98" s="40"/>
      <c r="C98" s="62"/>
      <c r="D98" s="244" t="s">
        <v>208</v>
      </c>
      <c r="E98" s="62"/>
      <c r="F98" s="248" t="s">
        <v>1184</v>
      </c>
      <c r="G98" s="62"/>
      <c r="H98" s="62"/>
      <c r="I98" s="162"/>
      <c r="J98" s="62"/>
      <c r="K98" s="62"/>
      <c r="L98" s="60"/>
      <c r="M98" s="210"/>
      <c r="N98" s="41"/>
      <c r="O98" s="41"/>
      <c r="P98" s="41"/>
      <c r="Q98" s="41"/>
      <c r="R98" s="41"/>
      <c r="S98" s="41"/>
      <c r="T98" s="77"/>
      <c r="AT98" s="23" t="s">
        <v>208</v>
      </c>
      <c r="AU98" s="23" t="s">
        <v>83</v>
      </c>
    </row>
    <row r="99" spans="2:65" s="1" customFormat="1" ht="22.5" customHeight="1">
      <c r="B99" s="40"/>
      <c r="C99" s="192" t="s">
        <v>303</v>
      </c>
      <c r="D99" s="192" t="s">
        <v>151</v>
      </c>
      <c r="E99" s="193" t="s">
        <v>1187</v>
      </c>
      <c r="F99" s="194" t="s">
        <v>1188</v>
      </c>
      <c r="G99" s="195" t="s">
        <v>306</v>
      </c>
      <c r="H99" s="196">
        <v>4</v>
      </c>
      <c r="I99" s="197"/>
      <c r="J99" s="198">
        <f>ROUND(I99*H99,2)</f>
        <v>0</v>
      </c>
      <c r="K99" s="194" t="s">
        <v>155</v>
      </c>
      <c r="L99" s="60"/>
      <c r="M99" s="199" t="s">
        <v>22</v>
      </c>
      <c r="N99" s="200" t="s">
        <v>45</v>
      </c>
      <c r="O99" s="41"/>
      <c r="P99" s="201">
        <f>O99*H99</f>
        <v>0</v>
      </c>
      <c r="Q99" s="201">
        <v>0.0064</v>
      </c>
      <c r="R99" s="201">
        <f>Q99*H99</f>
        <v>0.0256</v>
      </c>
      <c r="S99" s="201">
        <v>0</v>
      </c>
      <c r="T99" s="202">
        <f>S99*H99</f>
        <v>0</v>
      </c>
      <c r="AR99" s="23" t="s">
        <v>277</v>
      </c>
      <c r="AT99" s="23" t="s">
        <v>151</v>
      </c>
      <c r="AU99" s="23" t="s">
        <v>83</v>
      </c>
      <c r="AY99" s="23" t="s">
        <v>148</v>
      </c>
      <c r="BE99" s="203">
        <f>IF(N99="základní",J99,0)</f>
        <v>0</v>
      </c>
      <c r="BF99" s="203">
        <f>IF(N99="snížená",J99,0)</f>
        <v>0</v>
      </c>
      <c r="BG99" s="203">
        <f>IF(N99="zákl. přenesená",J99,0)</f>
        <v>0</v>
      </c>
      <c r="BH99" s="203">
        <f>IF(N99="sníž. přenesená",J99,0)</f>
        <v>0</v>
      </c>
      <c r="BI99" s="203">
        <f>IF(N99="nulová",J99,0)</f>
        <v>0</v>
      </c>
      <c r="BJ99" s="23" t="s">
        <v>24</v>
      </c>
      <c r="BK99" s="203">
        <f>ROUND(I99*H99,2)</f>
        <v>0</v>
      </c>
      <c r="BL99" s="23" t="s">
        <v>277</v>
      </c>
      <c r="BM99" s="23" t="s">
        <v>987</v>
      </c>
    </row>
    <row r="100" spans="2:65" s="1" customFormat="1" ht="22.5" customHeight="1">
      <c r="B100" s="40"/>
      <c r="C100" s="192" t="s">
        <v>29</v>
      </c>
      <c r="D100" s="192" t="s">
        <v>151</v>
      </c>
      <c r="E100" s="193" t="s">
        <v>1189</v>
      </c>
      <c r="F100" s="194" t="s">
        <v>1190</v>
      </c>
      <c r="G100" s="195" t="s">
        <v>306</v>
      </c>
      <c r="H100" s="196">
        <v>1</v>
      </c>
      <c r="I100" s="197"/>
      <c r="J100" s="198">
        <f>ROUND(I100*H100,2)</f>
        <v>0</v>
      </c>
      <c r="K100" s="194" t="s">
        <v>155</v>
      </c>
      <c r="L100" s="60"/>
      <c r="M100" s="199" t="s">
        <v>22</v>
      </c>
      <c r="N100" s="200" t="s">
        <v>45</v>
      </c>
      <c r="O100" s="41"/>
      <c r="P100" s="201">
        <f>O100*H100</f>
        <v>0</v>
      </c>
      <c r="Q100" s="201">
        <v>0.00028</v>
      </c>
      <c r="R100" s="201">
        <f>Q100*H100</f>
        <v>0.00028</v>
      </c>
      <c r="S100" s="201">
        <v>0</v>
      </c>
      <c r="T100" s="202">
        <f>S100*H100</f>
        <v>0</v>
      </c>
      <c r="AR100" s="23" t="s">
        <v>277</v>
      </c>
      <c r="AT100" s="23" t="s">
        <v>151</v>
      </c>
      <c r="AU100" s="23" t="s">
        <v>83</v>
      </c>
      <c r="AY100" s="23" t="s">
        <v>148</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277</v>
      </c>
      <c r="BM100" s="23" t="s">
        <v>995</v>
      </c>
    </row>
    <row r="101" spans="2:47" s="1" customFormat="1" ht="81">
      <c r="B101" s="40"/>
      <c r="C101" s="62"/>
      <c r="D101" s="244" t="s">
        <v>208</v>
      </c>
      <c r="E101" s="62"/>
      <c r="F101" s="248" t="s">
        <v>1184</v>
      </c>
      <c r="G101" s="62"/>
      <c r="H101" s="62"/>
      <c r="I101" s="162"/>
      <c r="J101" s="62"/>
      <c r="K101" s="62"/>
      <c r="L101" s="60"/>
      <c r="M101" s="210"/>
      <c r="N101" s="41"/>
      <c r="O101" s="41"/>
      <c r="P101" s="41"/>
      <c r="Q101" s="41"/>
      <c r="R101" s="41"/>
      <c r="S101" s="41"/>
      <c r="T101" s="77"/>
      <c r="AT101" s="23" t="s">
        <v>208</v>
      </c>
      <c r="AU101" s="23" t="s">
        <v>83</v>
      </c>
    </row>
    <row r="102" spans="2:65" s="1" customFormat="1" ht="31.5" customHeight="1">
      <c r="B102" s="40"/>
      <c r="C102" s="192" t="s">
        <v>312</v>
      </c>
      <c r="D102" s="192" t="s">
        <v>151</v>
      </c>
      <c r="E102" s="193" t="s">
        <v>1191</v>
      </c>
      <c r="F102" s="194" t="s">
        <v>1192</v>
      </c>
      <c r="G102" s="195" t="s">
        <v>306</v>
      </c>
      <c r="H102" s="196">
        <v>2</v>
      </c>
      <c r="I102" s="197"/>
      <c r="J102" s="198">
        <f>ROUND(I102*H102,2)</f>
        <v>0</v>
      </c>
      <c r="K102" s="194" t="s">
        <v>155</v>
      </c>
      <c r="L102" s="60"/>
      <c r="M102" s="199" t="s">
        <v>22</v>
      </c>
      <c r="N102" s="200" t="s">
        <v>45</v>
      </c>
      <c r="O102" s="41"/>
      <c r="P102" s="201">
        <f>O102*H102</f>
        <v>0</v>
      </c>
      <c r="Q102" s="201">
        <v>0.00034</v>
      </c>
      <c r="R102" s="201">
        <f>Q102*H102</f>
        <v>0.00068</v>
      </c>
      <c r="S102" s="201">
        <v>0</v>
      </c>
      <c r="T102" s="202">
        <f>S102*H102</f>
        <v>0</v>
      </c>
      <c r="AR102" s="23" t="s">
        <v>277</v>
      </c>
      <c r="AT102" s="23" t="s">
        <v>151</v>
      </c>
      <c r="AU102" s="23" t="s">
        <v>83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277</v>
      </c>
      <c r="BM102" s="23" t="s">
        <v>1003</v>
      </c>
    </row>
    <row r="103" spans="2:65" s="1" customFormat="1" ht="22.5" customHeight="1">
      <c r="B103" s="40"/>
      <c r="C103" s="192" t="s">
        <v>318</v>
      </c>
      <c r="D103" s="192" t="s">
        <v>151</v>
      </c>
      <c r="E103" s="193" t="s">
        <v>1193</v>
      </c>
      <c r="F103" s="194" t="s">
        <v>1194</v>
      </c>
      <c r="G103" s="195" t="s">
        <v>306</v>
      </c>
      <c r="H103" s="196">
        <v>3</v>
      </c>
      <c r="I103" s="197"/>
      <c r="J103" s="198">
        <f>ROUND(I103*H103,2)</f>
        <v>0</v>
      </c>
      <c r="K103" s="194" t="s">
        <v>155</v>
      </c>
      <c r="L103" s="60"/>
      <c r="M103" s="199" t="s">
        <v>22</v>
      </c>
      <c r="N103" s="200" t="s">
        <v>45</v>
      </c>
      <c r="O103" s="41"/>
      <c r="P103" s="201">
        <f>O103*H103</f>
        <v>0</v>
      </c>
      <c r="Q103" s="201">
        <v>0.00016</v>
      </c>
      <c r="R103" s="201">
        <f>Q103*H103</f>
        <v>0.00048000000000000007</v>
      </c>
      <c r="S103" s="201">
        <v>0</v>
      </c>
      <c r="T103" s="202">
        <f>S103*H103</f>
        <v>0</v>
      </c>
      <c r="AR103" s="23" t="s">
        <v>277</v>
      </c>
      <c r="AT103" s="23" t="s">
        <v>151</v>
      </c>
      <c r="AU103" s="23" t="s">
        <v>83</v>
      </c>
      <c r="AY103" s="23" t="s">
        <v>148</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277</v>
      </c>
      <c r="BM103" s="23" t="s">
        <v>1011</v>
      </c>
    </row>
    <row r="104" spans="2:65" s="1" customFormat="1" ht="22.5" customHeight="1">
      <c r="B104" s="40"/>
      <c r="C104" s="192" t="s">
        <v>324</v>
      </c>
      <c r="D104" s="192" t="s">
        <v>151</v>
      </c>
      <c r="E104" s="193" t="s">
        <v>1195</v>
      </c>
      <c r="F104" s="194" t="s">
        <v>1196</v>
      </c>
      <c r="G104" s="195" t="s">
        <v>306</v>
      </c>
      <c r="H104" s="196">
        <v>1</v>
      </c>
      <c r="I104" s="197"/>
      <c r="J104" s="198">
        <f>ROUND(I104*H104,2)</f>
        <v>0</v>
      </c>
      <c r="K104" s="194" t="s">
        <v>22</v>
      </c>
      <c r="L104" s="60"/>
      <c r="M104" s="199" t="s">
        <v>22</v>
      </c>
      <c r="N104" s="200" t="s">
        <v>45</v>
      </c>
      <c r="O104" s="41"/>
      <c r="P104" s="201">
        <f>O104*H104</f>
        <v>0</v>
      </c>
      <c r="Q104" s="201">
        <v>0</v>
      </c>
      <c r="R104" s="201">
        <f>Q104*H104</f>
        <v>0</v>
      </c>
      <c r="S104" s="201">
        <v>0</v>
      </c>
      <c r="T104" s="202">
        <f>S104*H104</f>
        <v>0</v>
      </c>
      <c r="AR104" s="23" t="s">
        <v>277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277</v>
      </c>
      <c r="BM104" s="23" t="s">
        <v>1197</v>
      </c>
    </row>
    <row r="105" spans="2:65" s="1" customFormat="1" ht="31.5" customHeight="1">
      <c r="B105" s="40"/>
      <c r="C105" s="192" t="s">
        <v>329</v>
      </c>
      <c r="D105" s="192" t="s">
        <v>151</v>
      </c>
      <c r="E105" s="193" t="s">
        <v>1198</v>
      </c>
      <c r="F105" s="194" t="s">
        <v>1199</v>
      </c>
      <c r="G105" s="195" t="s">
        <v>420</v>
      </c>
      <c r="H105" s="262"/>
      <c r="I105" s="197"/>
      <c r="J105" s="198">
        <f>ROUND(I105*H105,2)</f>
        <v>0</v>
      </c>
      <c r="K105" s="194" t="s">
        <v>155</v>
      </c>
      <c r="L105" s="60"/>
      <c r="M105" s="199" t="s">
        <v>22</v>
      </c>
      <c r="N105" s="200" t="s">
        <v>45</v>
      </c>
      <c r="O105" s="41"/>
      <c r="P105" s="201">
        <f>O105*H105</f>
        <v>0</v>
      </c>
      <c r="Q105" s="201">
        <v>0</v>
      </c>
      <c r="R105" s="201">
        <f>Q105*H105</f>
        <v>0</v>
      </c>
      <c r="S105" s="201">
        <v>0</v>
      </c>
      <c r="T105" s="202">
        <f>S105*H105</f>
        <v>0</v>
      </c>
      <c r="AR105" s="23" t="s">
        <v>277</v>
      </c>
      <c r="AT105" s="23" t="s">
        <v>151</v>
      </c>
      <c r="AU105" s="23" t="s">
        <v>83</v>
      </c>
      <c r="AY105" s="23" t="s">
        <v>148</v>
      </c>
      <c r="BE105" s="203">
        <f>IF(N105="základní",J105,0)</f>
        <v>0</v>
      </c>
      <c r="BF105" s="203">
        <f>IF(N105="snížená",J105,0)</f>
        <v>0</v>
      </c>
      <c r="BG105" s="203">
        <f>IF(N105="zákl. přenesená",J105,0)</f>
        <v>0</v>
      </c>
      <c r="BH105" s="203">
        <f>IF(N105="sníž. přenesená",J105,0)</f>
        <v>0</v>
      </c>
      <c r="BI105" s="203">
        <f>IF(N105="nulová",J105,0)</f>
        <v>0</v>
      </c>
      <c r="BJ105" s="23" t="s">
        <v>24</v>
      </c>
      <c r="BK105" s="203">
        <f>ROUND(I105*H105,2)</f>
        <v>0</v>
      </c>
      <c r="BL105" s="23" t="s">
        <v>277</v>
      </c>
      <c r="BM105" s="23" t="s">
        <v>1200</v>
      </c>
    </row>
    <row r="106" spans="2:63" s="10" customFormat="1" ht="29.85" customHeight="1">
      <c r="B106" s="175"/>
      <c r="C106" s="176"/>
      <c r="D106" s="189" t="s">
        <v>73</v>
      </c>
      <c r="E106" s="190" t="s">
        <v>1201</v>
      </c>
      <c r="F106" s="190" t="s">
        <v>1202</v>
      </c>
      <c r="G106" s="176"/>
      <c r="H106" s="176"/>
      <c r="I106" s="179"/>
      <c r="J106" s="191">
        <f>BK106</f>
        <v>0</v>
      </c>
      <c r="K106" s="176"/>
      <c r="L106" s="181"/>
      <c r="M106" s="182"/>
      <c r="N106" s="183"/>
      <c r="O106" s="183"/>
      <c r="P106" s="184">
        <f>SUM(P107:P134)</f>
        <v>0</v>
      </c>
      <c r="Q106" s="183"/>
      <c r="R106" s="184">
        <f>SUM(R107:R134)</f>
        <v>0.26264000000000004</v>
      </c>
      <c r="S106" s="183"/>
      <c r="T106" s="185">
        <f>SUM(T107:T134)</f>
        <v>0</v>
      </c>
      <c r="AR106" s="186" t="s">
        <v>83</v>
      </c>
      <c r="AT106" s="187" t="s">
        <v>73</v>
      </c>
      <c r="AU106" s="187" t="s">
        <v>24</v>
      </c>
      <c r="AY106" s="186" t="s">
        <v>148</v>
      </c>
      <c r="BK106" s="188">
        <f>SUM(BK107:BK134)</f>
        <v>0</v>
      </c>
    </row>
    <row r="107" spans="2:65" s="1" customFormat="1" ht="31.5" customHeight="1">
      <c r="B107" s="40"/>
      <c r="C107" s="192" t="s">
        <v>10</v>
      </c>
      <c r="D107" s="192" t="s">
        <v>151</v>
      </c>
      <c r="E107" s="193" t="s">
        <v>1203</v>
      </c>
      <c r="F107" s="194" t="s">
        <v>1204</v>
      </c>
      <c r="G107" s="195" t="s">
        <v>332</v>
      </c>
      <c r="H107" s="196">
        <v>70</v>
      </c>
      <c r="I107" s="197"/>
      <c r="J107" s="198">
        <f>ROUND(I107*H107,2)</f>
        <v>0</v>
      </c>
      <c r="K107" s="194" t="s">
        <v>155</v>
      </c>
      <c r="L107" s="60"/>
      <c r="M107" s="199" t="s">
        <v>22</v>
      </c>
      <c r="N107" s="200" t="s">
        <v>45</v>
      </c>
      <c r="O107" s="41"/>
      <c r="P107" s="201">
        <f>O107*H107</f>
        <v>0</v>
      </c>
      <c r="Q107" s="201">
        <v>0.00066</v>
      </c>
      <c r="R107" s="201">
        <f>Q107*H107</f>
        <v>0.0462</v>
      </c>
      <c r="S107" s="201">
        <v>0</v>
      </c>
      <c r="T107" s="202">
        <f>S107*H107</f>
        <v>0</v>
      </c>
      <c r="AR107" s="23" t="s">
        <v>277</v>
      </c>
      <c r="AT107" s="23" t="s">
        <v>151</v>
      </c>
      <c r="AU107" s="23" t="s">
        <v>83</v>
      </c>
      <c r="AY107" s="23" t="s">
        <v>148</v>
      </c>
      <c r="BE107" s="203">
        <f>IF(N107="základní",J107,0)</f>
        <v>0</v>
      </c>
      <c r="BF107" s="203">
        <f>IF(N107="snížená",J107,0)</f>
        <v>0</v>
      </c>
      <c r="BG107" s="203">
        <f>IF(N107="zákl. přenesená",J107,0)</f>
        <v>0</v>
      </c>
      <c r="BH107" s="203">
        <f>IF(N107="sníž. přenesená",J107,0)</f>
        <v>0</v>
      </c>
      <c r="BI107" s="203">
        <f>IF(N107="nulová",J107,0)</f>
        <v>0</v>
      </c>
      <c r="BJ107" s="23" t="s">
        <v>24</v>
      </c>
      <c r="BK107" s="203">
        <f>ROUND(I107*H107,2)</f>
        <v>0</v>
      </c>
      <c r="BL107" s="23" t="s">
        <v>277</v>
      </c>
      <c r="BM107" s="23" t="s">
        <v>399</v>
      </c>
    </row>
    <row r="108" spans="2:47" s="1" customFormat="1" ht="27">
      <c r="B108" s="40"/>
      <c r="C108" s="62"/>
      <c r="D108" s="244" t="s">
        <v>208</v>
      </c>
      <c r="E108" s="62"/>
      <c r="F108" s="248" t="s">
        <v>1205</v>
      </c>
      <c r="G108" s="62"/>
      <c r="H108" s="62"/>
      <c r="I108" s="162"/>
      <c r="J108" s="62"/>
      <c r="K108" s="62"/>
      <c r="L108" s="60"/>
      <c r="M108" s="210"/>
      <c r="N108" s="41"/>
      <c r="O108" s="41"/>
      <c r="P108" s="41"/>
      <c r="Q108" s="41"/>
      <c r="R108" s="41"/>
      <c r="S108" s="41"/>
      <c r="T108" s="77"/>
      <c r="AT108" s="23" t="s">
        <v>208</v>
      </c>
      <c r="AU108" s="23" t="s">
        <v>83</v>
      </c>
    </row>
    <row r="109" spans="2:65" s="1" customFormat="1" ht="31.5" customHeight="1">
      <c r="B109" s="40"/>
      <c r="C109" s="192" t="s">
        <v>277</v>
      </c>
      <c r="D109" s="192" t="s">
        <v>151</v>
      </c>
      <c r="E109" s="193" t="s">
        <v>1206</v>
      </c>
      <c r="F109" s="194" t="s">
        <v>1207</v>
      </c>
      <c r="G109" s="195" t="s">
        <v>332</v>
      </c>
      <c r="H109" s="196">
        <v>40</v>
      </c>
      <c r="I109" s="197"/>
      <c r="J109" s="198">
        <f>ROUND(I109*H109,2)</f>
        <v>0</v>
      </c>
      <c r="K109" s="194" t="s">
        <v>155</v>
      </c>
      <c r="L109" s="60"/>
      <c r="M109" s="199" t="s">
        <v>22</v>
      </c>
      <c r="N109" s="200" t="s">
        <v>45</v>
      </c>
      <c r="O109" s="41"/>
      <c r="P109" s="201">
        <f>O109*H109</f>
        <v>0</v>
      </c>
      <c r="Q109" s="201">
        <v>0.00091</v>
      </c>
      <c r="R109" s="201">
        <f>Q109*H109</f>
        <v>0.0364</v>
      </c>
      <c r="S109" s="201">
        <v>0</v>
      </c>
      <c r="T109" s="202">
        <f>S109*H109</f>
        <v>0</v>
      </c>
      <c r="AR109" s="23" t="s">
        <v>277</v>
      </c>
      <c r="AT109" s="23" t="s">
        <v>151</v>
      </c>
      <c r="AU109" s="23" t="s">
        <v>83</v>
      </c>
      <c r="AY109" s="23" t="s">
        <v>148</v>
      </c>
      <c r="BE109" s="203">
        <f>IF(N109="základní",J109,0)</f>
        <v>0</v>
      </c>
      <c r="BF109" s="203">
        <f>IF(N109="snížená",J109,0)</f>
        <v>0</v>
      </c>
      <c r="BG109" s="203">
        <f>IF(N109="zákl. přenesená",J109,0)</f>
        <v>0</v>
      </c>
      <c r="BH109" s="203">
        <f>IF(N109="sníž. přenesená",J109,0)</f>
        <v>0</v>
      </c>
      <c r="BI109" s="203">
        <f>IF(N109="nulová",J109,0)</f>
        <v>0</v>
      </c>
      <c r="BJ109" s="23" t="s">
        <v>24</v>
      </c>
      <c r="BK109" s="203">
        <f>ROUND(I109*H109,2)</f>
        <v>0</v>
      </c>
      <c r="BL109" s="23" t="s">
        <v>277</v>
      </c>
      <c r="BM109" s="23" t="s">
        <v>412</v>
      </c>
    </row>
    <row r="110" spans="2:47" s="1" customFormat="1" ht="27">
      <c r="B110" s="40"/>
      <c r="C110" s="62"/>
      <c r="D110" s="244" t="s">
        <v>208</v>
      </c>
      <c r="E110" s="62"/>
      <c r="F110" s="248" t="s">
        <v>1205</v>
      </c>
      <c r="G110" s="62"/>
      <c r="H110" s="62"/>
      <c r="I110" s="162"/>
      <c r="J110" s="62"/>
      <c r="K110" s="62"/>
      <c r="L110" s="60"/>
      <c r="M110" s="210"/>
      <c r="N110" s="41"/>
      <c r="O110" s="41"/>
      <c r="P110" s="41"/>
      <c r="Q110" s="41"/>
      <c r="R110" s="41"/>
      <c r="S110" s="41"/>
      <c r="T110" s="77"/>
      <c r="AT110" s="23" t="s">
        <v>208</v>
      </c>
      <c r="AU110" s="23" t="s">
        <v>83</v>
      </c>
    </row>
    <row r="111" spans="2:65" s="1" customFormat="1" ht="22.5" customHeight="1">
      <c r="B111" s="40"/>
      <c r="C111" s="192" t="s">
        <v>346</v>
      </c>
      <c r="D111" s="192" t="s">
        <v>151</v>
      </c>
      <c r="E111" s="193" t="s">
        <v>1208</v>
      </c>
      <c r="F111" s="194" t="s">
        <v>1209</v>
      </c>
      <c r="G111" s="195" t="s">
        <v>332</v>
      </c>
      <c r="H111" s="196">
        <v>30</v>
      </c>
      <c r="I111" s="197"/>
      <c r="J111" s="198">
        <f>ROUND(I111*H111,2)</f>
        <v>0</v>
      </c>
      <c r="K111" s="194" t="s">
        <v>155</v>
      </c>
      <c r="L111" s="60"/>
      <c r="M111" s="199" t="s">
        <v>22</v>
      </c>
      <c r="N111" s="200" t="s">
        <v>45</v>
      </c>
      <c r="O111" s="41"/>
      <c r="P111" s="201">
        <f>O111*H111</f>
        <v>0</v>
      </c>
      <c r="Q111" s="201">
        <v>0.00451</v>
      </c>
      <c r="R111" s="201">
        <f>Q111*H111</f>
        <v>0.1353</v>
      </c>
      <c r="S111" s="201">
        <v>0</v>
      </c>
      <c r="T111" s="202">
        <f>S111*H111</f>
        <v>0</v>
      </c>
      <c r="AR111" s="23" t="s">
        <v>277</v>
      </c>
      <c r="AT111" s="23" t="s">
        <v>151</v>
      </c>
      <c r="AU111" s="23" t="s">
        <v>83</v>
      </c>
      <c r="AY111" s="23" t="s">
        <v>148</v>
      </c>
      <c r="BE111" s="203">
        <f>IF(N111="základní",J111,0)</f>
        <v>0</v>
      </c>
      <c r="BF111" s="203">
        <f>IF(N111="snížená",J111,0)</f>
        <v>0</v>
      </c>
      <c r="BG111" s="203">
        <f>IF(N111="zákl. přenesená",J111,0)</f>
        <v>0</v>
      </c>
      <c r="BH111" s="203">
        <f>IF(N111="sníž. přenesená",J111,0)</f>
        <v>0</v>
      </c>
      <c r="BI111" s="203">
        <f>IF(N111="nulová",J111,0)</f>
        <v>0</v>
      </c>
      <c r="BJ111" s="23" t="s">
        <v>24</v>
      </c>
      <c r="BK111" s="203">
        <f>ROUND(I111*H111,2)</f>
        <v>0</v>
      </c>
      <c r="BL111" s="23" t="s">
        <v>277</v>
      </c>
      <c r="BM111" s="23" t="s">
        <v>425</v>
      </c>
    </row>
    <row r="112" spans="2:65" s="1" customFormat="1" ht="31.5" customHeight="1">
      <c r="B112" s="40"/>
      <c r="C112" s="192" t="s">
        <v>351</v>
      </c>
      <c r="D112" s="192" t="s">
        <v>151</v>
      </c>
      <c r="E112" s="193" t="s">
        <v>1210</v>
      </c>
      <c r="F112" s="194" t="s">
        <v>1211</v>
      </c>
      <c r="G112" s="195" t="s">
        <v>332</v>
      </c>
      <c r="H112" s="196">
        <v>140</v>
      </c>
      <c r="I112" s="197"/>
      <c r="J112" s="198">
        <f>ROUND(I112*H112,2)</f>
        <v>0</v>
      </c>
      <c r="K112" s="194" t="s">
        <v>155</v>
      </c>
      <c r="L112" s="60"/>
      <c r="M112" s="199" t="s">
        <v>22</v>
      </c>
      <c r="N112" s="200" t="s">
        <v>45</v>
      </c>
      <c r="O112" s="41"/>
      <c r="P112" s="201">
        <f>O112*H112</f>
        <v>0</v>
      </c>
      <c r="Q112" s="201">
        <v>1E-05</v>
      </c>
      <c r="R112" s="201">
        <f>Q112*H112</f>
        <v>0.0014000000000000002</v>
      </c>
      <c r="S112" s="201">
        <v>0</v>
      </c>
      <c r="T112" s="202">
        <f>S112*H112</f>
        <v>0</v>
      </c>
      <c r="AR112" s="23" t="s">
        <v>277</v>
      </c>
      <c r="AT112" s="23" t="s">
        <v>151</v>
      </c>
      <c r="AU112" s="23" t="s">
        <v>83</v>
      </c>
      <c r="AY112" s="23" t="s">
        <v>148</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277</v>
      </c>
      <c r="BM112" s="23" t="s">
        <v>1212</v>
      </c>
    </row>
    <row r="113" spans="2:65" s="1" customFormat="1" ht="22.5" customHeight="1">
      <c r="B113" s="40"/>
      <c r="C113" s="192" t="s">
        <v>356</v>
      </c>
      <c r="D113" s="192" t="s">
        <v>151</v>
      </c>
      <c r="E113" s="193" t="s">
        <v>1213</v>
      </c>
      <c r="F113" s="194" t="s">
        <v>1214</v>
      </c>
      <c r="G113" s="195" t="s">
        <v>154</v>
      </c>
      <c r="H113" s="196">
        <v>1</v>
      </c>
      <c r="I113" s="197"/>
      <c r="J113" s="198">
        <f>ROUND(I113*H113,2)</f>
        <v>0</v>
      </c>
      <c r="K113" s="194" t="s">
        <v>22</v>
      </c>
      <c r="L113" s="60"/>
      <c r="M113" s="199" t="s">
        <v>22</v>
      </c>
      <c r="N113" s="200" t="s">
        <v>45</v>
      </c>
      <c r="O113" s="41"/>
      <c r="P113" s="201">
        <f>O113*H113</f>
        <v>0</v>
      </c>
      <c r="Q113" s="201">
        <v>0</v>
      </c>
      <c r="R113" s="201">
        <f>Q113*H113</f>
        <v>0</v>
      </c>
      <c r="S113" s="201">
        <v>0</v>
      </c>
      <c r="T113" s="202">
        <f>S113*H113</f>
        <v>0</v>
      </c>
      <c r="AR113" s="23" t="s">
        <v>277</v>
      </c>
      <c r="AT113" s="23" t="s">
        <v>151</v>
      </c>
      <c r="AU113" s="23" t="s">
        <v>83</v>
      </c>
      <c r="AY113" s="23" t="s">
        <v>148</v>
      </c>
      <c r="BE113" s="203">
        <f>IF(N113="základní",J113,0)</f>
        <v>0</v>
      </c>
      <c r="BF113" s="203">
        <f>IF(N113="snížená",J113,0)</f>
        <v>0</v>
      </c>
      <c r="BG113" s="203">
        <f>IF(N113="zákl. přenesená",J113,0)</f>
        <v>0</v>
      </c>
      <c r="BH113" s="203">
        <f>IF(N113="sníž. přenesená",J113,0)</f>
        <v>0</v>
      </c>
      <c r="BI113" s="203">
        <f>IF(N113="nulová",J113,0)</f>
        <v>0</v>
      </c>
      <c r="BJ113" s="23" t="s">
        <v>24</v>
      </c>
      <c r="BK113" s="203">
        <f>ROUND(I113*H113,2)</f>
        <v>0</v>
      </c>
      <c r="BL113" s="23" t="s">
        <v>277</v>
      </c>
      <c r="BM113" s="23" t="s">
        <v>404</v>
      </c>
    </row>
    <row r="114" spans="2:65" s="1" customFormat="1" ht="31.5" customHeight="1">
      <c r="B114" s="40"/>
      <c r="C114" s="192" t="s">
        <v>364</v>
      </c>
      <c r="D114" s="192" t="s">
        <v>151</v>
      </c>
      <c r="E114" s="193" t="s">
        <v>1215</v>
      </c>
      <c r="F114" s="194" t="s">
        <v>1216</v>
      </c>
      <c r="G114" s="195" t="s">
        <v>332</v>
      </c>
      <c r="H114" s="196">
        <v>140</v>
      </c>
      <c r="I114" s="197"/>
      <c r="J114" s="198">
        <f>ROUND(I114*H114,2)</f>
        <v>0</v>
      </c>
      <c r="K114" s="194" t="s">
        <v>155</v>
      </c>
      <c r="L114" s="60"/>
      <c r="M114" s="199" t="s">
        <v>22</v>
      </c>
      <c r="N114" s="200" t="s">
        <v>45</v>
      </c>
      <c r="O114" s="41"/>
      <c r="P114" s="201">
        <f>O114*H114</f>
        <v>0</v>
      </c>
      <c r="Q114" s="201">
        <v>0.00019</v>
      </c>
      <c r="R114" s="201">
        <f>Q114*H114</f>
        <v>0.026600000000000002</v>
      </c>
      <c r="S114" s="201">
        <v>0</v>
      </c>
      <c r="T114" s="202">
        <f>S114*H114</f>
        <v>0</v>
      </c>
      <c r="AR114" s="23" t="s">
        <v>277</v>
      </c>
      <c r="AT114" s="23" t="s">
        <v>151</v>
      </c>
      <c r="AU114" s="23" t="s">
        <v>83</v>
      </c>
      <c r="AY114" s="23" t="s">
        <v>148</v>
      </c>
      <c r="BE114" s="203">
        <f>IF(N114="základní",J114,0)</f>
        <v>0</v>
      </c>
      <c r="BF114" s="203">
        <f>IF(N114="snížená",J114,0)</f>
        <v>0</v>
      </c>
      <c r="BG114" s="203">
        <f>IF(N114="zákl. přenesená",J114,0)</f>
        <v>0</v>
      </c>
      <c r="BH114" s="203">
        <f>IF(N114="sníž. přenesená",J114,0)</f>
        <v>0</v>
      </c>
      <c r="BI114" s="203">
        <f>IF(N114="nulová",J114,0)</f>
        <v>0</v>
      </c>
      <c r="BJ114" s="23" t="s">
        <v>24</v>
      </c>
      <c r="BK114" s="203">
        <f>ROUND(I114*H114,2)</f>
        <v>0</v>
      </c>
      <c r="BL114" s="23" t="s">
        <v>277</v>
      </c>
      <c r="BM114" s="23" t="s">
        <v>448</v>
      </c>
    </row>
    <row r="115" spans="2:47" s="1" customFormat="1" ht="67.5">
      <c r="B115" s="40"/>
      <c r="C115" s="62"/>
      <c r="D115" s="244" t="s">
        <v>208</v>
      </c>
      <c r="E115" s="62"/>
      <c r="F115" s="248" t="s">
        <v>1217</v>
      </c>
      <c r="G115" s="62"/>
      <c r="H115" s="62"/>
      <c r="I115" s="162"/>
      <c r="J115" s="62"/>
      <c r="K115" s="62"/>
      <c r="L115" s="60"/>
      <c r="M115" s="210"/>
      <c r="N115" s="41"/>
      <c r="O115" s="41"/>
      <c r="P115" s="41"/>
      <c r="Q115" s="41"/>
      <c r="R115" s="41"/>
      <c r="S115" s="41"/>
      <c r="T115" s="77"/>
      <c r="AT115" s="23" t="s">
        <v>208</v>
      </c>
      <c r="AU115" s="23" t="s">
        <v>83</v>
      </c>
    </row>
    <row r="116" spans="2:65" s="1" customFormat="1" ht="44.25" customHeight="1">
      <c r="B116" s="40"/>
      <c r="C116" s="192" t="s">
        <v>9</v>
      </c>
      <c r="D116" s="192" t="s">
        <v>151</v>
      </c>
      <c r="E116" s="193" t="s">
        <v>1218</v>
      </c>
      <c r="F116" s="194" t="s">
        <v>1219</v>
      </c>
      <c r="G116" s="195" t="s">
        <v>332</v>
      </c>
      <c r="H116" s="196">
        <v>70</v>
      </c>
      <c r="I116" s="197"/>
      <c r="J116" s="198">
        <f>ROUND(I116*H116,2)</f>
        <v>0</v>
      </c>
      <c r="K116" s="194" t="s">
        <v>155</v>
      </c>
      <c r="L116" s="60"/>
      <c r="M116" s="199" t="s">
        <v>22</v>
      </c>
      <c r="N116" s="200" t="s">
        <v>45</v>
      </c>
      <c r="O116" s="41"/>
      <c r="P116" s="201">
        <f>O116*H116</f>
        <v>0</v>
      </c>
      <c r="Q116" s="201">
        <v>5E-05</v>
      </c>
      <c r="R116" s="201">
        <f>Q116*H116</f>
        <v>0.0035</v>
      </c>
      <c r="S116" s="201">
        <v>0</v>
      </c>
      <c r="T116" s="202">
        <f>S116*H116</f>
        <v>0</v>
      </c>
      <c r="AR116" s="23" t="s">
        <v>277</v>
      </c>
      <c r="AT116" s="23" t="s">
        <v>151</v>
      </c>
      <c r="AU116" s="23" t="s">
        <v>83</v>
      </c>
      <c r="AY116" s="23" t="s">
        <v>148</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277</v>
      </c>
      <c r="BM116" s="23" t="s">
        <v>459</v>
      </c>
    </row>
    <row r="117" spans="2:47" s="1" customFormat="1" ht="27">
      <c r="B117" s="40"/>
      <c r="C117" s="62"/>
      <c r="D117" s="244" t="s">
        <v>208</v>
      </c>
      <c r="E117" s="62"/>
      <c r="F117" s="248" t="s">
        <v>1220</v>
      </c>
      <c r="G117" s="62"/>
      <c r="H117" s="62"/>
      <c r="I117" s="162"/>
      <c r="J117" s="62"/>
      <c r="K117" s="62"/>
      <c r="L117" s="60"/>
      <c r="M117" s="210"/>
      <c r="N117" s="41"/>
      <c r="O117" s="41"/>
      <c r="P117" s="41"/>
      <c r="Q117" s="41"/>
      <c r="R117" s="41"/>
      <c r="S117" s="41"/>
      <c r="T117" s="77"/>
      <c r="AT117" s="23" t="s">
        <v>208</v>
      </c>
      <c r="AU117" s="23" t="s">
        <v>83</v>
      </c>
    </row>
    <row r="118" spans="2:65" s="1" customFormat="1" ht="44.25" customHeight="1">
      <c r="B118" s="40"/>
      <c r="C118" s="192" t="s">
        <v>374</v>
      </c>
      <c r="D118" s="192" t="s">
        <v>151</v>
      </c>
      <c r="E118" s="193" t="s">
        <v>1221</v>
      </c>
      <c r="F118" s="194" t="s">
        <v>1222</v>
      </c>
      <c r="G118" s="195" t="s">
        <v>332</v>
      </c>
      <c r="H118" s="196">
        <v>70</v>
      </c>
      <c r="I118" s="197"/>
      <c r="J118" s="198">
        <f>ROUND(I118*H118,2)</f>
        <v>0</v>
      </c>
      <c r="K118" s="194" t="s">
        <v>155</v>
      </c>
      <c r="L118" s="60"/>
      <c r="M118" s="199" t="s">
        <v>22</v>
      </c>
      <c r="N118" s="200" t="s">
        <v>45</v>
      </c>
      <c r="O118" s="41"/>
      <c r="P118" s="201">
        <f>O118*H118</f>
        <v>0</v>
      </c>
      <c r="Q118" s="201">
        <v>7E-05</v>
      </c>
      <c r="R118" s="201">
        <f>Q118*H118</f>
        <v>0.0049</v>
      </c>
      <c r="S118" s="201">
        <v>0</v>
      </c>
      <c r="T118" s="202">
        <f>S118*H118</f>
        <v>0</v>
      </c>
      <c r="AR118" s="23" t="s">
        <v>277</v>
      </c>
      <c r="AT118" s="23" t="s">
        <v>151</v>
      </c>
      <c r="AU118" s="23" t="s">
        <v>83</v>
      </c>
      <c r="AY118" s="23" t="s">
        <v>148</v>
      </c>
      <c r="BE118" s="203">
        <f>IF(N118="základní",J118,0)</f>
        <v>0</v>
      </c>
      <c r="BF118" s="203">
        <f>IF(N118="snížená",J118,0)</f>
        <v>0</v>
      </c>
      <c r="BG118" s="203">
        <f>IF(N118="zákl. přenesená",J118,0)</f>
        <v>0</v>
      </c>
      <c r="BH118" s="203">
        <f>IF(N118="sníž. přenesená",J118,0)</f>
        <v>0</v>
      </c>
      <c r="BI118" s="203">
        <f>IF(N118="nulová",J118,0)</f>
        <v>0</v>
      </c>
      <c r="BJ118" s="23" t="s">
        <v>24</v>
      </c>
      <c r="BK118" s="203">
        <f>ROUND(I118*H118,2)</f>
        <v>0</v>
      </c>
      <c r="BL118" s="23" t="s">
        <v>277</v>
      </c>
      <c r="BM118" s="23" t="s">
        <v>470</v>
      </c>
    </row>
    <row r="119" spans="2:47" s="1" customFormat="1" ht="27">
      <c r="B119" s="40"/>
      <c r="C119" s="62"/>
      <c r="D119" s="208" t="s">
        <v>208</v>
      </c>
      <c r="E119" s="62"/>
      <c r="F119" s="209" t="s">
        <v>1220</v>
      </c>
      <c r="G119" s="62"/>
      <c r="H119" s="62"/>
      <c r="I119" s="162"/>
      <c r="J119" s="62"/>
      <c r="K119" s="62"/>
      <c r="L119" s="60"/>
      <c r="M119" s="210"/>
      <c r="N119" s="41"/>
      <c r="O119" s="41"/>
      <c r="P119" s="41"/>
      <c r="Q119" s="41"/>
      <c r="R119" s="41"/>
      <c r="S119" s="41"/>
      <c r="T119" s="77"/>
      <c r="AT119" s="23" t="s">
        <v>208</v>
      </c>
      <c r="AU119" s="23" t="s">
        <v>83</v>
      </c>
    </row>
    <row r="120" spans="2:51" s="12" customFormat="1" ht="13.5">
      <c r="B120" s="222"/>
      <c r="C120" s="223"/>
      <c r="D120" s="208" t="s">
        <v>210</v>
      </c>
      <c r="E120" s="224" t="s">
        <v>22</v>
      </c>
      <c r="F120" s="225" t="s">
        <v>1223</v>
      </c>
      <c r="G120" s="223"/>
      <c r="H120" s="226">
        <v>40</v>
      </c>
      <c r="I120" s="227"/>
      <c r="J120" s="223"/>
      <c r="K120" s="223"/>
      <c r="L120" s="228"/>
      <c r="M120" s="229"/>
      <c r="N120" s="230"/>
      <c r="O120" s="230"/>
      <c r="P120" s="230"/>
      <c r="Q120" s="230"/>
      <c r="R120" s="230"/>
      <c r="S120" s="230"/>
      <c r="T120" s="231"/>
      <c r="AT120" s="232" t="s">
        <v>210</v>
      </c>
      <c r="AU120" s="232" t="s">
        <v>83</v>
      </c>
      <c r="AV120" s="12" t="s">
        <v>83</v>
      </c>
      <c r="AW120" s="12" t="s">
        <v>38</v>
      </c>
      <c r="AX120" s="12" t="s">
        <v>74</v>
      </c>
      <c r="AY120" s="232" t="s">
        <v>148</v>
      </c>
    </row>
    <row r="121" spans="2:51" s="12" customFormat="1" ht="13.5">
      <c r="B121" s="222"/>
      <c r="C121" s="223"/>
      <c r="D121" s="208" t="s">
        <v>210</v>
      </c>
      <c r="E121" s="224" t="s">
        <v>22</v>
      </c>
      <c r="F121" s="225" t="s">
        <v>1224</v>
      </c>
      <c r="G121" s="223"/>
      <c r="H121" s="226">
        <v>30</v>
      </c>
      <c r="I121" s="227"/>
      <c r="J121" s="223"/>
      <c r="K121" s="223"/>
      <c r="L121" s="228"/>
      <c r="M121" s="229"/>
      <c r="N121" s="230"/>
      <c r="O121" s="230"/>
      <c r="P121" s="230"/>
      <c r="Q121" s="230"/>
      <c r="R121" s="230"/>
      <c r="S121" s="230"/>
      <c r="T121" s="231"/>
      <c r="AT121" s="232" t="s">
        <v>210</v>
      </c>
      <c r="AU121" s="232" t="s">
        <v>83</v>
      </c>
      <c r="AV121" s="12" t="s">
        <v>83</v>
      </c>
      <c r="AW121" s="12" t="s">
        <v>38</v>
      </c>
      <c r="AX121" s="12" t="s">
        <v>74</v>
      </c>
      <c r="AY121" s="232" t="s">
        <v>148</v>
      </c>
    </row>
    <row r="122" spans="2:51" s="13" customFormat="1" ht="13.5">
      <c r="B122" s="233"/>
      <c r="C122" s="234"/>
      <c r="D122" s="244" t="s">
        <v>210</v>
      </c>
      <c r="E122" s="245" t="s">
        <v>22</v>
      </c>
      <c r="F122" s="246" t="s">
        <v>213</v>
      </c>
      <c r="G122" s="234"/>
      <c r="H122" s="247">
        <v>70</v>
      </c>
      <c r="I122" s="238"/>
      <c r="J122" s="234"/>
      <c r="K122" s="234"/>
      <c r="L122" s="239"/>
      <c r="M122" s="240"/>
      <c r="N122" s="241"/>
      <c r="O122" s="241"/>
      <c r="P122" s="241"/>
      <c r="Q122" s="241"/>
      <c r="R122" s="241"/>
      <c r="S122" s="241"/>
      <c r="T122" s="242"/>
      <c r="AT122" s="243" t="s">
        <v>210</v>
      </c>
      <c r="AU122" s="243" t="s">
        <v>83</v>
      </c>
      <c r="AV122" s="13" t="s">
        <v>167</v>
      </c>
      <c r="AW122" s="13" t="s">
        <v>38</v>
      </c>
      <c r="AX122" s="13" t="s">
        <v>24</v>
      </c>
      <c r="AY122" s="243" t="s">
        <v>148</v>
      </c>
    </row>
    <row r="123" spans="2:65" s="1" customFormat="1" ht="22.5" customHeight="1">
      <c r="B123" s="40"/>
      <c r="C123" s="192" t="s">
        <v>378</v>
      </c>
      <c r="D123" s="192" t="s">
        <v>151</v>
      </c>
      <c r="E123" s="193" t="s">
        <v>1225</v>
      </c>
      <c r="F123" s="194" t="s">
        <v>1226</v>
      </c>
      <c r="G123" s="195" t="s">
        <v>154</v>
      </c>
      <c r="H123" s="196">
        <v>1</v>
      </c>
      <c r="I123" s="197"/>
      <c r="J123" s="198">
        <f>ROUND(I123*H123,2)</f>
        <v>0</v>
      </c>
      <c r="K123" s="194" t="s">
        <v>22</v>
      </c>
      <c r="L123" s="60"/>
      <c r="M123" s="199" t="s">
        <v>22</v>
      </c>
      <c r="N123" s="200" t="s">
        <v>45</v>
      </c>
      <c r="O123" s="41"/>
      <c r="P123" s="201">
        <f>O123*H123</f>
        <v>0</v>
      </c>
      <c r="Q123" s="201">
        <v>0</v>
      </c>
      <c r="R123" s="201">
        <f>Q123*H123</f>
        <v>0</v>
      </c>
      <c r="S123" s="201">
        <v>0</v>
      </c>
      <c r="T123" s="202">
        <f>S123*H123</f>
        <v>0</v>
      </c>
      <c r="AR123" s="23" t="s">
        <v>277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277</v>
      </c>
      <c r="BM123" s="23" t="s">
        <v>488</v>
      </c>
    </row>
    <row r="124" spans="2:65" s="1" customFormat="1" ht="31.5" customHeight="1">
      <c r="B124" s="40"/>
      <c r="C124" s="192" t="s">
        <v>384</v>
      </c>
      <c r="D124" s="192" t="s">
        <v>151</v>
      </c>
      <c r="E124" s="193" t="s">
        <v>1227</v>
      </c>
      <c r="F124" s="194" t="s">
        <v>1228</v>
      </c>
      <c r="G124" s="195" t="s">
        <v>306</v>
      </c>
      <c r="H124" s="196">
        <v>1</v>
      </c>
      <c r="I124" s="197"/>
      <c r="J124" s="198">
        <f>ROUND(I124*H124,2)</f>
        <v>0</v>
      </c>
      <c r="K124" s="194" t="s">
        <v>155</v>
      </c>
      <c r="L124" s="60"/>
      <c r="M124" s="199" t="s">
        <v>22</v>
      </c>
      <c r="N124" s="200" t="s">
        <v>45</v>
      </c>
      <c r="O124" s="41"/>
      <c r="P124" s="201">
        <f>O124*H124</f>
        <v>0</v>
      </c>
      <c r="Q124" s="201">
        <v>0.00127</v>
      </c>
      <c r="R124" s="201">
        <f>Q124*H124</f>
        <v>0.00127</v>
      </c>
      <c r="S124" s="201">
        <v>0</v>
      </c>
      <c r="T124" s="202">
        <f>S124*H124</f>
        <v>0</v>
      </c>
      <c r="AR124" s="23" t="s">
        <v>277</v>
      </c>
      <c r="AT124" s="23" t="s">
        <v>151</v>
      </c>
      <c r="AU124" s="23" t="s">
        <v>83</v>
      </c>
      <c r="AY124" s="23" t="s">
        <v>148</v>
      </c>
      <c r="BE124" s="203">
        <f>IF(N124="základní",J124,0)</f>
        <v>0</v>
      </c>
      <c r="BF124" s="203">
        <f>IF(N124="snížená",J124,0)</f>
        <v>0</v>
      </c>
      <c r="BG124" s="203">
        <f>IF(N124="zákl. přenesená",J124,0)</f>
        <v>0</v>
      </c>
      <c r="BH124" s="203">
        <f>IF(N124="sníž. přenesená",J124,0)</f>
        <v>0</v>
      </c>
      <c r="BI124" s="203">
        <f>IF(N124="nulová",J124,0)</f>
        <v>0</v>
      </c>
      <c r="BJ124" s="23" t="s">
        <v>24</v>
      </c>
      <c r="BK124" s="203">
        <f>ROUND(I124*H124,2)</f>
        <v>0</v>
      </c>
      <c r="BL124" s="23" t="s">
        <v>277</v>
      </c>
      <c r="BM124" s="23" t="s">
        <v>500</v>
      </c>
    </row>
    <row r="125" spans="2:47" s="1" customFormat="1" ht="40.5">
      <c r="B125" s="40"/>
      <c r="C125" s="62"/>
      <c r="D125" s="244" t="s">
        <v>208</v>
      </c>
      <c r="E125" s="62"/>
      <c r="F125" s="248" t="s">
        <v>1229</v>
      </c>
      <c r="G125" s="62"/>
      <c r="H125" s="62"/>
      <c r="I125" s="162"/>
      <c r="J125" s="62"/>
      <c r="K125" s="62"/>
      <c r="L125" s="60"/>
      <c r="M125" s="210"/>
      <c r="N125" s="41"/>
      <c r="O125" s="41"/>
      <c r="P125" s="41"/>
      <c r="Q125" s="41"/>
      <c r="R125" s="41"/>
      <c r="S125" s="41"/>
      <c r="T125" s="77"/>
      <c r="AT125" s="23" t="s">
        <v>208</v>
      </c>
      <c r="AU125" s="23" t="s">
        <v>83</v>
      </c>
    </row>
    <row r="126" spans="2:65" s="1" customFormat="1" ht="31.5" customHeight="1">
      <c r="B126" s="40"/>
      <c r="C126" s="192" t="s">
        <v>393</v>
      </c>
      <c r="D126" s="192" t="s">
        <v>151</v>
      </c>
      <c r="E126" s="193" t="s">
        <v>1230</v>
      </c>
      <c r="F126" s="194" t="s">
        <v>1231</v>
      </c>
      <c r="G126" s="195" t="s">
        <v>306</v>
      </c>
      <c r="H126" s="196">
        <v>1</v>
      </c>
      <c r="I126" s="197"/>
      <c r="J126" s="198">
        <f>ROUND(I126*H126,2)</f>
        <v>0</v>
      </c>
      <c r="K126" s="194" t="s">
        <v>155</v>
      </c>
      <c r="L126" s="60"/>
      <c r="M126" s="199" t="s">
        <v>22</v>
      </c>
      <c r="N126" s="200" t="s">
        <v>45</v>
      </c>
      <c r="O126" s="41"/>
      <c r="P126" s="201">
        <f>O126*H126</f>
        <v>0</v>
      </c>
      <c r="Q126" s="201">
        <v>0.00116</v>
      </c>
      <c r="R126" s="201">
        <f>Q126*H126</f>
        <v>0.00116</v>
      </c>
      <c r="S126" s="201">
        <v>0</v>
      </c>
      <c r="T126" s="202">
        <f>S126*H126</f>
        <v>0</v>
      </c>
      <c r="AR126" s="23" t="s">
        <v>277</v>
      </c>
      <c r="AT126" s="23" t="s">
        <v>151</v>
      </c>
      <c r="AU126" s="23" t="s">
        <v>83</v>
      </c>
      <c r="AY126" s="23" t="s">
        <v>148</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277</v>
      </c>
      <c r="BM126" s="23" t="s">
        <v>511</v>
      </c>
    </row>
    <row r="127" spans="2:47" s="1" customFormat="1" ht="40.5">
      <c r="B127" s="40"/>
      <c r="C127" s="62"/>
      <c r="D127" s="244" t="s">
        <v>208</v>
      </c>
      <c r="E127" s="62"/>
      <c r="F127" s="248" t="s">
        <v>1229</v>
      </c>
      <c r="G127" s="62"/>
      <c r="H127" s="62"/>
      <c r="I127" s="162"/>
      <c r="J127" s="62"/>
      <c r="K127" s="62"/>
      <c r="L127" s="60"/>
      <c r="M127" s="210"/>
      <c r="N127" s="41"/>
      <c r="O127" s="41"/>
      <c r="P127" s="41"/>
      <c r="Q127" s="41"/>
      <c r="R127" s="41"/>
      <c r="S127" s="41"/>
      <c r="T127" s="77"/>
      <c r="AT127" s="23" t="s">
        <v>208</v>
      </c>
      <c r="AU127" s="23" t="s">
        <v>83</v>
      </c>
    </row>
    <row r="128" spans="2:65" s="1" customFormat="1" ht="31.5" customHeight="1">
      <c r="B128" s="40"/>
      <c r="C128" s="192" t="s">
        <v>399</v>
      </c>
      <c r="D128" s="192" t="s">
        <v>151</v>
      </c>
      <c r="E128" s="193" t="s">
        <v>1232</v>
      </c>
      <c r="F128" s="194" t="s">
        <v>1233</v>
      </c>
      <c r="G128" s="195" t="s">
        <v>306</v>
      </c>
      <c r="H128" s="196">
        <v>2</v>
      </c>
      <c r="I128" s="197"/>
      <c r="J128" s="198">
        <f aca="true" t="shared" si="0" ref="J128:J134">ROUND(I128*H128,2)</f>
        <v>0</v>
      </c>
      <c r="K128" s="194" t="s">
        <v>155</v>
      </c>
      <c r="L128" s="60"/>
      <c r="M128" s="199" t="s">
        <v>22</v>
      </c>
      <c r="N128" s="200" t="s">
        <v>45</v>
      </c>
      <c r="O128" s="41"/>
      <c r="P128" s="201">
        <f aca="true" t="shared" si="1" ref="P128:P134">O128*H128</f>
        <v>0</v>
      </c>
      <c r="Q128" s="201">
        <v>0.0004</v>
      </c>
      <c r="R128" s="201">
        <f aca="true" t="shared" si="2" ref="R128:R134">Q128*H128</f>
        <v>0.0008</v>
      </c>
      <c r="S128" s="201">
        <v>0</v>
      </c>
      <c r="T128" s="202">
        <f aca="true" t="shared" si="3" ref="T128:T134">S128*H128</f>
        <v>0</v>
      </c>
      <c r="AR128" s="23" t="s">
        <v>277</v>
      </c>
      <c r="AT128" s="23" t="s">
        <v>151</v>
      </c>
      <c r="AU128" s="23" t="s">
        <v>83</v>
      </c>
      <c r="AY128" s="23" t="s">
        <v>148</v>
      </c>
      <c r="BE128" s="203">
        <f aca="true" t="shared" si="4" ref="BE128:BE134">IF(N128="základní",J128,0)</f>
        <v>0</v>
      </c>
      <c r="BF128" s="203">
        <f aca="true" t="shared" si="5" ref="BF128:BF134">IF(N128="snížená",J128,0)</f>
        <v>0</v>
      </c>
      <c r="BG128" s="203">
        <f aca="true" t="shared" si="6" ref="BG128:BG134">IF(N128="zákl. přenesená",J128,0)</f>
        <v>0</v>
      </c>
      <c r="BH128" s="203">
        <f aca="true" t="shared" si="7" ref="BH128:BH134">IF(N128="sníž. přenesená",J128,0)</f>
        <v>0</v>
      </c>
      <c r="BI128" s="203">
        <f aca="true" t="shared" si="8" ref="BI128:BI134">IF(N128="nulová",J128,0)</f>
        <v>0</v>
      </c>
      <c r="BJ128" s="23" t="s">
        <v>24</v>
      </c>
      <c r="BK128" s="203">
        <f aca="true" t="shared" si="9" ref="BK128:BK134">ROUND(I128*H128,2)</f>
        <v>0</v>
      </c>
      <c r="BL128" s="23" t="s">
        <v>277</v>
      </c>
      <c r="BM128" s="23" t="s">
        <v>520</v>
      </c>
    </row>
    <row r="129" spans="2:65" s="1" customFormat="1" ht="31.5" customHeight="1">
      <c r="B129" s="40"/>
      <c r="C129" s="192" t="s">
        <v>407</v>
      </c>
      <c r="D129" s="192" t="s">
        <v>151</v>
      </c>
      <c r="E129" s="193" t="s">
        <v>1234</v>
      </c>
      <c r="F129" s="194" t="s">
        <v>1235</v>
      </c>
      <c r="G129" s="195" t="s">
        <v>306</v>
      </c>
      <c r="H129" s="196">
        <v>1</v>
      </c>
      <c r="I129" s="197"/>
      <c r="J129" s="198">
        <f t="shared" si="0"/>
        <v>0</v>
      </c>
      <c r="K129" s="194" t="s">
        <v>155</v>
      </c>
      <c r="L129" s="60"/>
      <c r="M129" s="199" t="s">
        <v>22</v>
      </c>
      <c r="N129" s="200" t="s">
        <v>45</v>
      </c>
      <c r="O129" s="41"/>
      <c r="P129" s="201">
        <f t="shared" si="1"/>
        <v>0</v>
      </c>
      <c r="Q129" s="201">
        <v>0.00021</v>
      </c>
      <c r="R129" s="201">
        <f t="shared" si="2"/>
        <v>0.00021</v>
      </c>
      <c r="S129" s="201">
        <v>0</v>
      </c>
      <c r="T129" s="202">
        <f t="shared" si="3"/>
        <v>0</v>
      </c>
      <c r="AR129" s="23" t="s">
        <v>277</v>
      </c>
      <c r="AT129" s="23" t="s">
        <v>151</v>
      </c>
      <c r="AU129" s="23" t="s">
        <v>83</v>
      </c>
      <c r="AY129" s="23" t="s">
        <v>148</v>
      </c>
      <c r="BE129" s="203">
        <f t="shared" si="4"/>
        <v>0</v>
      </c>
      <c r="BF129" s="203">
        <f t="shared" si="5"/>
        <v>0</v>
      </c>
      <c r="BG129" s="203">
        <f t="shared" si="6"/>
        <v>0</v>
      </c>
      <c r="BH129" s="203">
        <f t="shared" si="7"/>
        <v>0</v>
      </c>
      <c r="BI129" s="203">
        <f t="shared" si="8"/>
        <v>0</v>
      </c>
      <c r="BJ129" s="23" t="s">
        <v>24</v>
      </c>
      <c r="BK129" s="203">
        <f t="shared" si="9"/>
        <v>0</v>
      </c>
      <c r="BL129" s="23" t="s">
        <v>277</v>
      </c>
      <c r="BM129" s="23" t="s">
        <v>531</v>
      </c>
    </row>
    <row r="130" spans="2:65" s="1" customFormat="1" ht="31.5" customHeight="1">
      <c r="B130" s="40"/>
      <c r="C130" s="192" t="s">
        <v>412</v>
      </c>
      <c r="D130" s="192" t="s">
        <v>151</v>
      </c>
      <c r="E130" s="193" t="s">
        <v>1236</v>
      </c>
      <c r="F130" s="194" t="s">
        <v>1237</v>
      </c>
      <c r="G130" s="195" t="s">
        <v>306</v>
      </c>
      <c r="H130" s="196">
        <v>2</v>
      </c>
      <c r="I130" s="197"/>
      <c r="J130" s="198">
        <f t="shared" si="0"/>
        <v>0</v>
      </c>
      <c r="K130" s="194" t="s">
        <v>155</v>
      </c>
      <c r="L130" s="60"/>
      <c r="M130" s="199" t="s">
        <v>22</v>
      </c>
      <c r="N130" s="200" t="s">
        <v>45</v>
      </c>
      <c r="O130" s="41"/>
      <c r="P130" s="201">
        <f t="shared" si="1"/>
        <v>0</v>
      </c>
      <c r="Q130" s="201">
        <v>0.0005</v>
      </c>
      <c r="R130" s="201">
        <f t="shared" si="2"/>
        <v>0.001</v>
      </c>
      <c r="S130" s="201">
        <v>0</v>
      </c>
      <c r="T130" s="202">
        <f t="shared" si="3"/>
        <v>0</v>
      </c>
      <c r="AR130" s="23" t="s">
        <v>277</v>
      </c>
      <c r="AT130" s="23" t="s">
        <v>151</v>
      </c>
      <c r="AU130" s="23" t="s">
        <v>83</v>
      </c>
      <c r="AY130" s="23" t="s">
        <v>148</v>
      </c>
      <c r="BE130" s="203">
        <f t="shared" si="4"/>
        <v>0</v>
      </c>
      <c r="BF130" s="203">
        <f t="shared" si="5"/>
        <v>0</v>
      </c>
      <c r="BG130" s="203">
        <f t="shared" si="6"/>
        <v>0</v>
      </c>
      <c r="BH130" s="203">
        <f t="shared" si="7"/>
        <v>0</v>
      </c>
      <c r="BI130" s="203">
        <f t="shared" si="8"/>
        <v>0</v>
      </c>
      <c r="BJ130" s="23" t="s">
        <v>24</v>
      </c>
      <c r="BK130" s="203">
        <f t="shared" si="9"/>
        <v>0</v>
      </c>
      <c r="BL130" s="23" t="s">
        <v>277</v>
      </c>
      <c r="BM130" s="23" t="s">
        <v>539</v>
      </c>
    </row>
    <row r="131" spans="2:65" s="1" customFormat="1" ht="22.5" customHeight="1">
      <c r="B131" s="40"/>
      <c r="C131" s="192" t="s">
        <v>417</v>
      </c>
      <c r="D131" s="192" t="s">
        <v>151</v>
      </c>
      <c r="E131" s="193" t="s">
        <v>1238</v>
      </c>
      <c r="F131" s="194" t="s">
        <v>1239</v>
      </c>
      <c r="G131" s="195" t="s">
        <v>154</v>
      </c>
      <c r="H131" s="196">
        <v>10</v>
      </c>
      <c r="I131" s="197"/>
      <c r="J131" s="198">
        <f t="shared" si="0"/>
        <v>0</v>
      </c>
      <c r="K131" s="194" t="s">
        <v>155</v>
      </c>
      <c r="L131" s="60"/>
      <c r="M131" s="199" t="s">
        <v>22</v>
      </c>
      <c r="N131" s="200" t="s">
        <v>45</v>
      </c>
      <c r="O131" s="41"/>
      <c r="P131" s="201">
        <f t="shared" si="1"/>
        <v>0</v>
      </c>
      <c r="Q131" s="201">
        <v>0.0003</v>
      </c>
      <c r="R131" s="201">
        <f t="shared" si="2"/>
        <v>0.0029999999999999996</v>
      </c>
      <c r="S131" s="201">
        <v>0</v>
      </c>
      <c r="T131" s="202">
        <f t="shared" si="3"/>
        <v>0</v>
      </c>
      <c r="AR131" s="23" t="s">
        <v>277</v>
      </c>
      <c r="AT131" s="23" t="s">
        <v>151</v>
      </c>
      <c r="AU131" s="23" t="s">
        <v>83</v>
      </c>
      <c r="AY131" s="23" t="s">
        <v>148</v>
      </c>
      <c r="BE131" s="203">
        <f t="shared" si="4"/>
        <v>0</v>
      </c>
      <c r="BF131" s="203">
        <f t="shared" si="5"/>
        <v>0</v>
      </c>
      <c r="BG131" s="203">
        <f t="shared" si="6"/>
        <v>0</v>
      </c>
      <c r="BH131" s="203">
        <f t="shared" si="7"/>
        <v>0</v>
      </c>
      <c r="BI131" s="203">
        <f t="shared" si="8"/>
        <v>0</v>
      </c>
      <c r="BJ131" s="23" t="s">
        <v>24</v>
      </c>
      <c r="BK131" s="203">
        <f t="shared" si="9"/>
        <v>0</v>
      </c>
      <c r="BL131" s="23" t="s">
        <v>277</v>
      </c>
      <c r="BM131" s="23" t="s">
        <v>549</v>
      </c>
    </row>
    <row r="132" spans="2:65" s="1" customFormat="1" ht="22.5" customHeight="1">
      <c r="B132" s="40"/>
      <c r="C132" s="192" t="s">
        <v>425</v>
      </c>
      <c r="D132" s="192" t="s">
        <v>151</v>
      </c>
      <c r="E132" s="193" t="s">
        <v>1240</v>
      </c>
      <c r="F132" s="194" t="s">
        <v>1241</v>
      </c>
      <c r="G132" s="195" t="s">
        <v>154</v>
      </c>
      <c r="H132" s="196">
        <v>10</v>
      </c>
      <c r="I132" s="197"/>
      <c r="J132" s="198">
        <f t="shared" si="0"/>
        <v>0</v>
      </c>
      <c r="K132" s="194" t="s">
        <v>155</v>
      </c>
      <c r="L132" s="60"/>
      <c r="M132" s="199" t="s">
        <v>22</v>
      </c>
      <c r="N132" s="200" t="s">
        <v>45</v>
      </c>
      <c r="O132" s="41"/>
      <c r="P132" s="201">
        <f t="shared" si="1"/>
        <v>0</v>
      </c>
      <c r="Q132" s="201">
        <v>9E-05</v>
      </c>
      <c r="R132" s="201">
        <f t="shared" si="2"/>
        <v>0.0009000000000000001</v>
      </c>
      <c r="S132" s="201">
        <v>0</v>
      </c>
      <c r="T132" s="202">
        <f t="shared" si="3"/>
        <v>0</v>
      </c>
      <c r="AR132" s="23" t="s">
        <v>277</v>
      </c>
      <c r="AT132" s="23" t="s">
        <v>151</v>
      </c>
      <c r="AU132" s="23" t="s">
        <v>83</v>
      </c>
      <c r="AY132" s="23" t="s">
        <v>148</v>
      </c>
      <c r="BE132" s="203">
        <f t="shared" si="4"/>
        <v>0</v>
      </c>
      <c r="BF132" s="203">
        <f t="shared" si="5"/>
        <v>0</v>
      </c>
      <c r="BG132" s="203">
        <f t="shared" si="6"/>
        <v>0</v>
      </c>
      <c r="BH132" s="203">
        <f t="shared" si="7"/>
        <v>0</v>
      </c>
      <c r="BI132" s="203">
        <f t="shared" si="8"/>
        <v>0</v>
      </c>
      <c r="BJ132" s="23" t="s">
        <v>24</v>
      </c>
      <c r="BK132" s="203">
        <f t="shared" si="9"/>
        <v>0</v>
      </c>
      <c r="BL132" s="23" t="s">
        <v>277</v>
      </c>
      <c r="BM132" s="23" t="s">
        <v>560</v>
      </c>
    </row>
    <row r="133" spans="2:65" s="1" customFormat="1" ht="22.5" customHeight="1">
      <c r="B133" s="40"/>
      <c r="C133" s="192" t="s">
        <v>429</v>
      </c>
      <c r="D133" s="192" t="s">
        <v>151</v>
      </c>
      <c r="E133" s="193" t="s">
        <v>1242</v>
      </c>
      <c r="F133" s="194" t="s">
        <v>1243</v>
      </c>
      <c r="G133" s="195" t="s">
        <v>306</v>
      </c>
      <c r="H133" s="196">
        <v>3</v>
      </c>
      <c r="I133" s="197"/>
      <c r="J133" s="198">
        <f t="shared" si="0"/>
        <v>0</v>
      </c>
      <c r="K133" s="194" t="s">
        <v>22</v>
      </c>
      <c r="L133" s="60"/>
      <c r="M133" s="199" t="s">
        <v>22</v>
      </c>
      <c r="N133" s="200" t="s">
        <v>45</v>
      </c>
      <c r="O133" s="41"/>
      <c r="P133" s="201">
        <f t="shared" si="1"/>
        <v>0</v>
      </c>
      <c r="Q133" s="201">
        <v>0</v>
      </c>
      <c r="R133" s="201">
        <f t="shared" si="2"/>
        <v>0</v>
      </c>
      <c r="S133" s="201">
        <v>0</v>
      </c>
      <c r="T133" s="202">
        <f t="shared" si="3"/>
        <v>0</v>
      </c>
      <c r="AR133" s="23" t="s">
        <v>277</v>
      </c>
      <c r="AT133" s="23" t="s">
        <v>151</v>
      </c>
      <c r="AU133" s="23" t="s">
        <v>83</v>
      </c>
      <c r="AY133" s="23" t="s">
        <v>148</v>
      </c>
      <c r="BE133" s="203">
        <f t="shared" si="4"/>
        <v>0</v>
      </c>
      <c r="BF133" s="203">
        <f t="shared" si="5"/>
        <v>0</v>
      </c>
      <c r="BG133" s="203">
        <f t="shared" si="6"/>
        <v>0</v>
      </c>
      <c r="BH133" s="203">
        <f t="shared" si="7"/>
        <v>0</v>
      </c>
      <c r="BI133" s="203">
        <f t="shared" si="8"/>
        <v>0</v>
      </c>
      <c r="BJ133" s="23" t="s">
        <v>24</v>
      </c>
      <c r="BK133" s="203">
        <f t="shared" si="9"/>
        <v>0</v>
      </c>
      <c r="BL133" s="23" t="s">
        <v>277</v>
      </c>
      <c r="BM133" s="23" t="s">
        <v>570</v>
      </c>
    </row>
    <row r="134" spans="2:65" s="1" customFormat="1" ht="31.5" customHeight="1">
      <c r="B134" s="40"/>
      <c r="C134" s="192" t="s">
        <v>404</v>
      </c>
      <c r="D134" s="192" t="s">
        <v>151</v>
      </c>
      <c r="E134" s="193" t="s">
        <v>1244</v>
      </c>
      <c r="F134" s="194" t="s">
        <v>1245</v>
      </c>
      <c r="G134" s="195" t="s">
        <v>420</v>
      </c>
      <c r="H134" s="262"/>
      <c r="I134" s="197"/>
      <c r="J134" s="198">
        <f t="shared" si="0"/>
        <v>0</v>
      </c>
      <c r="K134" s="194" t="s">
        <v>155</v>
      </c>
      <c r="L134" s="60"/>
      <c r="M134" s="199" t="s">
        <v>22</v>
      </c>
      <c r="N134" s="200" t="s">
        <v>45</v>
      </c>
      <c r="O134" s="41"/>
      <c r="P134" s="201">
        <f t="shared" si="1"/>
        <v>0</v>
      </c>
      <c r="Q134" s="201">
        <v>0</v>
      </c>
      <c r="R134" s="201">
        <f t="shared" si="2"/>
        <v>0</v>
      </c>
      <c r="S134" s="201">
        <v>0</v>
      </c>
      <c r="T134" s="202">
        <f t="shared" si="3"/>
        <v>0</v>
      </c>
      <c r="AR134" s="23" t="s">
        <v>277</v>
      </c>
      <c r="AT134" s="23" t="s">
        <v>151</v>
      </c>
      <c r="AU134" s="23" t="s">
        <v>83</v>
      </c>
      <c r="AY134" s="23" t="s">
        <v>148</v>
      </c>
      <c r="BE134" s="203">
        <f t="shared" si="4"/>
        <v>0</v>
      </c>
      <c r="BF134" s="203">
        <f t="shared" si="5"/>
        <v>0</v>
      </c>
      <c r="BG134" s="203">
        <f t="shared" si="6"/>
        <v>0</v>
      </c>
      <c r="BH134" s="203">
        <f t="shared" si="7"/>
        <v>0</v>
      </c>
      <c r="BI134" s="203">
        <f t="shared" si="8"/>
        <v>0</v>
      </c>
      <c r="BJ134" s="23" t="s">
        <v>24</v>
      </c>
      <c r="BK134" s="203">
        <f t="shared" si="9"/>
        <v>0</v>
      </c>
      <c r="BL134" s="23" t="s">
        <v>277</v>
      </c>
      <c r="BM134" s="23" t="s">
        <v>1246</v>
      </c>
    </row>
    <row r="135" spans="2:63" s="10" customFormat="1" ht="29.85" customHeight="1">
      <c r="B135" s="175"/>
      <c r="C135" s="176"/>
      <c r="D135" s="189" t="s">
        <v>73</v>
      </c>
      <c r="E135" s="190" t="s">
        <v>1247</v>
      </c>
      <c r="F135" s="190" t="s">
        <v>1248</v>
      </c>
      <c r="G135" s="176"/>
      <c r="H135" s="176"/>
      <c r="I135" s="179"/>
      <c r="J135" s="191">
        <f>BK135</f>
        <v>0</v>
      </c>
      <c r="K135" s="176"/>
      <c r="L135" s="181"/>
      <c r="M135" s="182"/>
      <c r="N135" s="183"/>
      <c r="O135" s="183"/>
      <c r="P135" s="184">
        <f>SUM(P136:P157)</f>
        <v>0</v>
      </c>
      <c r="Q135" s="183"/>
      <c r="R135" s="184">
        <f>SUM(R136:R157)</f>
        <v>0.46668999999999994</v>
      </c>
      <c r="S135" s="183"/>
      <c r="T135" s="185">
        <f>SUM(T136:T157)</f>
        <v>0</v>
      </c>
      <c r="AR135" s="186" t="s">
        <v>83</v>
      </c>
      <c r="AT135" s="187" t="s">
        <v>73</v>
      </c>
      <c r="AU135" s="187" t="s">
        <v>24</v>
      </c>
      <c r="AY135" s="186" t="s">
        <v>148</v>
      </c>
      <c r="BK135" s="188">
        <f>SUM(BK136:BK157)</f>
        <v>0</v>
      </c>
    </row>
    <row r="136" spans="2:65" s="1" customFormat="1" ht="31.5" customHeight="1">
      <c r="B136" s="40"/>
      <c r="C136" s="192" t="s">
        <v>441</v>
      </c>
      <c r="D136" s="192" t="s">
        <v>151</v>
      </c>
      <c r="E136" s="193" t="s">
        <v>1249</v>
      </c>
      <c r="F136" s="194" t="s">
        <v>1250</v>
      </c>
      <c r="G136" s="195" t="s">
        <v>154</v>
      </c>
      <c r="H136" s="196">
        <v>3</v>
      </c>
      <c r="I136" s="197"/>
      <c r="J136" s="198">
        <f>ROUND(I136*H136,2)</f>
        <v>0</v>
      </c>
      <c r="K136" s="194" t="s">
        <v>155</v>
      </c>
      <c r="L136" s="60"/>
      <c r="M136" s="199" t="s">
        <v>22</v>
      </c>
      <c r="N136" s="200" t="s">
        <v>45</v>
      </c>
      <c r="O136" s="41"/>
      <c r="P136" s="201">
        <f>O136*H136</f>
        <v>0</v>
      </c>
      <c r="Q136" s="201">
        <v>0.01692</v>
      </c>
      <c r="R136" s="201">
        <f>Q136*H136</f>
        <v>0.05076</v>
      </c>
      <c r="S136" s="201">
        <v>0</v>
      </c>
      <c r="T136" s="202">
        <f>S136*H136</f>
        <v>0</v>
      </c>
      <c r="AR136" s="23" t="s">
        <v>277</v>
      </c>
      <c r="AT136" s="23" t="s">
        <v>151</v>
      </c>
      <c r="AU136" s="23" t="s">
        <v>83</v>
      </c>
      <c r="AY136" s="23" t="s">
        <v>148</v>
      </c>
      <c r="BE136" s="203">
        <f>IF(N136="základní",J136,0)</f>
        <v>0</v>
      </c>
      <c r="BF136" s="203">
        <f>IF(N136="snížená",J136,0)</f>
        <v>0</v>
      </c>
      <c r="BG136" s="203">
        <f>IF(N136="zákl. přenesená",J136,0)</f>
        <v>0</v>
      </c>
      <c r="BH136" s="203">
        <f>IF(N136="sníž. přenesená",J136,0)</f>
        <v>0</v>
      </c>
      <c r="BI136" s="203">
        <f>IF(N136="nulová",J136,0)</f>
        <v>0</v>
      </c>
      <c r="BJ136" s="23" t="s">
        <v>24</v>
      </c>
      <c r="BK136" s="203">
        <f>ROUND(I136*H136,2)</f>
        <v>0</v>
      </c>
      <c r="BL136" s="23" t="s">
        <v>277</v>
      </c>
      <c r="BM136" s="23" t="s">
        <v>83</v>
      </c>
    </row>
    <row r="137" spans="2:47" s="1" customFormat="1" ht="40.5">
      <c r="B137" s="40"/>
      <c r="C137" s="62"/>
      <c r="D137" s="244" t="s">
        <v>208</v>
      </c>
      <c r="E137" s="62"/>
      <c r="F137" s="248" t="s">
        <v>1251</v>
      </c>
      <c r="G137" s="62"/>
      <c r="H137" s="62"/>
      <c r="I137" s="162"/>
      <c r="J137" s="62"/>
      <c r="K137" s="62"/>
      <c r="L137" s="60"/>
      <c r="M137" s="210"/>
      <c r="N137" s="41"/>
      <c r="O137" s="41"/>
      <c r="P137" s="41"/>
      <c r="Q137" s="41"/>
      <c r="R137" s="41"/>
      <c r="S137" s="41"/>
      <c r="T137" s="77"/>
      <c r="AT137" s="23" t="s">
        <v>208</v>
      </c>
      <c r="AU137" s="23" t="s">
        <v>83</v>
      </c>
    </row>
    <row r="138" spans="2:65" s="1" customFormat="1" ht="22.5" customHeight="1">
      <c r="B138" s="40"/>
      <c r="C138" s="252" t="s">
        <v>448</v>
      </c>
      <c r="D138" s="252" t="s">
        <v>400</v>
      </c>
      <c r="E138" s="253" t="s">
        <v>1252</v>
      </c>
      <c r="F138" s="254" t="s">
        <v>1253</v>
      </c>
      <c r="G138" s="255" t="s">
        <v>306</v>
      </c>
      <c r="H138" s="256">
        <v>3</v>
      </c>
      <c r="I138" s="257"/>
      <c r="J138" s="258">
        <f>ROUND(I138*H138,2)</f>
        <v>0</v>
      </c>
      <c r="K138" s="254" t="s">
        <v>155</v>
      </c>
      <c r="L138" s="259"/>
      <c r="M138" s="260" t="s">
        <v>22</v>
      </c>
      <c r="N138" s="261" t="s">
        <v>45</v>
      </c>
      <c r="O138" s="41"/>
      <c r="P138" s="201">
        <f>O138*H138</f>
        <v>0</v>
      </c>
      <c r="Q138" s="201">
        <v>0.001</v>
      </c>
      <c r="R138" s="201">
        <f>Q138*H138</f>
        <v>0.003</v>
      </c>
      <c r="S138" s="201">
        <v>0</v>
      </c>
      <c r="T138" s="202">
        <f>S138*H138</f>
        <v>0</v>
      </c>
      <c r="AR138" s="23" t="s">
        <v>404</v>
      </c>
      <c r="AT138" s="23" t="s">
        <v>400</v>
      </c>
      <c r="AU138" s="23" t="s">
        <v>83</v>
      </c>
      <c r="AY138" s="23" t="s">
        <v>148</v>
      </c>
      <c r="BE138" s="203">
        <f>IF(N138="základní",J138,0)</f>
        <v>0</v>
      </c>
      <c r="BF138" s="203">
        <f>IF(N138="snížená",J138,0)</f>
        <v>0</v>
      </c>
      <c r="BG138" s="203">
        <f>IF(N138="zákl. přenesená",J138,0)</f>
        <v>0</v>
      </c>
      <c r="BH138" s="203">
        <f>IF(N138="sníž. přenesená",J138,0)</f>
        <v>0</v>
      </c>
      <c r="BI138" s="203">
        <f>IF(N138="nulová",J138,0)</f>
        <v>0</v>
      </c>
      <c r="BJ138" s="23" t="s">
        <v>24</v>
      </c>
      <c r="BK138" s="203">
        <f>ROUND(I138*H138,2)</f>
        <v>0</v>
      </c>
      <c r="BL138" s="23" t="s">
        <v>277</v>
      </c>
      <c r="BM138" s="23" t="s">
        <v>1254</v>
      </c>
    </row>
    <row r="139" spans="2:65" s="1" customFormat="1" ht="22.5" customHeight="1">
      <c r="B139" s="40"/>
      <c r="C139" s="252" t="s">
        <v>453</v>
      </c>
      <c r="D139" s="252" t="s">
        <v>400</v>
      </c>
      <c r="E139" s="253" t="s">
        <v>1255</v>
      </c>
      <c r="F139" s="254" t="s">
        <v>1256</v>
      </c>
      <c r="G139" s="255" t="s">
        <v>306</v>
      </c>
      <c r="H139" s="256">
        <v>3</v>
      </c>
      <c r="I139" s="257"/>
      <c r="J139" s="258">
        <f>ROUND(I139*H139,2)</f>
        <v>0</v>
      </c>
      <c r="K139" s="254" t="s">
        <v>155</v>
      </c>
      <c r="L139" s="259"/>
      <c r="M139" s="260" t="s">
        <v>22</v>
      </c>
      <c r="N139" s="261" t="s">
        <v>45</v>
      </c>
      <c r="O139" s="41"/>
      <c r="P139" s="201">
        <f>O139*H139</f>
        <v>0</v>
      </c>
      <c r="Q139" s="201">
        <v>0.00128</v>
      </c>
      <c r="R139" s="201">
        <f>Q139*H139</f>
        <v>0.0038400000000000005</v>
      </c>
      <c r="S139" s="201">
        <v>0</v>
      </c>
      <c r="T139" s="202">
        <f>S139*H139</f>
        <v>0</v>
      </c>
      <c r="AR139" s="23" t="s">
        <v>404</v>
      </c>
      <c r="AT139" s="23" t="s">
        <v>400</v>
      </c>
      <c r="AU139" s="23" t="s">
        <v>83</v>
      </c>
      <c r="AY139" s="23" t="s">
        <v>148</v>
      </c>
      <c r="BE139" s="203">
        <f>IF(N139="základní",J139,0)</f>
        <v>0</v>
      </c>
      <c r="BF139" s="203">
        <f>IF(N139="snížená",J139,0)</f>
        <v>0</v>
      </c>
      <c r="BG139" s="203">
        <f>IF(N139="zákl. přenesená",J139,0)</f>
        <v>0</v>
      </c>
      <c r="BH139" s="203">
        <f>IF(N139="sníž. přenesená",J139,0)</f>
        <v>0</v>
      </c>
      <c r="BI139" s="203">
        <f>IF(N139="nulová",J139,0)</f>
        <v>0</v>
      </c>
      <c r="BJ139" s="23" t="s">
        <v>24</v>
      </c>
      <c r="BK139" s="203">
        <f>ROUND(I139*H139,2)</f>
        <v>0</v>
      </c>
      <c r="BL139" s="23" t="s">
        <v>277</v>
      </c>
      <c r="BM139" s="23" t="s">
        <v>1257</v>
      </c>
    </row>
    <row r="140" spans="2:65" s="1" customFormat="1" ht="31.5" customHeight="1">
      <c r="B140" s="40"/>
      <c r="C140" s="192" t="s">
        <v>459</v>
      </c>
      <c r="D140" s="192" t="s">
        <v>151</v>
      </c>
      <c r="E140" s="193" t="s">
        <v>1258</v>
      </c>
      <c r="F140" s="194" t="s">
        <v>1259</v>
      </c>
      <c r="G140" s="195" t="s">
        <v>154</v>
      </c>
      <c r="H140" s="196">
        <v>3</v>
      </c>
      <c r="I140" s="197"/>
      <c r="J140" s="198">
        <f>ROUND(I140*H140,2)</f>
        <v>0</v>
      </c>
      <c r="K140" s="194" t="s">
        <v>155</v>
      </c>
      <c r="L140" s="60"/>
      <c r="M140" s="199" t="s">
        <v>22</v>
      </c>
      <c r="N140" s="200" t="s">
        <v>45</v>
      </c>
      <c r="O140" s="41"/>
      <c r="P140" s="201">
        <f>O140*H140</f>
        <v>0</v>
      </c>
      <c r="Q140" s="201">
        <v>0.01865</v>
      </c>
      <c r="R140" s="201">
        <f>Q140*H140</f>
        <v>0.05595</v>
      </c>
      <c r="S140" s="201">
        <v>0</v>
      </c>
      <c r="T140" s="202">
        <f>S140*H140</f>
        <v>0</v>
      </c>
      <c r="AR140" s="23" t="s">
        <v>277</v>
      </c>
      <c r="AT140" s="23" t="s">
        <v>151</v>
      </c>
      <c r="AU140" s="23" t="s">
        <v>83</v>
      </c>
      <c r="AY140" s="23" t="s">
        <v>148</v>
      </c>
      <c r="BE140" s="203">
        <f>IF(N140="základní",J140,0)</f>
        <v>0</v>
      </c>
      <c r="BF140" s="203">
        <f>IF(N140="snížená",J140,0)</f>
        <v>0</v>
      </c>
      <c r="BG140" s="203">
        <f>IF(N140="zákl. přenesená",J140,0)</f>
        <v>0</v>
      </c>
      <c r="BH140" s="203">
        <f>IF(N140="sníž. přenesená",J140,0)</f>
        <v>0</v>
      </c>
      <c r="BI140" s="203">
        <f>IF(N140="nulová",J140,0)</f>
        <v>0</v>
      </c>
      <c r="BJ140" s="23" t="s">
        <v>24</v>
      </c>
      <c r="BK140" s="203">
        <f>ROUND(I140*H140,2)</f>
        <v>0</v>
      </c>
      <c r="BL140" s="23" t="s">
        <v>277</v>
      </c>
      <c r="BM140" s="23" t="s">
        <v>1260</v>
      </c>
    </row>
    <row r="141" spans="2:65" s="1" customFormat="1" ht="31.5" customHeight="1">
      <c r="B141" s="40"/>
      <c r="C141" s="192" t="s">
        <v>465</v>
      </c>
      <c r="D141" s="192" t="s">
        <v>151</v>
      </c>
      <c r="E141" s="193" t="s">
        <v>1261</v>
      </c>
      <c r="F141" s="194" t="s">
        <v>1262</v>
      </c>
      <c r="G141" s="195" t="s">
        <v>154</v>
      </c>
      <c r="H141" s="196">
        <v>4</v>
      </c>
      <c r="I141" s="197"/>
      <c r="J141" s="198">
        <f>ROUND(I141*H141,2)</f>
        <v>0</v>
      </c>
      <c r="K141" s="194" t="s">
        <v>155</v>
      </c>
      <c r="L141" s="60"/>
      <c r="M141" s="199" t="s">
        <v>22</v>
      </c>
      <c r="N141" s="200" t="s">
        <v>45</v>
      </c>
      <c r="O141" s="41"/>
      <c r="P141" s="201">
        <f>O141*H141</f>
        <v>0</v>
      </c>
      <c r="Q141" s="201">
        <v>0.01376</v>
      </c>
      <c r="R141" s="201">
        <f>Q141*H141</f>
        <v>0.05504</v>
      </c>
      <c r="S141" s="201">
        <v>0</v>
      </c>
      <c r="T141" s="202">
        <f>S141*H141</f>
        <v>0</v>
      </c>
      <c r="AR141" s="23" t="s">
        <v>277</v>
      </c>
      <c r="AT141" s="23" t="s">
        <v>151</v>
      </c>
      <c r="AU141" s="23" t="s">
        <v>83</v>
      </c>
      <c r="AY141" s="23" t="s">
        <v>148</v>
      </c>
      <c r="BE141" s="203">
        <f>IF(N141="základní",J141,0)</f>
        <v>0</v>
      </c>
      <c r="BF141" s="203">
        <f>IF(N141="snížená",J141,0)</f>
        <v>0</v>
      </c>
      <c r="BG141" s="203">
        <f>IF(N141="zákl. přenesená",J141,0)</f>
        <v>0</v>
      </c>
      <c r="BH141" s="203">
        <f>IF(N141="sníž. přenesená",J141,0)</f>
        <v>0</v>
      </c>
      <c r="BI141" s="203">
        <f>IF(N141="nulová",J141,0)</f>
        <v>0</v>
      </c>
      <c r="BJ141" s="23" t="s">
        <v>24</v>
      </c>
      <c r="BK141" s="203">
        <f>ROUND(I141*H141,2)</f>
        <v>0</v>
      </c>
      <c r="BL141" s="23" t="s">
        <v>277</v>
      </c>
      <c r="BM141" s="23" t="s">
        <v>29</v>
      </c>
    </row>
    <row r="142" spans="2:47" s="1" customFormat="1" ht="54">
      <c r="B142" s="40"/>
      <c r="C142" s="62"/>
      <c r="D142" s="244" t="s">
        <v>208</v>
      </c>
      <c r="E142" s="62"/>
      <c r="F142" s="248" t="s">
        <v>1263</v>
      </c>
      <c r="G142" s="62"/>
      <c r="H142" s="62"/>
      <c r="I142" s="162"/>
      <c r="J142" s="62"/>
      <c r="K142" s="62"/>
      <c r="L142" s="60"/>
      <c r="M142" s="210"/>
      <c r="N142" s="41"/>
      <c r="O142" s="41"/>
      <c r="P142" s="41"/>
      <c r="Q142" s="41"/>
      <c r="R142" s="41"/>
      <c r="S142" s="41"/>
      <c r="T142" s="77"/>
      <c r="AT142" s="23" t="s">
        <v>208</v>
      </c>
      <c r="AU142" s="23" t="s">
        <v>83</v>
      </c>
    </row>
    <row r="143" spans="2:65" s="1" customFormat="1" ht="22.5" customHeight="1">
      <c r="B143" s="40"/>
      <c r="C143" s="192" t="s">
        <v>470</v>
      </c>
      <c r="D143" s="192" t="s">
        <v>151</v>
      </c>
      <c r="E143" s="193" t="s">
        <v>1264</v>
      </c>
      <c r="F143" s="194" t="s">
        <v>1265</v>
      </c>
      <c r="G143" s="195" t="s">
        <v>154</v>
      </c>
      <c r="H143" s="196">
        <v>2</v>
      </c>
      <c r="I143" s="197"/>
      <c r="J143" s="198">
        <f>ROUND(I143*H143,2)</f>
        <v>0</v>
      </c>
      <c r="K143" s="194" t="s">
        <v>155</v>
      </c>
      <c r="L143" s="60"/>
      <c r="M143" s="199" t="s">
        <v>22</v>
      </c>
      <c r="N143" s="200" t="s">
        <v>45</v>
      </c>
      <c r="O143" s="41"/>
      <c r="P143" s="201">
        <f>O143*H143</f>
        <v>0</v>
      </c>
      <c r="Q143" s="201">
        <v>0.01808</v>
      </c>
      <c r="R143" s="201">
        <f>Q143*H143</f>
        <v>0.03616</v>
      </c>
      <c r="S143" s="201">
        <v>0</v>
      </c>
      <c r="T143" s="202">
        <f>S143*H143</f>
        <v>0</v>
      </c>
      <c r="AR143" s="23" t="s">
        <v>277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277</v>
      </c>
      <c r="BM143" s="23" t="s">
        <v>318</v>
      </c>
    </row>
    <row r="144" spans="2:47" s="1" customFormat="1" ht="40.5">
      <c r="B144" s="40"/>
      <c r="C144" s="62"/>
      <c r="D144" s="244" t="s">
        <v>208</v>
      </c>
      <c r="E144" s="62"/>
      <c r="F144" s="248" t="s">
        <v>1266</v>
      </c>
      <c r="G144" s="62"/>
      <c r="H144" s="62"/>
      <c r="I144" s="162"/>
      <c r="J144" s="62"/>
      <c r="K144" s="62"/>
      <c r="L144" s="60"/>
      <c r="M144" s="210"/>
      <c r="N144" s="41"/>
      <c r="O144" s="41"/>
      <c r="P144" s="41"/>
      <c r="Q144" s="41"/>
      <c r="R144" s="41"/>
      <c r="S144" s="41"/>
      <c r="T144" s="77"/>
      <c r="AT144" s="23" t="s">
        <v>208</v>
      </c>
      <c r="AU144" s="23" t="s">
        <v>83</v>
      </c>
    </row>
    <row r="145" spans="2:65" s="1" customFormat="1" ht="31.5" customHeight="1">
      <c r="B145" s="40"/>
      <c r="C145" s="192" t="s">
        <v>474</v>
      </c>
      <c r="D145" s="192" t="s">
        <v>151</v>
      </c>
      <c r="E145" s="193" t="s">
        <v>1267</v>
      </c>
      <c r="F145" s="194" t="s">
        <v>1268</v>
      </c>
      <c r="G145" s="195" t="s">
        <v>154</v>
      </c>
      <c r="H145" s="196">
        <v>1</v>
      </c>
      <c r="I145" s="197"/>
      <c r="J145" s="198">
        <f>ROUND(I145*H145,2)</f>
        <v>0</v>
      </c>
      <c r="K145" s="194" t="s">
        <v>155</v>
      </c>
      <c r="L145" s="60"/>
      <c r="M145" s="199" t="s">
        <v>22</v>
      </c>
      <c r="N145" s="200" t="s">
        <v>45</v>
      </c>
      <c r="O145" s="41"/>
      <c r="P145" s="201">
        <f>O145*H145</f>
        <v>0</v>
      </c>
      <c r="Q145" s="201">
        <v>0.00494</v>
      </c>
      <c r="R145" s="201">
        <f>Q145*H145</f>
        <v>0.00494</v>
      </c>
      <c r="S145" s="201">
        <v>0</v>
      </c>
      <c r="T145" s="202">
        <f>S145*H145</f>
        <v>0</v>
      </c>
      <c r="AR145" s="23" t="s">
        <v>277</v>
      </c>
      <c r="AT145" s="23" t="s">
        <v>151</v>
      </c>
      <c r="AU145" s="23" t="s">
        <v>83</v>
      </c>
      <c r="AY145" s="23" t="s">
        <v>148</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277</v>
      </c>
      <c r="BM145" s="23" t="s">
        <v>329</v>
      </c>
    </row>
    <row r="146" spans="2:47" s="1" customFormat="1" ht="40.5">
      <c r="B146" s="40"/>
      <c r="C146" s="62"/>
      <c r="D146" s="244" t="s">
        <v>208</v>
      </c>
      <c r="E146" s="62"/>
      <c r="F146" s="248" t="s">
        <v>1269</v>
      </c>
      <c r="G146" s="62"/>
      <c r="H146" s="62"/>
      <c r="I146" s="162"/>
      <c r="J146" s="62"/>
      <c r="K146" s="62"/>
      <c r="L146" s="60"/>
      <c r="M146" s="210"/>
      <c r="N146" s="41"/>
      <c r="O146" s="41"/>
      <c r="P146" s="41"/>
      <c r="Q146" s="41"/>
      <c r="R146" s="41"/>
      <c r="S146" s="41"/>
      <c r="T146" s="77"/>
      <c r="AT146" s="23" t="s">
        <v>208</v>
      </c>
      <c r="AU146" s="23" t="s">
        <v>83</v>
      </c>
    </row>
    <row r="147" spans="2:65" s="1" customFormat="1" ht="31.5" customHeight="1">
      <c r="B147" s="40"/>
      <c r="C147" s="192" t="s">
        <v>479</v>
      </c>
      <c r="D147" s="192" t="s">
        <v>151</v>
      </c>
      <c r="E147" s="193" t="s">
        <v>1270</v>
      </c>
      <c r="F147" s="194" t="s">
        <v>1271</v>
      </c>
      <c r="G147" s="195" t="s">
        <v>154</v>
      </c>
      <c r="H147" s="196">
        <v>4</v>
      </c>
      <c r="I147" s="197"/>
      <c r="J147" s="198">
        <f>ROUND(I147*H147,2)</f>
        <v>0</v>
      </c>
      <c r="K147" s="194" t="s">
        <v>155</v>
      </c>
      <c r="L147" s="60"/>
      <c r="M147" s="199" t="s">
        <v>22</v>
      </c>
      <c r="N147" s="200" t="s">
        <v>45</v>
      </c>
      <c r="O147" s="41"/>
      <c r="P147" s="201">
        <f>O147*H147</f>
        <v>0</v>
      </c>
      <c r="Q147" s="201">
        <v>0.01388</v>
      </c>
      <c r="R147" s="201">
        <f>Q147*H147</f>
        <v>0.05552</v>
      </c>
      <c r="S147" s="201">
        <v>0</v>
      </c>
      <c r="T147" s="202">
        <f>S147*H147</f>
        <v>0</v>
      </c>
      <c r="AR147" s="23" t="s">
        <v>277</v>
      </c>
      <c r="AT147" s="23" t="s">
        <v>151</v>
      </c>
      <c r="AU147" s="23" t="s">
        <v>83</v>
      </c>
      <c r="AY147" s="23" t="s">
        <v>148</v>
      </c>
      <c r="BE147" s="203">
        <f>IF(N147="základní",J147,0)</f>
        <v>0</v>
      </c>
      <c r="BF147" s="203">
        <f>IF(N147="snížená",J147,0)</f>
        <v>0</v>
      </c>
      <c r="BG147" s="203">
        <f>IF(N147="zákl. přenesená",J147,0)</f>
        <v>0</v>
      </c>
      <c r="BH147" s="203">
        <f>IF(N147="sníž. přenesená",J147,0)</f>
        <v>0</v>
      </c>
      <c r="BI147" s="203">
        <f>IF(N147="nulová",J147,0)</f>
        <v>0</v>
      </c>
      <c r="BJ147" s="23" t="s">
        <v>24</v>
      </c>
      <c r="BK147" s="203">
        <f>ROUND(I147*H147,2)</f>
        <v>0</v>
      </c>
      <c r="BL147" s="23" t="s">
        <v>277</v>
      </c>
      <c r="BM147" s="23" t="s">
        <v>1272</v>
      </c>
    </row>
    <row r="148" spans="2:65" s="1" customFormat="1" ht="31.5" customHeight="1">
      <c r="B148" s="40"/>
      <c r="C148" s="192" t="s">
        <v>484</v>
      </c>
      <c r="D148" s="192" t="s">
        <v>151</v>
      </c>
      <c r="E148" s="193" t="s">
        <v>1273</v>
      </c>
      <c r="F148" s="194" t="s">
        <v>1274</v>
      </c>
      <c r="G148" s="195" t="s">
        <v>154</v>
      </c>
      <c r="H148" s="196">
        <v>4</v>
      </c>
      <c r="I148" s="197"/>
      <c r="J148" s="198">
        <f>ROUND(I148*H148,2)</f>
        <v>0</v>
      </c>
      <c r="K148" s="194" t="s">
        <v>155</v>
      </c>
      <c r="L148" s="60"/>
      <c r="M148" s="199" t="s">
        <v>22</v>
      </c>
      <c r="N148" s="200" t="s">
        <v>45</v>
      </c>
      <c r="O148" s="41"/>
      <c r="P148" s="201">
        <f>O148*H148</f>
        <v>0</v>
      </c>
      <c r="Q148" s="201">
        <v>0.04</v>
      </c>
      <c r="R148" s="201">
        <f>Q148*H148</f>
        <v>0.16</v>
      </c>
      <c r="S148" s="201">
        <v>0</v>
      </c>
      <c r="T148" s="202">
        <f>S148*H148</f>
        <v>0</v>
      </c>
      <c r="AR148" s="23" t="s">
        <v>277</v>
      </c>
      <c r="AT148" s="23" t="s">
        <v>151</v>
      </c>
      <c r="AU148" s="23" t="s">
        <v>83</v>
      </c>
      <c r="AY148" s="23" t="s">
        <v>148</v>
      </c>
      <c r="BE148" s="203">
        <f>IF(N148="základní",J148,0)</f>
        <v>0</v>
      </c>
      <c r="BF148" s="203">
        <f>IF(N148="snížená",J148,0)</f>
        <v>0</v>
      </c>
      <c r="BG148" s="203">
        <f>IF(N148="zákl. přenesená",J148,0)</f>
        <v>0</v>
      </c>
      <c r="BH148" s="203">
        <f>IF(N148="sníž. přenesená",J148,0)</f>
        <v>0</v>
      </c>
      <c r="BI148" s="203">
        <f>IF(N148="nulová",J148,0)</f>
        <v>0</v>
      </c>
      <c r="BJ148" s="23" t="s">
        <v>24</v>
      </c>
      <c r="BK148" s="203">
        <f>ROUND(I148*H148,2)</f>
        <v>0</v>
      </c>
      <c r="BL148" s="23" t="s">
        <v>277</v>
      </c>
      <c r="BM148" s="23" t="s">
        <v>277</v>
      </c>
    </row>
    <row r="149" spans="2:47" s="1" customFormat="1" ht="54">
      <c r="B149" s="40"/>
      <c r="C149" s="62"/>
      <c r="D149" s="244" t="s">
        <v>208</v>
      </c>
      <c r="E149" s="62"/>
      <c r="F149" s="248" t="s">
        <v>1275</v>
      </c>
      <c r="G149" s="62"/>
      <c r="H149" s="62"/>
      <c r="I149" s="162"/>
      <c r="J149" s="62"/>
      <c r="K149" s="62"/>
      <c r="L149" s="60"/>
      <c r="M149" s="210"/>
      <c r="N149" s="41"/>
      <c r="O149" s="41"/>
      <c r="P149" s="41"/>
      <c r="Q149" s="41"/>
      <c r="R149" s="41"/>
      <c r="S149" s="41"/>
      <c r="T149" s="77"/>
      <c r="AT149" s="23" t="s">
        <v>208</v>
      </c>
      <c r="AU149" s="23" t="s">
        <v>83</v>
      </c>
    </row>
    <row r="150" spans="2:65" s="1" customFormat="1" ht="31.5" customHeight="1">
      <c r="B150" s="40"/>
      <c r="C150" s="192" t="s">
        <v>488</v>
      </c>
      <c r="D150" s="192" t="s">
        <v>151</v>
      </c>
      <c r="E150" s="193" t="s">
        <v>1276</v>
      </c>
      <c r="F150" s="194" t="s">
        <v>1277</v>
      </c>
      <c r="G150" s="195" t="s">
        <v>154</v>
      </c>
      <c r="H150" s="196">
        <v>2</v>
      </c>
      <c r="I150" s="197"/>
      <c r="J150" s="198">
        <f>ROUND(I150*H150,2)</f>
        <v>0</v>
      </c>
      <c r="K150" s="194" t="s">
        <v>155</v>
      </c>
      <c r="L150" s="60"/>
      <c r="M150" s="199" t="s">
        <v>22</v>
      </c>
      <c r="N150" s="200" t="s">
        <v>45</v>
      </c>
      <c r="O150" s="41"/>
      <c r="P150" s="201">
        <f>O150*H150</f>
        <v>0</v>
      </c>
      <c r="Q150" s="201">
        <v>0.01248</v>
      </c>
      <c r="R150" s="201">
        <f>Q150*H150</f>
        <v>0.02496</v>
      </c>
      <c r="S150" s="201">
        <v>0</v>
      </c>
      <c r="T150" s="202">
        <f>S150*H150</f>
        <v>0</v>
      </c>
      <c r="AR150" s="23" t="s">
        <v>277</v>
      </c>
      <c r="AT150" s="23" t="s">
        <v>151</v>
      </c>
      <c r="AU150" s="23" t="s">
        <v>83</v>
      </c>
      <c r="AY150" s="23" t="s">
        <v>148</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277</v>
      </c>
      <c r="BM150" s="23" t="s">
        <v>351</v>
      </c>
    </row>
    <row r="151" spans="2:65" s="1" customFormat="1" ht="22.5" customHeight="1">
      <c r="B151" s="40"/>
      <c r="C151" s="192" t="s">
        <v>495</v>
      </c>
      <c r="D151" s="192" t="s">
        <v>151</v>
      </c>
      <c r="E151" s="193" t="s">
        <v>1278</v>
      </c>
      <c r="F151" s="194" t="s">
        <v>1279</v>
      </c>
      <c r="G151" s="195" t="s">
        <v>154</v>
      </c>
      <c r="H151" s="196">
        <v>4</v>
      </c>
      <c r="I151" s="197"/>
      <c r="J151" s="198">
        <f>ROUND(I151*H151,2)</f>
        <v>0</v>
      </c>
      <c r="K151" s="194" t="s">
        <v>155</v>
      </c>
      <c r="L151" s="60"/>
      <c r="M151" s="199" t="s">
        <v>22</v>
      </c>
      <c r="N151" s="200" t="s">
        <v>45</v>
      </c>
      <c r="O151" s="41"/>
      <c r="P151" s="201">
        <f>O151*H151</f>
        <v>0</v>
      </c>
      <c r="Q151" s="201">
        <v>0.00184</v>
      </c>
      <c r="R151" s="201">
        <f>Q151*H151</f>
        <v>0.00736</v>
      </c>
      <c r="S151" s="201">
        <v>0</v>
      </c>
      <c r="T151" s="202">
        <f>S151*H151</f>
        <v>0</v>
      </c>
      <c r="AR151" s="23" t="s">
        <v>277</v>
      </c>
      <c r="AT151" s="23" t="s">
        <v>151</v>
      </c>
      <c r="AU151" s="23" t="s">
        <v>83</v>
      </c>
      <c r="AY151" s="23" t="s">
        <v>148</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277</v>
      </c>
      <c r="BM151" s="23" t="s">
        <v>364</v>
      </c>
    </row>
    <row r="152" spans="2:47" s="1" customFormat="1" ht="27">
      <c r="B152" s="40"/>
      <c r="C152" s="62"/>
      <c r="D152" s="244" t="s">
        <v>208</v>
      </c>
      <c r="E152" s="62"/>
      <c r="F152" s="248" t="s">
        <v>1280</v>
      </c>
      <c r="G152" s="62"/>
      <c r="H152" s="62"/>
      <c r="I152" s="162"/>
      <c r="J152" s="62"/>
      <c r="K152" s="62"/>
      <c r="L152" s="60"/>
      <c r="M152" s="210"/>
      <c r="N152" s="41"/>
      <c r="O152" s="41"/>
      <c r="P152" s="41"/>
      <c r="Q152" s="41"/>
      <c r="R152" s="41"/>
      <c r="S152" s="41"/>
      <c r="T152" s="77"/>
      <c r="AT152" s="23" t="s">
        <v>208</v>
      </c>
      <c r="AU152" s="23" t="s">
        <v>83</v>
      </c>
    </row>
    <row r="153" spans="2:65" s="1" customFormat="1" ht="22.5" customHeight="1">
      <c r="B153" s="40"/>
      <c r="C153" s="192" t="s">
        <v>500</v>
      </c>
      <c r="D153" s="192" t="s">
        <v>151</v>
      </c>
      <c r="E153" s="193" t="s">
        <v>1281</v>
      </c>
      <c r="F153" s="194" t="s">
        <v>1282</v>
      </c>
      <c r="G153" s="195" t="s">
        <v>154</v>
      </c>
      <c r="H153" s="196">
        <v>1</v>
      </c>
      <c r="I153" s="197"/>
      <c r="J153" s="198">
        <f>ROUND(I153*H153,2)</f>
        <v>0</v>
      </c>
      <c r="K153" s="194" t="s">
        <v>155</v>
      </c>
      <c r="L153" s="60"/>
      <c r="M153" s="199" t="s">
        <v>22</v>
      </c>
      <c r="N153" s="200" t="s">
        <v>45</v>
      </c>
      <c r="O153" s="41"/>
      <c r="P153" s="201">
        <f>O153*H153</f>
        <v>0</v>
      </c>
      <c r="Q153" s="201">
        <v>0.0018</v>
      </c>
      <c r="R153" s="201">
        <f>Q153*H153</f>
        <v>0.0018</v>
      </c>
      <c r="S153" s="201">
        <v>0</v>
      </c>
      <c r="T153" s="202">
        <f>S153*H153</f>
        <v>0</v>
      </c>
      <c r="AR153" s="23" t="s">
        <v>277</v>
      </c>
      <c r="AT153" s="23" t="s">
        <v>151</v>
      </c>
      <c r="AU153" s="23" t="s">
        <v>83</v>
      </c>
      <c r="AY153" s="23" t="s">
        <v>148</v>
      </c>
      <c r="BE153" s="203">
        <f>IF(N153="základní",J153,0)</f>
        <v>0</v>
      </c>
      <c r="BF153" s="203">
        <f>IF(N153="snížená",J153,0)</f>
        <v>0</v>
      </c>
      <c r="BG153" s="203">
        <f>IF(N153="zákl. přenesená",J153,0)</f>
        <v>0</v>
      </c>
      <c r="BH153" s="203">
        <f>IF(N153="sníž. přenesená",J153,0)</f>
        <v>0</v>
      </c>
      <c r="BI153" s="203">
        <f>IF(N153="nulová",J153,0)</f>
        <v>0</v>
      </c>
      <c r="BJ153" s="23" t="s">
        <v>24</v>
      </c>
      <c r="BK153" s="203">
        <f>ROUND(I153*H153,2)</f>
        <v>0</v>
      </c>
      <c r="BL153" s="23" t="s">
        <v>277</v>
      </c>
      <c r="BM153" s="23" t="s">
        <v>374</v>
      </c>
    </row>
    <row r="154" spans="2:47" s="1" customFormat="1" ht="27">
      <c r="B154" s="40"/>
      <c r="C154" s="62"/>
      <c r="D154" s="244" t="s">
        <v>208</v>
      </c>
      <c r="E154" s="62"/>
      <c r="F154" s="248" t="s">
        <v>1283</v>
      </c>
      <c r="G154" s="62"/>
      <c r="H154" s="62"/>
      <c r="I154" s="162"/>
      <c r="J154" s="62"/>
      <c r="K154" s="62"/>
      <c r="L154" s="60"/>
      <c r="M154" s="210"/>
      <c r="N154" s="41"/>
      <c r="O154" s="41"/>
      <c r="P154" s="41"/>
      <c r="Q154" s="41"/>
      <c r="R154" s="41"/>
      <c r="S154" s="41"/>
      <c r="T154" s="77"/>
      <c r="AT154" s="23" t="s">
        <v>208</v>
      </c>
      <c r="AU154" s="23" t="s">
        <v>83</v>
      </c>
    </row>
    <row r="155" spans="2:65" s="1" customFormat="1" ht="22.5" customHeight="1">
      <c r="B155" s="40"/>
      <c r="C155" s="192" t="s">
        <v>507</v>
      </c>
      <c r="D155" s="192" t="s">
        <v>151</v>
      </c>
      <c r="E155" s="193" t="s">
        <v>1284</v>
      </c>
      <c r="F155" s="194" t="s">
        <v>1285</v>
      </c>
      <c r="G155" s="195" t="s">
        <v>154</v>
      </c>
      <c r="H155" s="196">
        <v>4</v>
      </c>
      <c r="I155" s="197"/>
      <c r="J155" s="198">
        <f>ROUND(I155*H155,2)</f>
        <v>0</v>
      </c>
      <c r="K155" s="194" t="s">
        <v>155</v>
      </c>
      <c r="L155" s="60"/>
      <c r="M155" s="199" t="s">
        <v>22</v>
      </c>
      <c r="N155" s="200" t="s">
        <v>45</v>
      </c>
      <c r="O155" s="41"/>
      <c r="P155" s="201">
        <f>O155*H155</f>
        <v>0</v>
      </c>
      <c r="Q155" s="201">
        <v>0.00184</v>
      </c>
      <c r="R155" s="201">
        <f>Q155*H155</f>
        <v>0.00736</v>
      </c>
      <c r="S155" s="201">
        <v>0</v>
      </c>
      <c r="T155" s="202">
        <f>S155*H155</f>
        <v>0</v>
      </c>
      <c r="AR155" s="23" t="s">
        <v>277</v>
      </c>
      <c r="AT155" s="23" t="s">
        <v>151</v>
      </c>
      <c r="AU155" s="23" t="s">
        <v>83</v>
      </c>
      <c r="AY155" s="23" t="s">
        <v>148</v>
      </c>
      <c r="BE155" s="203">
        <f>IF(N155="základní",J155,0)</f>
        <v>0</v>
      </c>
      <c r="BF155" s="203">
        <f>IF(N155="snížená",J155,0)</f>
        <v>0</v>
      </c>
      <c r="BG155" s="203">
        <f>IF(N155="zákl. přenesená",J155,0)</f>
        <v>0</v>
      </c>
      <c r="BH155" s="203">
        <f>IF(N155="sníž. přenesená",J155,0)</f>
        <v>0</v>
      </c>
      <c r="BI155" s="203">
        <f>IF(N155="nulová",J155,0)</f>
        <v>0</v>
      </c>
      <c r="BJ155" s="23" t="s">
        <v>24</v>
      </c>
      <c r="BK155" s="203">
        <f>ROUND(I155*H155,2)</f>
        <v>0</v>
      </c>
      <c r="BL155" s="23" t="s">
        <v>277</v>
      </c>
      <c r="BM155" s="23" t="s">
        <v>384</v>
      </c>
    </row>
    <row r="156" spans="2:47" s="1" customFormat="1" ht="27">
      <c r="B156" s="40"/>
      <c r="C156" s="62"/>
      <c r="D156" s="244" t="s">
        <v>208</v>
      </c>
      <c r="E156" s="62"/>
      <c r="F156" s="248" t="s">
        <v>1286</v>
      </c>
      <c r="G156" s="62"/>
      <c r="H156" s="62"/>
      <c r="I156" s="162"/>
      <c r="J156" s="62"/>
      <c r="K156" s="62"/>
      <c r="L156" s="60"/>
      <c r="M156" s="210"/>
      <c r="N156" s="41"/>
      <c r="O156" s="41"/>
      <c r="P156" s="41"/>
      <c r="Q156" s="41"/>
      <c r="R156" s="41"/>
      <c r="S156" s="41"/>
      <c r="T156" s="77"/>
      <c r="AT156" s="23" t="s">
        <v>208</v>
      </c>
      <c r="AU156" s="23" t="s">
        <v>83</v>
      </c>
    </row>
    <row r="157" spans="2:65" s="1" customFormat="1" ht="31.5" customHeight="1">
      <c r="B157" s="40"/>
      <c r="C157" s="192" t="s">
        <v>511</v>
      </c>
      <c r="D157" s="192" t="s">
        <v>151</v>
      </c>
      <c r="E157" s="193" t="s">
        <v>1287</v>
      </c>
      <c r="F157" s="194" t="s">
        <v>1288</v>
      </c>
      <c r="G157" s="195" t="s">
        <v>420</v>
      </c>
      <c r="H157" s="262"/>
      <c r="I157" s="197"/>
      <c r="J157" s="198">
        <f>ROUND(I157*H157,2)</f>
        <v>0</v>
      </c>
      <c r="K157" s="194" t="s">
        <v>155</v>
      </c>
      <c r="L157" s="60"/>
      <c r="M157" s="199" t="s">
        <v>22</v>
      </c>
      <c r="N157" s="200" t="s">
        <v>45</v>
      </c>
      <c r="O157" s="41"/>
      <c r="P157" s="201">
        <f>O157*H157</f>
        <v>0</v>
      </c>
      <c r="Q157" s="201">
        <v>0</v>
      </c>
      <c r="R157" s="201">
        <f>Q157*H157</f>
        <v>0</v>
      </c>
      <c r="S157" s="201">
        <v>0</v>
      </c>
      <c r="T157" s="202">
        <f>S157*H157</f>
        <v>0</v>
      </c>
      <c r="AR157" s="23" t="s">
        <v>277</v>
      </c>
      <c r="AT157" s="23" t="s">
        <v>151</v>
      </c>
      <c r="AU157" s="23" t="s">
        <v>83</v>
      </c>
      <c r="AY157" s="23" t="s">
        <v>148</v>
      </c>
      <c r="BE157" s="203">
        <f>IF(N157="základní",J157,0)</f>
        <v>0</v>
      </c>
      <c r="BF157" s="203">
        <f>IF(N157="snížená",J157,0)</f>
        <v>0</v>
      </c>
      <c r="BG157" s="203">
        <f>IF(N157="zákl. přenesená",J157,0)</f>
        <v>0</v>
      </c>
      <c r="BH157" s="203">
        <f>IF(N157="sníž. přenesená",J157,0)</f>
        <v>0</v>
      </c>
      <c r="BI157" s="203">
        <f>IF(N157="nulová",J157,0)</f>
        <v>0</v>
      </c>
      <c r="BJ157" s="23" t="s">
        <v>24</v>
      </c>
      <c r="BK157" s="203">
        <f>ROUND(I157*H157,2)</f>
        <v>0</v>
      </c>
      <c r="BL157" s="23" t="s">
        <v>277</v>
      </c>
      <c r="BM157" s="23" t="s">
        <v>1289</v>
      </c>
    </row>
    <row r="158" spans="2:63" s="10" customFormat="1" ht="37.35" customHeight="1">
      <c r="B158" s="175"/>
      <c r="C158" s="176"/>
      <c r="D158" s="189" t="s">
        <v>73</v>
      </c>
      <c r="E158" s="265" t="s">
        <v>1290</v>
      </c>
      <c r="F158" s="265" t="s">
        <v>1291</v>
      </c>
      <c r="G158" s="176"/>
      <c r="H158" s="176"/>
      <c r="I158" s="179"/>
      <c r="J158" s="266">
        <f>BK158</f>
        <v>0</v>
      </c>
      <c r="K158" s="176"/>
      <c r="L158" s="181"/>
      <c r="M158" s="182"/>
      <c r="N158" s="183"/>
      <c r="O158" s="183"/>
      <c r="P158" s="184">
        <f>SUM(P159:P160)</f>
        <v>0</v>
      </c>
      <c r="Q158" s="183"/>
      <c r="R158" s="184">
        <f>SUM(R159:R160)</f>
        <v>0</v>
      </c>
      <c r="S158" s="183"/>
      <c r="T158" s="185">
        <f>SUM(T159:T160)</f>
        <v>0</v>
      </c>
      <c r="AR158" s="186" t="s">
        <v>167</v>
      </c>
      <c r="AT158" s="187" t="s">
        <v>73</v>
      </c>
      <c r="AU158" s="187" t="s">
        <v>74</v>
      </c>
      <c r="AY158" s="186" t="s">
        <v>148</v>
      </c>
      <c r="BK158" s="188">
        <f>SUM(BK159:BK160)</f>
        <v>0</v>
      </c>
    </row>
    <row r="159" spans="2:65" s="1" customFormat="1" ht="31.5" customHeight="1">
      <c r="B159" s="40"/>
      <c r="C159" s="192" t="s">
        <v>515</v>
      </c>
      <c r="D159" s="192" t="s">
        <v>151</v>
      </c>
      <c r="E159" s="193" t="s">
        <v>1292</v>
      </c>
      <c r="F159" s="194" t="s">
        <v>1293</v>
      </c>
      <c r="G159" s="195" t="s">
        <v>657</v>
      </c>
      <c r="H159" s="196">
        <v>24</v>
      </c>
      <c r="I159" s="197"/>
      <c r="J159" s="198">
        <f>ROUND(I159*H159,2)</f>
        <v>0</v>
      </c>
      <c r="K159" s="194" t="s">
        <v>155</v>
      </c>
      <c r="L159" s="60"/>
      <c r="M159" s="199" t="s">
        <v>22</v>
      </c>
      <c r="N159" s="200" t="s">
        <v>45</v>
      </c>
      <c r="O159" s="41"/>
      <c r="P159" s="201">
        <f>O159*H159</f>
        <v>0</v>
      </c>
      <c r="Q159" s="201">
        <v>0</v>
      </c>
      <c r="R159" s="201">
        <f>Q159*H159</f>
        <v>0</v>
      </c>
      <c r="S159" s="201">
        <v>0</v>
      </c>
      <c r="T159" s="202">
        <f>S159*H159</f>
        <v>0</v>
      </c>
      <c r="AR159" s="23" t="s">
        <v>1294</v>
      </c>
      <c r="AT159" s="23" t="s">
        <v>151</v>
      </c>
      <c r="AU159" s="23" t="s">
        <v>24</v>
      </c>
      <c r="AY159" s="23" t="s">
        <v>148</v>
      </c>
      <c r="BE159" s="203">
        <f>IF(N159="základní",J159,0)</f>
        <v>0</v>
      </c>
      <c r="BF159" s="203">
        <f>IF(N159="snížená",J159,0)</f>
        <v>0</v>
      </c>
      <c r="BG159" s="203">
        <f>IF(N159="zákl. přenesená",J159,0)</f>
        <v>0</v>
      </c>
      <c r="BH159" s="203">
        <f>IF(N159="sníž. přenesená",J159,0)</f>
        <v>0</v>
      </c>
      <c r="BI159" s="203">
        <f>IF(N159="nulová",J159,0)</f>
        <v>0</v>
      </c>
      <c r="BJ159" s="23" t="s">
        <v>24</v>
      </c>
      <c r="BK159" s="203">
        <f>ROUND(I159*H159,2)</f>
        <v>0</v>
      </c>
      <c r="BL159" s="23" t="s">
        <v>1294</v>
      </c>
      <c r="BM159" s="23" t="s">
        <v>1295</v>
      </c>
    </row>
    <row r="160" spans="2:51" s="12" customFormat="1" ht="13.5">
      <c r="B160" s="222"/>
      <c r="C160" s="223"/>
      <c r="D160" s="208" t="s">
        <v>210</v>
      </c>
      <c r="E160" s="224" t="s">
        <v>22</v>
      </c>
      <c r="F160" s="225" t="s">
        <v>1296</v>
      </c>
      <c r="G160" s="223"/>
      <c r="H160" s="226">
        <v>24</v>
      </c>
      <c r="I160" s="227"/>
      <c r="J160" s="223"/>
      <c r="K160" s="223"/>
      <c r="L160" s="228"/>
      <c r="M160" s="267"/>
      <c r="N160" s="268"/>
      <c r="O160" s="268"/>
      <c r="P160" s="268"/>
      <c r="Q160" s="268"/>
      <c r="R160" s="268"/>
      <c r="S160" s="268"/>
      <c r="T160" s="269"/>
      <c r="AT160" s="232" t="s">
        <v>210</v>
      </c>
      <c r="AU160" s="232" t="s">
        <v>24</v>
      </c>
      <c r="AV160" s="12" t="s">
        <v>83</v>
      </c>
      <c r="AW160" s="12" t="s">
        <v>38</v>
      </c>
      <c r="AX160" s="12" t="s">
        <v>24</v>
      </c>
      <c r="AY160" s="232" t="s">
        <v>148</v>
      </c>
    </row>
    <row r="161" spans="2:12" s="1" customFormat="1" ht="6.95" customHeight="1">
      <c r="B161" s="55"/>
      <c r="C161" s="56"/>
      <c r="D161" s="56"/>
      <c r="E161" s="56"/>
      <c r="F161" s="56"/>
      <c r="G161" s="56"/>
      <c r="H161" s="56"/>
      <c r="I161" s="138"/>
      <c r="J161" s="56"/>
      <c r="K161" s="56"/>
      <c r="L161" s="60"/>
    </row>
  </sheetData>
  <sheetProtection password="CC35" sheet="1" objects="1" scenarios="1" formatCells="0" formatColumns="0" formatRows="0" sort="0" autoFilter="0"/>
  <autoFilter ref="C80:K160"/>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95</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1297</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ROUND(SUM(BE83:BE146),2)</f>
        <v>0</v>
      </c>
      <c r="G30" s="41"/>
      <c r="H30" s="41"/>
      <c r="I30" s="130">
        <v>0.21</v>
      </c>
      <c r="J30" s="129">
        <f>ROUND(ROUND((SUM(BE83:BE146)),2)*I30,2)</f>
        <v>0</v>
      </c>
      <c r="K30" s="44"/>
    </row>
    <row r="31" spans="2:11" s="1" customFormat="1" ht="14.45" customHeight="1">
      <c r="B31" s="40"/>
      <c r="C31" s="41"/>
      <c r="D31" s="41"/>
      <c r="E31" s="48" t="s">
        <v>46</v>
      </c>
      <c r="F31" s="129">
        <f>ROUND(SUM(BF83:BF146),2)</f>
        <v>0</v>
      </c>
      <c r="G31" s="41"/>
      <c r="H31" s="41"/>
      <c r="I31" s="130">
        <v>0.15</v>
      </c>
      <c r="J31" s="129">
        <f>ROUND(ROUND((SUM(BF83:BF146)),2)*I31,2)</f>
        <v>0</v>
      </c>
      <c r="K31" s="44"/>
    </row>
    <row r="32" spans="2:11" s="1" customFormat="1" ht="14.45" customHeight="1" hidden="1">
      <c r="B32" s="40"/>
      <c r="C32" s="41"/>
      <c r="D32" s="41"/>
      <c r="E32" s="48" t="s">
        <v>47</v>
      </c>
      <c r="F32" s="129">
        <f>ROUND(SUM(BG83:BG146),2)</f>
        <v>0</v>
      </c>
      <c r="G32" s="41"/>
      <c r="H32" s="41"/>
      <c r="I32" s="130">
        <v>0.21</v>
      </c>
      <c r="J32" s="129">
        <v>0</v>
      </c>
      <c r="K32" s="44"/>
    </row>
    <row r="33" spans="2:11" s="1" customFormat="1" ht="14.45" customHeight="1" hidden="1">
      <c r="B33" s="40"/>
      <c r="C33" s="41"/>
      <c r="D33" s="41"/>
      <c r="E33" s="48" t="s">
        <v>48</v>
      </c>
      <c r="F33" s="129">
        <f>ROUND(SUM(BH83:BH146),2)</f>
        <v>0</v>
      </c>
      <c r="G33" s="41"/>
      <c r="H33" s="41"/>
      <c r="I33" s="130">
        <v>0.15</v>
      </c>
      <c r="J33" s="129">
        <v>0</v>
      </c>
      <c r="K33" s="44"/>
    </row>
    <row r="34" spans="2:11" s="1" customFormat="1" ht="14.45" customHeight="1" hidden="1">
      <c r="B34" s="40"/>
      <c r="C34" s="41"/>
      <c r="D34" s="41"/>
      <c r="E34" s="48" t="s">
        <v>49</v>
      </c>
      <c r="F34" s="129">
        <f>ROUND(SUM(BI83:BI146),2)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02c - Vytápění, chlazení</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J83</f>
        <v>0</v>
      </c>
      <c r="K56" s="44"/>
      <c r="AU56" s="23" t="s">
        <v>126</v>
      </c>
    </row>
    <row r="57" spans="2:11" s="7" customFormat="1" ht="24.95" customHeight="1">
      <c r="B57" s="148"/>
      <c r="C57" s="149"/>
      <c r="D57" s="150" t="s">
        <v>188</v>
      </c>
      <c r="E57" s="151"/>
      <c r="F57" s="151"/>
      <c r="G57" s="151"/>
      <c r="H57" s="151"/>
      <c r="I57" s="152"/>
      <c r="J57" s="153">
        <f>J84</f>
        <v>0</v>
      </c>
      <c r="K57" s="154"/>
    </row>
    <row r="58" spans="2:11" s="8" customFormat="1" ht="19.9" customHeight="1">
      <c r="B58" s="155"/>
      <c r="C58" s="156"/>
      <c r="D58" s="157" t="s">
        <v>190</v>
      </c>
      <c r="E58" s="158"/>
      <c r="F58" s="158"/>
      <c r="G58" s="158"/>
      <c r="H58" s="158"/>
      <c r="I58" s="159"/>
      <c r="J58" s="160">
        <f>J85</f>
        <v>0</v>
      </c>
      <c r="K58" s="161"/>
    </row>
    <row r="59" spans="2:11" s="8" customFormat="1" ht="19.9" customHeight="1">
      <c r="B59" s="155"/>
      <c r="C59" s="156"/>
      <c r="D59" s="157" t="s">
        <v>1298</v>
      </c>
      <c r="E59" s="158"/>
      <c r="F59" s="158"/>
      <c r="G59" s="158"/>
      <c r="H59" s="158"/>
      <c r="I59" s="159"/>
      <c r="J59" s="160">
        <f>J97</f>
        <v>0</v>
      </c>
      <c r="K59" s="161"/>
    </row>
    <row r="60" spans="2:11" s="8" customFormat="1" ht="19.9" customHeight="1">
      <c r="B60" s="155"/>
      <c r="C60" s="156"/>
      <c r="D60" s="157" t="s">
        <v>1299</v>
      </c>
      <c r="E60" s="158"/>
      <c r="F60" s="158"/>
      <c r="G60" s="158"/>
      <c r="H60" s="158"/>
      <c r="I60" s="159"/>
      <c r="J60" s="160">
        <f>J110</f>
        <v>0</v>
      </c>
      <c r="K60" s="161"/>
    </row>
    <row r="61" spans="2:11" s="8" customFormat="1" ht="19.9" customHeight="1">
      <c r="B61" s="155"/>
      <c r="C61" s="156"/>
      <c r="D61" s="157" t="s">
        <v>1300</v>
      </c>
      <c r="E61" s="158"/>
      <c r="F61" s="158"/>
      <c r="G61" s="158"/>
      <c r="H61" s="158"/>
      <c r="I61" s="159"/>
      <c r="J61" s="160">
        <f>J124</f>
        <v>0</v>
      </c>
      <c r="K61" s="161"/>
    </row>
    <row r="62" spans="2:11" s="8" customFormat="1" ht="19.9" customHeight="1">
      <c r="B62" s="155"/>
      <c r="C62" s="156"/>
      <c r="D62" s="157" t="s">
        <v>1301</v>
      </c>
      <c r="E62" s="158"/>
      <c r="F62" s="158"/>
      <c r="G62" s="158"/>
      <c r="H62" s="158"/>
      <c r="I62" s="159"/>
      <c r="J62" s="160">
        <f>J134</f>
        <v>0</v>
      </c>
      <c r="K62" s="161"/>
    </row>
    <row r="63" spans="2:11" s="8" customFormat="1" ht="19.9" customHeight="1">
      <c r="B63" s="155"/>
      <c r="C63" s="156"/>
      <c r="D63" s="157" t="s">
        <v>1302</v>
      </c>
      <c r="E63" s="158"/>
      <c r="F63" s="158"/>
      <c r="G63" s="158"/>
      <c r="H63" s="158"/>
      <c r="I63" s="159"/>
      <c r="J63" s="160">
        <f>J142</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131</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22.5" customHeight="1">
      <c r="B73" s="40"/>
      <c r="C73" s="62"/>
      <c r="D73" s="62"/>
      <c r="E73" s="393" t="str">
        <f>E7</f>
        <v>Stavební úpravy v 3. NP a nástavba 4. NP v objektu VŠE - Centrum aplikovaného výzkumu</v>
      </c>
      <c r="F73" s="394"/>
      <c r="G73" s="394"/>
      <c r="H73" s="394"/>
      <c r="I73" s="162"/>
      <c r="J73" s="62"/>
      <c r="K73" s="62"/>
      <c r="L73" s="60"/>
    </row>
    <row r="74" spans="2:12" s="1" customFormat="1" ht="14.45" customHeight="1">
      <c r="B74" s="40"/>
      <c r="C74" s="64" t="s">
        <v>120</v>
      </c>
      <c r="D74" s="62"/>
      <c r="E74" s="62"/>
      <c r="F74" s="62"/>
      <c r="G74" s="62"/>
      <c r="H74" s="62"/>
      <c r="I74" s="162"/>
      <c r="J74" s="62"/>
      <c r="K74" s="62"/>
      <c r="L74" s="60"/>
    </row>
    <row r="75" spans="2:12" s="1" customFormat="1" ht="23.25" customHeight="1">
      <c r="B75" s="40"/>
      <c r="C75" s="62"/>
      <c r="D75" s="62"/>
      <c r="E75" s="369" t="str">
        <f>E9</f>
        <v>SO 02c - Vytápění, chlazení</v>
      </c>
      <c r="F75" s="395"/>
      <c r="G75" s="395"/>
      <c r="H75" s="395"/>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8.10.2017</v>
      </c>
      <c r="K77" s="62"/>
      <c r="L77" s="60"/>
    </row>
    <row r="78" spans="2:12" s="1" customFormat="1" ht="6.95" customHeight="1">
      <c r="B78" s="40"/>
      <c r="C78" s="62"/>
      <c r="D78" s="62"/>
      <c r="E78" s="62"/>
      <c r="F78" s="62"/>
      <c r="G78" s="62"/>
      <c r="H78" s="62"/>
      <c r="I78" s="162"/>
      <c r="J78" s="62"/>
      <c r="K78" s="62"/>
      <c r="L78" s="60"/>
    </row>
    <row r="79" spans="2:12" s="1" customFormat="1" ht="13.5">
      <c r="B79" s="40"/>
      <c r="C79" s="64" t="s">
        <v>31</v>
      </c>
      <c r="D79" s="62"/>
      <c r="E79" s="62"/>
      <c r="F79" s="163" t="str">
        <f>E15</f>
        <v xml:space="preserve"> </v>
      </c>
      <c r="G79" s="62"/>
      <c r="H79" s="62"/>
      <c r="I79" s="164" t="s">
        <v>37</v>
      </c>
      <c r="J79" s="163" t="str">
        <f>E21</f>
        <v xml:space="preserve"> </v>
      </c>
      <c r="K79" s="62"/>
      <c r="L79" s="60"/>
    </row>
    <row r="80" spans="2:12" s="1" customFormat="1" ht="14.45" customHeight="1">
      <c r="B80" s="40"/>
      <c r="C80" s="64" t="s">
        <v>35</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132</v>
      </c>
      <c r="D82" s="167" t="s">
        <v>59</v>
      </c>
      <c r="E82" s="167" t="s">
        <v>55</v>
      </c>
      <c r="F82" s="167" t="s">
        <v>133</v>
      </c>
      <c r="G82" s="167" t="s">
        <v>134</v>
      </c>
      <c r="H82" s="167" t="s">
        <v>135</v>
      </c>
      <c r="I82" s="168" t="s">
        <v>136</v>
      </c>
      <c r="J82" s="167" t="s">
        <v>124</v>
      </c>
      <c r="K82" s="169" t="s">
        <v>137</v>
      </c>
      <c r="L82" s="170"/>
      <c r="M82" s="80" t="s">
        <v>138</v>
      </c>
      <c r="N82" s="81" t="s">
        <v>44</v>
      </c>
      <c r="O82" s="81" t="s">
        <v>139</v>
      </c>
      <c r="P82" s="81" t="s">
        <v>140</v>
      </c>
      <c r="Q82" s="81" t="s">
        <v>141</v>
      </c>
      <c r="R82" s="81" t="s">
        <v>142</v>
      </c>
      <c r="S82" s="81" t="s">
        <v>143</v>
      </c>
      <c r="T82" s="82" t="s">
        <v>144</v>
      </c>
    </row>
    <row r="83" spans="2:63" s="1" customFormat="1" ht="29.25" customHeight="1">
      <c r="B83" s="40"/>
      <c r="C83" s="86" t="s">
        <v>125</v>
      </c>
      <c r="D83" s="62"/>
      <c r="E83" s="62"/>
      <c r="F83" s="62"/>
      <c r="G83" s="62"/>
      <c r="H83" s="62"/>
      <c r="I83" s="162"/>
      <c r="J83" s="171">
        <f>BK83</f>
        <v>0</v>
      </c>
      <c r="K83" s="62"/>
      <c r="L83" s="60"/>
      <c r="M83" s="83"/>
      <c r="N83" s="84"/>
      <c r="O83" s="84"/>
      <c r="P83" s="172">
        <f>P84</f>
        <v>0</v>
      </c>
      <c r="Q83" s="84"/>
      <c r="R83" s="172">
        <f>R84</f>
        <v>0</v>
      </c>
      <c r="S83" s="84"/>
      <c r="T83" s="173">
        <f>T84</f>
        <v>0</v>
      </c>
      <c r="AT83" s="23" t="s">
        <v>73</v>
      </c>
      <c r="AU83" s="23" t="s">
        <v>126</v>
      </c>
      <c r="BK83" s="174">
        <f>BK84</f>
        <v>0</v>
      </c>
    </row>
    <row r="84" spans="2:63" s="10" customFormat="1" ht="37.35" customHeight="1">
      <c r="B84" s="175"/>
      <c r="C84" s="176"/>
      <c r="D84" s="177" t="s">
        <v>73</v>
      </c>
      <c r="E84" s="178" t="s">
        <v>389</v>
      </c>
      <c r="F84" s="178" t="s">
        <v>390</v>
      </c>
      <c r="G84" s="176"/>
      <c r="H84" s="176"/>
      <c r="I84" s="179"/>
      <c r="J84" s="180">
        <f>BK84</f>
        <v>0</v>
      </c>
      <c r="K84" s="176"/>
      <c r="L84" s="181"/>
      <c r="M84" s="182"/>
      <c r="N84" s="183"/>
      <c r="O84" s="183"/>
      <c r="P84" s="184">
        <f>P85+P97+P110+P124+P134+P142</f>
        <v>0</v>
      </c>
      <c r="Q84" s="183"/>
      <c r="R84" s="184">
        <f>R85+R97+R110+R124+R134+R142</f>
        <v>0</v>
      </c>
      <c r="S84" s="183"/>
      <c r="T84" s="185">
        <f>T85+T97+T110+T124+T134+T142</f>
        <v>0</v>
      </c>
      <c r="AR84" s="186" t="s">
        <v>83</v>
      </c>
      <c r="AT84" s="187" t="s">
        <v>73</v>
      </c>
      <c r="AU84" s="187" t="s">
        <v>74</v>
      </c>
      <c r="AY84" s="186" t="s">
        <v>148</v>
      </c>
      <c r="BK84" s="188">
        <f>BK85+BK97+BK110+BK124+BK134+BK142</f>
        <v>0</v>
      </c>
    </row>
    <row r="85" spans="2:63" s="10" customFormat="1" ht="19.9" customHeight="1">
      <c r="B85" s="175"/>
      <c r="C85" s="176"/>
      <c r="D85" s="189" t="s">
        <v>73</v>
      </c>
      <c r="E85" s="190" t="s">
        <v>423</v>
      </c>
      <c r="F85" s="190" t="s">
        <v>424</v>
      </c>
      <c r="G85" s="176"/>
      <c r="H85" s="176"/>
      <c r="I85" s="179"/>
      <c r="J85" s="191">
        <f>BK85</f>
        <v>0</v>
      </c>
      <c r="K85" s="176"/>
      <c r="L85" s="181"/>
      <c r="M85" s="182"/>
      <c r="N85" s="183"/>
      <c r="O85" s="183"/>
      <c r="P85" s="184">
        <f>SUM(P86:P96)</f>
        <v>0</v>
      </c>
      <c r="Q85" s="183"/>
      <c r="R85" s="184">
        <f>SUM(R86:R96)</f>
        <v>0</v>
      </c>
      <c r="S85" s="183"/>
      <c r="T85" s="185">
        <f>SUM(T86:T96)</f>
        <v>0</v>
      </c>
      <c r="AR85" s="186" t="s">
        <v>83</v>
      </c>
      <c r="AT85" s="187" t="s">
        <v>73</v>
      </c>
      <c r="AU85" s="187" t="s">
        <v>24</v>
      </c>
      <c r="AY85" s="186" t="s">
        <v>148</v>
      </c>
      <c r="BK85" s="188">
        <f>SUM(BK86:BK96)</f>
        <v>0</v>
      </c>
    </row>
    <row r="86" spans="2:65" s="1" customFormat="1" ht="22.5" customHeight="1">
      <c r="B86" s="40"/>
      <c r="C86" s="192" t="s">
        <v>24</v>
      </c>
      <c r="D86" s="192" t="s">
        <v>151</v>
      </c>
      <c r="E86" s="193" t="s">
        <v>1303</v>
      </c>
      <c r="F86" s="194" t="s">
        <v>1304</v>
      </c>
      <c r="G86" s="195" t="s">
        <v>332</v>
      </c>
      <c r="H86" s="196">
        <v>20</v>
      </c>
      <c r="I86" s="197"/>
      <c r="J86" s="198">
        <f aca="true" t="shared" si="0" ref="J86:J96">ROUND(I86*H86,2)</f>
        <v>0</v>
      </c>
      <c r="K86" s="194" t="s">
        <v>22</v>
      </c>
      <c r="L86" s="60"/>
      <c r="M86" s="199" t="s">
        <v>22</v>
      </c>
      <c r="N86" s="200" t="s">
        <v>45</v>
      </c>
      <c r="O86" s="41"/>
      <c r="P86" s="201">
        <f aca="true" t="shared" si="1" ref="P86:P96">O86*H86</f>
        <v>0</v>
      </c>
      <c r="Q86" s="201">
        <v>0</v>
      </c>
      <c r="R86" s="201">
        <f aca="true" t="shared" si="2" ref="R86:R96">Q86*H86</f>
        <v>0</v>
      </c>
      <c r="S86" s="201">
        <v>0</v>
      </c>
      <c r="T86" s="202">
        <f aca="true" t="shared" si="3" ref="T86:T96">S86*H86</f>
        <v>0</v>
      </c>
      <c r="AR86" s="23" t="s">
        <v>277</v>
      </c>
      <c r="AT86" s="23" t="s">
        <v>151</v>
      </c>
      <c r="AU86" s="23" t="s">
        <v>83</v>
      </c>
      <c r="AY86" s="23" t="s">
        <v>148</v>
      </c>
      <c r="BE86" s="203">
        <f aca="true" t="shared" si="4" ref="BE86:BE96">IF(N86="základní",J86,0)</f>
        <v>0</v>
      </c>
      <c r="BF86" s="203">
        <f aca="true" t="shared" si="5" ref="BF86:BF96">IF(N86="snížená",J86,0)</f>
        <v>0</v>
      </c>
      <c r="BG86" s="203">
        <f aca="true" t="shared" si="6" ref="BG86:BG96">IF(N86="zákl. přenesená",J86,0)</f>
        <v>0</v>
      </c>
      <c r="BH86" s="203">
        <f aca="true" t="shared" si="7" ref="BH86:BH96">IF(N86="sníž. přenesená",J86,0)</f>
        <v>0</v>
      </c>
      <c r="BI86" s="203">
        <f aca="true" t="shared" si="8" ref="BI86:BI96">IF(N86="nulová",J86,0)</f>
        <v>0</v>
      </c>
      <c r="BJ86" s="23" t="s">
        <v>24</v>
      </c>
      <c r="BK86" s="203">
        <f aca="true" t="shared" si="9" ref="BK86:BK96">ROUND(I86*H86,2)</f>
        <v>0</v>
      </c>
      <c r="BL86" s="23" t="s">
        <v>277</v>
      </c>
      <c r="BM86" s="23" t="s">
        <v>1017</v>
      </c>
    </row>
    <row r="87" spans="2:65" s="1" customFormat="1" ht="22.5" customHeight="1">
      <c r="B87" s="40"/>
      <c r="C87" s="192" t="s">
        <v>83</v>
      </c>
      <c r="D87" s="192" t="s">
        <v>151</v>
      </c>
      <c r="E87" s="193" t="s">
        <v>1305</v>
      </c>
      <c r="F87" s="194" t="s">
        <v>1306</v>
      </c>
      <c r="G87" s="195" t="s">
        <v>332</v>
      </c>
      <c r="H87" s="196">
        <v>30</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1025</v>
      </c>
    </row>
    <row r="88" spans="2:65" s="1" customFormat="1" ht="22.5" customHeight="1">
      <c r="B88" s="40"/>
      <c r="C88" s="192" t="s">
        <v>163</v>
      </c>
      <c r="D88" s="192" t="s">
        <v>151</v>
      </c>
      <c r="E88" s="193" t="s">
        <v>1307</v>
      </c>
      <c r="F88" s="194" t="s">
        <v>1308</v>
      </c>
      <c r="G88" s="195" t="s">
        <v>332</v>
      </c>
      <c r="H88" s="196">
        <v>60</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235</v>
      </c>
    </row>
    <row r="89" spans="2:65" s="1" customFormat="1" ht="22.5" customHeight="1">
      <c r="B89" s="40"/>
      <c r="C89" s="192" t="s">
        <v>167</v>
      </c>
      <c r="D89" s="192" t="s">
        <v>151</v>
      </c>
      <c r="E89" s="193" t="s">
        <v>1309</v>
      </c>
      <c r="F89" s="194" t="s">
        <v>1310</v>
      </c>
      <c r="G89" s="195" t="s">
        <v>332</v>
      </c>
      <c r="H89" s="196">
        <v>80</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272</v>
      </c>
    </row>
    <row r="90" spans="2:65" s="1" customFormat="1" ht="22.5" customHeight="1">
      <c r="B90" s="40"/>
      <c r="C90" s="192" t="s">
        <v>147</v>
      </c>
      <c r="D90" s="192" t="s">
        <v>151</v>
      </c>
      <c r="E90" s="193" t="s">
        <v>1311</v>
      </c>
      <c r="F90" s="194" t="s">
        <v>1312</v>
      </c>
      <c r="G90" s="195" t="s">
        <v>332</v>
      </c>
      <c r="H90" s="196">
        <v>35</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1043</v>
      </c>
    </row>
    <row r="91" spans="2:65" s="1" customFormat="1" ht="22.5" customHeight="1">
      <c r="B91" s="40"/>
      <c r="C91" s="192" t="s">
        <v>176</v>
      </c>
      <c r="D91" s="192" t="s">
        <v>151</v>
      </c>
      <c r="E91" s="193" t="s">
        <v>1313</v>
      </c>
      <c r="F91" s="194" t="s">
        <v>1314</v>
      </c>
      <c r="G91" s="195" t="s">
        <v>332</v>
      </c>
      <c r="H91" s="196">
        <v>20</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30</v>
      </c>
    </row>
    <row r="92" spans="2:65" s="1" customFormat="1" ht="22.5" customHeight="1">
      <c r="B92" s="40"/>
      <c r="C92" s="192" t="s">
        <v>245</v>
      </c>
      <c r="D92" s="192" t="s">
        <v>151</v>
      </c>
      <c r="E92" s="193" t="s">
        <v>1315</v>
      </c>
      <c r="F92" s="194" t="s">
        <v>1316</v>
      </c>
      <c r="G92" s="195" t="s">
        <v>332</v>
      </c>
      <c r="H92" s="196">
        <v>30</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1317</v>
      </c>
    </row>
    <row r="93" spans="2:65" s="1" customFormat="1" ht="22.5" customHeight="1">
      <c r="B93" s="40"/>
      <c r="C93" s="192" t="s">
        <v>274</v>
      </c>
      <c r="D93" s="192" t="s">
        <v>151</v>
      </c>
      <c r="E93" s="193" t="s">
        <v>1318</v>
      </c>
      <c r="F93" s="194" t="s">
        <v>1319</v>
      </c>
      <c r="G93" s="195" t="s">
        <v>332</v>
      </c>
      <c r="H93" s="196">
        <v>10</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1320</v>
      </c>
    </row>
    <row r="94" spans="2:65" s="1" customFormat="1" ht="22.5" customHeight="1">
      <c r="B94" s="40"/>
      <c r="C94" s="192" t="s">
        <v>303</v>
      </c>
      <c r="D94" s="192" t="s">
        <v>151</v>
      </c>
      <c r="E94" s="193" t="s">
        <v>1321</v>
      </c>
      <c r="F94" s="194" t="s">
        <v>1322</v>
      </c>
      <c r="G94" s="195" t="s">
        <v>332</v>
      </c>
      <c r="H94" s="196">
        <v>15</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1323</v>
      </c>
    </row>
    <row r="95" spans="2:65" s="1" customFormat="1" ht="22.5" customHeight="1">
      <c r="B95" s="40"/>
      <c r="C95" s="192" t="s">
        <v>29</v>
      </c>
      <c r="D95" s="192" t="s">
        <v>151</v>
      </c>
      <c r="E95" s="193" t="s">
        <v>1324</v>
      </c>
      <c r="F95" s="194" t="s">
        <v>1325</v>
      </c>
      <c r="G95" s="195" t="s">
        <v>1326</v>
      </c>
      <c r="H95" s="196">
        <v>1</v>
      </c>
      <c r="I95" s="197"/>
      <c r="J95" s="198">
        <f t="shared" si="0"/>
        <v>0</v>
      </c>
      <c r="K95" s="194" t="s">
        <v>22</v>
      </c>
      <c r="L95" s="60"/>
      <c r="M95" s="199" t="s">
        <v>22</v>
      </c>
      <c r="N95" s="200" t="s">
        <v>45</v>
      </c>
      <c r="O95" s="41"/>
      <c r="P95" s="201">
        <f t="shared" si="1"/>
        <v>0</v>
      </c>
      <c r="Q95" s="201">
        <v>0</v>
      </c>
      <c r="R95" s="201">
        <f t="shared" si="2"/>
        <v>0</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1057</v>
      </c>
    </row>
    <row r="96" spans="2:65" s="1" customFormat="1" ht="31.5" customHeight="1">
      <c r="B96" s="40"/>
      <c r="C96" s="192" t="s">
        <v>312</v>
      </c>
      <c r="D96" s="192" t="s">
        <v>151</v>
      </c>
      <c r="E96" s="193" t="s">
        <v>435</v>
      </c>
      <c r="F96" s="194" t="s">
        <v>436</v>
      </c>
      <c r="G96" s="195" t="s">
        <v>420</v>
      </c>
      <c r="H96" s="262"/>
      <c r="I96" s="197"/>
      <c r="J96" s="198">
        <f t="shared" si="0"/>
        <v>0</v>
      </c>
      <c r="K96" s="194" t="s">
        <v>155</v>
      </c>
      <c r="L96" s="60"/>
      <c r="M96" s="199" t="s">
        <v>22</v>
      </c>
      <c r="N96" s="200" t="s">
        <v>45</v>
      </c>
      <c r="O96" s="41"/>
      <c r="P96" s="201">
        <f t="shared" si="1"/>
        <v>0</v>
      </c>
      <c r="Q96" s="201">
        <v>0</v>
      </c>
      <c r="R96" s="201">
        <f t="shared" si="2"/>
        <v>0</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1327</v>
      </c>
    </row>
    <row r="97" spans="2:63" s="10" customFormat="1" ht="29.85" customHeight="1">
      <c r="B97" s="175"/>
      <c r="C97" s="176"/>
      <c r="D97" s="189" t="s">
        <v>73</v>
      </c>
      <c r="E97" s="190" t="s">
        <v>1328</v>
      </c>
      <c r="F97" s="190" t="s">
        <v>1329</v>
      </c>
      <c r="G97" s="176"/>
      <c r="H97" s="176"/>
      <c r="I97" s="179"/>
      <c r="J97" s="191">
        <f>BK97</f>
        <v>0</v>
      </c>
      <c r="K97" s="176"/>
      <c r="L97" s="181"/>
      <c r="M97" s="182"/>
      <c r="N97" s="183"/>
      <c r="O97" s="183"/>
      <c r="P97" s="184">
        <f>SUM(P98:P109)</f>
        <v>0</v>
      </c>
      <c r="Q97" s="183"/>
      <c r="R97" s="184">
        <f>SUM(R98:R109)</f>
        <v>0</v>
      </c>
      <c r="S97" s="183"/>
      <c r="T97" s="185">
        <f>SUM(T98:T109)</f>
        <v>0</v>
      </c>
      <c r="AR97" s="186" t="s">
        <v>83</v>
      </c>
      <c r="AT97" s="187" t="s">
        <v>73</v>
      </c>
      <c r="AU97" s="187" t="s">
        <v>24</v>
      </c>
      <c r="AY97" s="186" t="s">
        <v>148</v>
      </c>
      <c r="BK97" s="188">
        <f>SUM(BK98:BK109)</f>
        <v>0</v>
      </c>
    </row>
    <row r="98" spans="2:65" s="1" customFormat="1" ht="31.5" customHeight="1">
      <c r="B98" s="40"/>
      <c r="C98" s="192" t="s">
        <v>318</v>
      </c>
      <c r="D98" s="192" t="s">
        <v>151</v>
      </c>
      <c r="E98" s="193" t="s">
        <v>1330</v>
      </c>
      <c r="F98" s="194" t="s">
        <v>1331</v>
      </c>
      <c r="G98" s="195" t="s">
        <v>1332</v>
      </c>
      <c r="H98" s="196">
        <v>2</v>
      </c>
      <c r="I98" s="197"/>
      <c r="J98" s="198">
        <f aca="true" t="shared" si="10" ref="J98:J109">ROUND(I98*H98,2)</f>
        <v>0</v>
      </c>
      <c r="K98" s="194" t="s">
        <v>22</v>
      </c>
      <c r="L98" s="60"/>
      <c r="M98" s="199" t="s">
        <v>22</v>
      </c>
      <c r="N98" s="200" t="s">
        <v>45</v>
      </c>
      <c r="O98" s="41"/>
      <c r="P98" s="201">
        <f aca="true" t="shared" si="11" ref="P98:P109">O98*H98</f>
        <v>0</v>
      </c>
      <c r="Q98" s="201">
        <v>0</v>
      </c>
      <c r="R98" s="201">
        <f aca="true" t="shared" si="12" ref="R98:R109">Q98*H98</f>
        <v>0</v>
      </c>
      <c r="S98" s="201">
        <v>0</v>
      </c>
      <c r="T98" s="202">
        <f aca="true" t="shared" si="13" ref="T98:T109">S98*H98</f>
        <v>0</v>
      </c>
      <c r="AR98" s="23" t="s">
        <v>277</v>
      </c>
      <c r="AT98" s="23" t="s">
        <v>151</v>
      </c>
      <c r="AU98" s="23" t="s">
        <v>83</v>
      </c>
      <c r="AY98" s="23" t="s">
        <v>148</v>
      </c>
      <c r="BE98" s="203">
        <f aca="true" t="shared" si="14" ref="BE98:BE109">IF(N98="základní",J98,0)</f>
        <v>0</v>
      </c>
      <c r="BF98" s="203">
        <f aca="true" t="shared" si="15" ref="BF98:BF109">IF(N98="snížená",J98,0)</f>
        <v>0</v>
      </c>
      <c r="BG98" s="203">
        <f aca="true" t="shared" si="16" ref="BG98:BG109">IF(N98="zákl. přenesená",J98,0)</f>
        <v>0</v>
      </c>
      <c r="BH98" s="203">
        <f aca="true" t="shared" si="17" ref="BH98:BH109">IF(N98="sníž. přenesená",J98,0)</f>
        <v>0</v>
      </c>
      <c r="BI98" s="203">
        <f aca="true" t="shared" si="18" ref="BI98:BI109">IF(N98="nulová",J98,0)</f>
        <v>0</v>
      </c>
      <c r="BJ98" s="23" t="s">
        <v>24</v>
      </c>
      <c r="BK98" s="203">
        <f aca="true" t="shared" si="19" ref="BK98:BK109">ROUND(I98*H98,2)</f>
        <v>0</v>
      </c>
      <c r="BL98" s="23" t="s">
        <v>277</v>
      </c>
      <c r="BM98" s="23" t="s">
        <v>83</v>
      </c>
    </row>
    <row r="99" spans="2:65" s="1" customFormat="1" ht="22.5" customHeight="1">
      <c r="B99" s="40"/>
      <c r="C99" s="192" t="s">
        <v>324</v>
      </c>
      <c r="D99" s="192" t="s">
        <v>151</v>
      </c>
      <c r="E99" s="193" t="s">
        <v>1333</v>
      </c>
      <c r="F99" s="194" t="s">
        <v>1334</v>
      </c>
      <c r="G99" s="195" t="s">
        <v>1332</v>
      </c>
      <c r="H99" s="196">
        <v>1</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277</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277</v>
      </c>
      <c r="BM99" s="23" t="s">
        <v>167</v>
      </c>
    </row>
    <row r="100" spans="2:65" s="1" customFormat="1" ht="22.5" customHeight="1">
      <c r="B100" s="40"/>
      <c r="C100" s="192" t="s">
        <v>329</v>
      </c>
      <c r="D100" s="192" t="s">
        <v>151</v>
      </c>
      <c r="E100" s="193" t="s">
        <v>1335</v>
      </c>
      <c r="F100" s="194" t="s">
        <v>1336</v>
      </c>
      <c r="G100" s="195" t="s">
        <v>1332</v>
      </c>
      <c r="H100" s="196">
        <v>1</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277</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277</v>
      </c>
      <c r="BM100" s="23" t="s">
        <v>176</v>
      </c>
    </row>
    <row r="101" spans="2:65" s="1" customFormat="1" ht="22.5" customHeight="1">
      <c r="B101" s="40"/>
      <c r="C101" s="192" t="s">
        <v>10</v>
      </c>
      <c r="D101" s="192" t="s">
        <v>151</v>
      </c>
      <c r="E101" s="193" t="s">
        <v>1337</v>
      </c>
      <c r="F101" s="194" t="s">
        <v>1338</v>
      </c>
      <c r="G101" s="195" t="s">
        <v>1332</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277</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277</v>
      </c>
      <c r="BM101" s="23" t="s">
        <v>274</v>
      </c>
    </row>
    <row r="102" spans="2:65" s="1" customFormat="1" ht="22.5" customHeight="1">
      <c r="B102" s="40"/>
      <c r="C102" s="192" t="s">
        <v>277</v>
      </c>
      <c r="D102" s="192" t="s">
        <v>151</v>
      </c>
      <c r="E102" s="193" t="s">
        <v>1339</v>
      </c>
      <c r="F102" s="194" t="s">
        <v>1340</v>
      </c>
      <c r="G102" s="195" t="s">
        <v>1332</v>
      </c>
      <c r="H102" s="196">
        <v>1</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277</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277</v>
      </c>
      <c r="BM102" s="23" t="s">
        <v>29</v>
      </c>
    </row>
    <row r="103" spans="2:65" s="1" customFormat="1" ht="22.5" customHeight="1">
      <c r="B103" s="40"/>
      <c r="C103" s="192" t="s">
        <v>346</v>
      </c>
      <c r="D103" s="192" t="s">
        <v>151</v>
      </c>
      <c r="E103" s="193" t="s">
        <v>1341</v>
      </c>
      <c r="F103" s="194" t="s">
        <v>1342</v>
      </c>
      <c r="G103" s="195" t="s">
        <v>1332</v>
      </c>
      <c r="H103" s="196">
        <v>2</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277</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277</v>
      </c>
      <c r="BM103" s="23" t="s">
        <v>318</v>
      </c>
    </row>
    <row r="104" spans="2:65" s="1" customFormat="1" ht="22.5" customHeight="1">
      <c r="B104" s="40"/>
      <c r="C104" s="192" t="s">
        <v>351</v>
      </c>
      <c r="D104" s="192" t="s">
        <v>151</v>
      </c>
      <c r="E104" s="193" t="s">
        <v>1343</v>
      </c>
      <c r="F104" s="194" t="s">
        <v>1344</v>
      </c>
      <c r="G104" s="195" t="s">
        <v>1332</v>
      </c>
      <c r="H104" s="196">
        <v>1</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277</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277</v>
      </c>
      <c r="BM104" s="23" t="s">
        <v>329</v>
      </c>
    </row>
    <row r="105" spans="2:65" s="1" customFormat="1" ht="22.5" customHeight="1">
      <c r="B105" s="40"/>
      <c r="C105" s="192" t="s">
        <v>356</v>
      </c>
      <c r="D105" s="192" t="s">
        <v>151</v>
      </c>
      <c r="E105" s="193" t="s">
        <v>1345</v>
      </c>
      <c r="F105" s="194" t="s">
        <v>1346</v>
      </c>
      <c r="G105" s="195" t="s">
        <v>1332</v>
      </c>
      <c r="H105" s="196">
        <v>1</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277</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277</v>
      </c>
      <c r="BM105" s="23" t="s">
        <v>277</v>
      </c>
    </row>
    <row r="106" spans="2:65" s="1" customFormat="1" ht="22.5" customHeight="1">
      <c r="B106" s="40"/>
      <c r="C106" s="192" t="s">
        <v>364</v>
      </c>
      <c r="D106" s="192" t="s">
        <v>151</v>
      </c>
      <c r="E106" s="193" t="s">
        <v>1347</v>
      </c>
      <c r="F106" s="194" t="s">
        <v>1348</v>
      </c>
      <c r="G106" s="195" t="s">
        <v>1332</v>
      </c>
      <c r="H106" s="196">
        <v>1</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351</v>
      </c>
    </row>
    <row r="107" spans="2:65" s="1" customFormat="1" ht="22.5" customHeight="1">
      <c r="B107" s="40"/>
      <c r="C107" s="192" t="s">
        <v>9</v>
      </c>
      <c r="D107" s="192" t="s">
        <v>151</v>
      </c>
      <c r="E107" s="193" t="s">
        <v>1349</v>
      </c>
      <c r="F107" s="194" t="s">
        <v>1350</v>
      </c>
      <c r="G107" s="195" t="s">
        <v>1332</v>
      </c>
      <c r="H107" s="196">
        <v>1</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364</v>
      </c>
    </row>
    <row r="108" spans="2:65" s="1" customFormat="1" ht="31.5" customHeight="1">
      <c r="B108" s="40"/>
      <c r="C108" s="192" t="s">
        <v>374</v>
      </c>
      <c r="D108" s="192" t="s">
        <v>151</v>
      </c>
      <c r="E108" s="193" t="s">
        <v>1351</v>
      </c>
      <c r="F108" s="194" t="s">
        <v>1352</v>
      </c>
      <c r="G108" s="195" t="s">
        <v>1332</v>
      </c>
      <c r="H108" s="196">
        <v>1</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374</v>
      </c>
    </row>
    <row r="109" spans="2:65" s="1" customFormat="1" ht="31.5" customHeight="1">
      <c r="B109" s="40"/>
      <c r="C109" s="192" t="s">
        <v>378</v>
      </c>
      <c r="D109" s="192" t="s">
        <v>151</v>
      </c>
      <c r="E109" s="193" t="s">
        <v>1353</v>
      </c>
      <c r="F109" s="194" t="s">
        <v>1354</v>
      </c>
      <c r="G109" s="195" t="s">
        <v>420</v>
      </c>
      <c r="H109" s="262"/>
      <c r="I109" s="197"/>
      <c r="J109" s="198">
        <f t="shared" si="10"/>
        <v>0</v>
      </c>
      <c r="K109" s="194" t="s">
        <v>155</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1355</v>
      </c>
    </row>
    <row r="110" spans="2:63" s="10" customFormat="1" ht="29.85" customHeight="1">
      <c r="B110" s="175"/>
      <c r="C110" s="176"/>
      <c r="D110" s="189" t="s">
        <v>73</v>
      </c>
      <c r="E110" s="190" t="s">
        <v>1356</v>
      </c>
      <c r="F110" s="190" t="s">
        <v>1357</v>
      </c>
      <c r="G110" s="176"/>
      <c r="H110" s="176"/>
      <c r="I110" s="179"/>
      <c r="J110" s="191">
        <f>BK110</f>
        <v>0</v>
      </c>
      <c r="K110" s="176"/>
      <c r="L110" s="181"/>
      <c r="M110" s="182"/>
      <c r="N110" s="183"/>
      <c r="O110" s="183"/>
      <c r="P110" s="184">
        <f>SUM(P111:P123)</f>
        <v>0</v>
      </c>
      <c r="Q110" s="183"/>
      <c r="R110" s="184">
        <f>SUM(R111:R123)</f>
        <v>0</v>
      </c>
      <c r="S110" s="183"/>
      <c r="T110" s="185">
        <f>SUM(T111:T123)</f>
        <v>0</v>
      </c>
      <c r="AR110" s="186" t="s">
        <v>83</v>
      </c>
      <c r="AT110" s="187" t="s">
        <v>73</v>
      </c>
      <c r="AU110" s="187" t="s">
        <v>24</v>
      </c>
      <c r="AY110" s="186" t="s">
        <v>148</v>
      </c>
      <c r="BK110" s="188">
        <f>SUM(BK111:BK123)</f>
        <v>0</v>
      </c>
    </row>
    <row r="111" spans="2:65" s="1" customFormat="1" ht="22.5" customHeight="1">
      <c r="B111" s="40"/>
      <c r="C111" s="192" t="s">
        <v>384</v>
      </c>
      <c r="D111" s="192" t="s">
        <v>151</v>
      </c>
      <c r="E111" s="193" t="s">
        <v>1358</v>
      </c>
      <c r="F111" s="194" t="s">
        <v>1359</v>
      </c>
      <c r="G111" s="195" t="s">
        <v>332</v>
      </c>
      <c r="H111" s="196">
        <v>5</v>
      </c>
      <c r="I111" s="197"/>
      <c r="J111" s="198">
        <f aca="true" t="shared" si="20" ref="J111:J123">ROUND(I111*H111,2)</f>
        <v>0</v>
      </c>
      <c r="K111" s="194" t="s">
        <v>22</v>
      </c>
      <c r="L111" s="60"/>
      <c r="M111" s="199" t="s">
        <v>22</v>
      </c>
      <c r="N111" s="200" t="s">
        <v>45</v>
      </c>
      <c r="O111" s="41"/>
      <c r="P111" s="201">
        <f aca="true" t="shared" si="21" ref="P111:P123">O111*H111</f>
        <v>0</v>
      </c>
      <c r="Q111" s="201">
        <v>0</v>
      </c>
      <c r="R111" s="201">
        <f aca="true" t="shared" si="22" ref="R111:R123">Q111*H111</f>
        <v>0</v>
      </c>
      <c r="S111" s="201">
        <v>0</v>
      </c>
      <c r="T111" s="202">
        <f aca="true" t="shared" si="23" ref="T111:T123">S111*H111</f>
        <v>0</v>
      </c>
      <c r="AR111" s="23" t="s">
        <v>277</v>
      </c>
      <c r="AT111" s="23" t="s">
        <v>151</v>
      </c>
      <c r="AU111" s="23" t="s">
        <v>83</v>
      </c>
      <c r="AY111" s="23" t="s">
        <v>148</v>
      </c>
      <c r="BE111" s="203">
        <f aca="true" t="shared" si="24" ref="BE111:BE123">IF(N111="základní",J111,0)</f>
        <v>0</v>
      </c>
      <c r="BF111" s="203">
        <f aca="true" t="shared" si="25" ref="BF111:BF123">IF(N111="snížená",J111,0)</f>
        <v>0</v>
      </c>
      <c r="BG111" s="203">
        <f aca="true" t="shared" si="26" ref="BG111:BG123">IF(N111="zákl. přenesená",J111,0)</f>
        <v>0</v>
      </c>
      <c r="BH111" s="203">
        <f aca="true" t="shared" si="27" ref="BH111:BH123">IF(N111="sníž. přenesená",J111,0)</f>
        <v>0</v>
      </c>
      <c r="BI111" s="203">
        <f aca="true" t="shared" si="28" ref="BI111:BI123">IF(N111="nulová",J111,0)</f>
        <v>0</v>
      </c>
      <c r="BJ111" s="23" t="s">
        <v>24</v>
      </c>
      <c r="BK111" s="203">
        <f aca="true" t="shared" si="29" ref="BK111:BK123">ROUND(I111*H111,2)</f>
        <v>0</v>
      </c>
      <c r="BL111" s="23" t="s">
        <v>277</v>
      </c>
      <c r="BM111" s="23" t="s">
        <v>384</v>
      </c>
    </row>
    <row r="112" spans="2:65" s="1" customFormat="1" ht="22.5" customHeight="1">
      <c r="B112" s="40"/>
      <c r="C112" s="192" t="s">
        <v>393</v>
      </c>
      <c r="D112" s="192" t="s">
        <v>151</v>
      </c>
      <c r="E112" s="193" t="s">
        <v>1360</v>
      </c>
      <c r="F112" s="194" t="s">
        <v>1361</v>
      </c>
      <c r="G112" s="195" t="s">
        <v>332</v>
      </c>
      <c r="H112" s="196">
        <v>10</v>
      </c>
      <c r="I112" s="197"/>
      <c r="J112" s="198">
        <f t="shared" si="20"/>
        <v>0</v>
      </c>
      <c r="K112" s="194" t="s">
        <v>22</v>
      </c>
      <c r="L112" s="60"/>
      <c r="M112" s="199" t="s">
        <v>22</v>
      </c>
      <c r="N112" s="200" t="s">
        <v>45</v>
      </c>
      <c r="O112" s="41"/>
      <c r="P112" s="201">
        <f t="shared" si="21"/>
        <v>0</v>
      </c>
      <c r="Q112" s="201">
        <v>0</v>
      </c>
      <c r="R112" s="201">
        <f t="shared" si="22"/>
        <v>0</v>
      </c>
      <c r="S112" s="201">
        <v>0</v>
      </c>
      <c r="T112" s="202">
        <f t="shared" si="23"/>
        <v>0</v>
      </c>
      <c r="AR112" s="23" t="s">
        <v>277</v>
      </c>
      <c r="AT112" s="23" t="s">
        <v>151</v>
      </c>
      <c r="AU112" s="23" t="s">
        <v>83</v>
      </c>
      <c r="AY112" s="23" t="s">
        <v>148</v>
      </c>
      <c r="BE112" s="203">
        <f t="shared" si="24"/>
        <v>0</v>
      </c>
      <c r="BF112" s="203">
        <f t="shared" si="25"/>
        <v>0</v>
      </c>
      <c r="BG112" s="203">
        <f t="shared" si="26"/>
        <v>0</v>
      </c>
      <c r="BH112" s="203">
        <f t="shared" si="27"/>
        <v>0</v>
      </c>
      <c r="BI112" s="203">
        <f t="shared" si="28"/>
        <v>0</v>
      </c>
      <c r="BJ112" s="23" t="s">
        <v>24</v>
      </c>
      <c r="BK112" s="203">
        <f t="shared" si="29"/>
        <v>0</v>
      </c>
      <c r="BL112" s="23" t="s">
        <v>277</v>
      </c>
      <c r="BM112" s="23" t="s">
        <v>399</v>
      </c>
    </row>
    <row r="113" spans="2:65" s="1" customFormat="1" ht="22.5" customHeight="1">
      <c r="B113" s="40"/>
      <c r="C113" s="192" t="s">
        <v>399</v>
      </c>
      <c r="D113" s="192" t="s">
        <v>151</v>
      </c>
      <c r="E113" s="193" t="s">
        <v>1362</v>
      </c>
      <c r="F113" s="194" t="s">
        <v>1363</v>
      </c>
      <c r="G113" s="195" t="s">
        <v>332</v>
      </c>
      <c r="H113" s="196">
        <v>20</v>
      </c>
      <c r="I113" s="197"/>
      <c r="J113" s="198">
        <f t="shared" si="20"/>
        <v>0</v>
      </c>
      <c r="K113" s="194" t="s">
        <v>22</v>
      </c>
      <c r="L113" s="60"/>
      <c r="M113" s="199" t="s">
        <v>22</v>
      </c>
      <c r="N113" s="200" t="s">
        <v>45</v>
      </c>
      <c r="O113" s="41"/>
      <c r="P113" s="201">
        <f t="shared" si="21"/>
        <v>0</v>
      </c>
      <c r="Q113" s="201">
        <v>0</v>
      </c>
      <c r="R113" s="201">
        <f t="shared" si="22"/>
        <v>0</v>
      </c>
      <c r="S113" s="201">
        <v>0</v>
      </c>
      <c r="T113" s="202">
        <f t="shared" si="23"/>
        <v>0</v>
      </c>
      <c r="AR113" s="23" t="s">
        <v>277</v>
      </c>
      <c r="AT113" s="23" t="s">
        <v>151</v>
      </c>
      <c r="AU113" s="23" t="s">
        <v>83</v>
      </c>
      <c r="AY113" s="23" t="s">
        <v>148</v>
      </c>
      <c r="BE113" s="203">
        <f t="shared" si="24"/>
        <v>0</v>
      </c>
      <c r="BF113" s="203">
        <f t="shared" si="25"/>
        <v>0</v>
      </c>
      <c r="BG113" s="203">
        <f t="shared" si="26"/>
        <v>0</v>
      </c>
      <c r="BH113" s="203">
        <f t="shared" si="27"/>
        <v>0</v>
      </c>
      <c r="BI113" s="203">
        <f t="shared" si="28"/>
        <v>0</v>
      </c>
      <c r="BJ113" s="23" t="s">
        <v>24</v>
      </c>
      <c r="BK113" s="203">
        <f t="shared" si="29"/>
        <v>0</v>
      </c>
      <c r="BL113" s="23" t="s">
        <v>277</v>
      </c>
      <c r="BM113" s="23" t="s">
        <v>412</v>
      </c>
    </row>
    <row r="114" spans="2:65" s="1" customFormat="1" ht="22.5" customHeight="1">
      <c r="B114" s="40"/>
      <c r="C114" s="192" t="s">
        <v>407</v>
      </c>
      <c r="D114" s="192" t="s">
        <v>151</v>
      </c>
      <c r="E114" s="193" t="s">
        <v>1364</v>
      </c>
      <c r="F114" s="194" t="s">
        <v>1365</v>
      </c>
      <c r="G114" s="195" t="s">
        <v>332</v>
      </c>
      <c r="H114" s="196">
        <v>60</v>
      </c>
      <c r="I114" s="197"/>
      <c r="J114" s="198">
        <f t="shared" si="20"/>
        <v>0</v>
      </c>
      <c r="K114" s="194" t="s">
        <v>22</v>
      </c>
      <c r="L114" s="60"/>
      <c r="M114" s="199" t="s">
        <v>22</v>
      </c>
      <c r="N114" s="200" t="s">
        <v>45</v>
      </c>
      <c r="O114" s="41"/>
      <c r="P114" s="201">
        <f t="shared" si="21"/>
        <v>0</v>
      </c>
      <c r="Q114" s="201">
        <v>0</v>
      </c>
      <c r="R114" s="201">
        <f t="shared" si="22"/>
        <v>0</v>
      </c>
      <c r="S114" s="201">
        <v>0</v>
      </c>
      <c r="T114" s="202">
        <f t="shared" si="23"/>
        <v>0</v>
      </c>
      <c r="AR114" s="23" t="s">
        <v>277</v>
      </c>
      <c r="AT114" s="23" t="s">
        <v>151</v>
      </c>
      <c r="AU114" s="23" t="s">
        <v>83</v>
      </c>
      <c r="AY114" s="23" t="s">
        <v>148</v>
      </c>
      <c r="BE114" s="203">
        <f t="shared" si="24"/>
        <v>0</v>
      </c>
      <c r="BF114" s="203">
        <f t="shared" si="25"/>
        <v>0</v>
      </c>
      <c r="BG114" s="203">
        <f t="shared" si="26"/>
        <v>0</v>
      </c>
      <c r="BH114" s="203">
        <f t="shared" si="27"/>
        <v>0</v>
      </c>
      <c r="BI114" s="203">
        <f t="shared" si="28"/>
        <v>0</v>
      </c>
      <c r="BJ114" s="23" t="s">
        <v>24</v>
      </c>
      <c r="BK114" s="203">
        <f t="shared" si="29"/>
        <v>0</v>
      </c>
      <c r="BL114" s="23" t="s">
        <v>277</v>
      </c>
      <c r="BM114" s="23" t="s">
        <v>425</v>
      </c>
    </row>
    <row r="115" spans="2:65" s="1" customFormat="1" ht="22.5" customHeight="1">
      <c r="B115" s="40"/>
      <c r="C115" s="192" t="s">
        <v>412</v>
      </c>
      <c r="D115" s="192" t="s">
        <v>151</v>
      </c>
      <c r="E115" s="193" t="s">
        <v>1366</v>
      </c>
      <c r="F115" s="194" t="s">
        <v>1367</v>
      </c>
      <c r="G115" s="195" t="s">
        <v>332</v>
      </c>
      <c r="H115" s="196">
        <v>30</v>
      </c>
      <c r="I115" s="197"/>
      <c r="J115" s="198">
        <f t="shared" si="20"/>
        <v>0</v>
      </c>
      <c r="K115" s="194" t="s">
        <v>22</v>
      </c>
      <c r="L115" s="60"/>
      <c r="M115" s="199" t="s">
        <v>22</v>
      </c>
      <c r="N115" s="200" t="s">
        <v>45</v>
      </c>
      <c r="O115" s="41"/>
      <c r="P115" s="201">
        <f t="shared" si="21"/>
        <v>0</v>
      </c>
      <c r="Q115" s="201">
        <v>0</v>
      </c>
      <c r="R115" s="201">
        <f t="shared" si="22"/>
        <v>0</v>
      </c>
      <c r="S115" s="201">
        <v>0</v>
      </c>
      <c r="T115" s="202">
        <f t="shared" si="23"/>
        <v>0</v>
      </c>
      <c r="AR115" s="23" t="s">
        <v>277</v>
      </c>
      <c r="AT115" s="23" t="s">
        <v>151</v>
      </c>
      <c r="AU115" s="23" t="s">
        <v>83</v>
      </c>
      <c r="AY115" s="23" t="s">
        <v>148</v>
      </c>
      <c r="BE115" s="203">
        <f t="shared" si="24"/>
        <v>0</v>
      </c>
      <c r="BF115" s="203">
        <f t="shared" si="25"/>
        <v>0</v>
      </c>
      <c r="BG115" s="203">
        <f t="shared" si="26"/>
        <v>0</v>
      </c>
      <c r="BH115" s="203">
        <f t="shared" si="27"/>
        <v>0</v>
      </c>
      <c r="BI115" s="203">
        <f t="shared" si="28"/>
        <v>0</v>
      </c>
      <c r="BJ115" s="23" t="s">
        <v>24</v>
      </c>
      <c r="BK115" s="203">
        <f t="shared" si="29"/>
        <v>0</v>
      </c>
      <c r="BL115" s="23" t="s">
        <v>277</v>
      </c>
      <c r="BM115" s="23" t="s">
        <v>404</v>
      </c>
    </row>
    <row r="116" spans="2:65" s="1" customFormat="1" ht="22.5" customHeight="1">
      <c r="B116" s="40"/>
      <c r="C116" s="192" t="s">
        <v>417</v>
      </c>
      <c r="D116" s="192" t="s">
        <v>151</v>
      </c>
      <c r="E116" s="193" t="s">
        <v>1368</v>
      </c>
      <c r="F116" s="194" t="s">
        <v>1369</v>
      </c>
      <c r="G116" s="195" t="s">
        <v>332</v>
      </c>
      <c r="H116" s="196">
        <v>20</v>
      </c>
      <c r="I116" s="197"/>
      <c r="J116" s="198">
        <f t="shared" si="20"/>
        <v>0</v>
      </c>
      <c r="K116" s="194" t="s">
        <v>22</v>
      </c>
      <c r="L116" s="60"/>
      <c r="M116" s="199" t="s">
        <v>22</v>
      </c>
      <c r="N116" s="200" t="s">
        <v>45</v>
      </c>
      <c r="O116" s="41"/>
      <c r="P116" s="201">
        <f t="shared" si="21"/>
        <v>0</v>
      </c>
      <c r="Q116" s="201">
        <v>0</v>
      </c>
      <c r="R116" s="201">
        <f t="shared" si="22"/>
        <v>0</v>
      </c>
      <c r="S116" s="201">
        <v>0</v>
      </c>
      <c r="T116" s="202">
        <f t="shared" si="23"/>
        <v>0</v>
      </c>
      <c r="AR116" s="23" t="s">
        <v>277</v>
      </c>
      <c r="AT116" s="23" t="s">
        <v>151</v>
      </c>
      <c r="AU116" s="23" t="s">
        <v>83</v>
      </c>
      <c r="AY116" s="23" t="s">
        <v>148</v>
      </c>
      <c r="BE116" s="203">
        <f t="shared" si="24"/>
        <v>0</v>
      </c>
      <c r="BF116" s="203">
        <f t="shared" si="25"/>
        <v>0</v>
      </c>
      <c r="BG116" s="203">
        <f t="shared" si="26"/>
        <v>0</v>
      </c>
      <c r="BH116" s="203">
        <f t="shared" si="27"/>
        <v>0</v>
      </c>
      <c r="BI116" s="203">
        <f t="shared" si="28"/>
        <v>0</v>
      </c>
      <c r="BJ116" s="23" t="s">
        <v>24</v>
      </c>
      <c r="BK116" s="203">
        <f t="shared" si="29"/>
        <v>0</v>
      </c>
      <c r="BL116" s="23" t="s">
        <v>277</v>
      </c>
      <c r="BM116" s="23" t="s">
        <v>488</v>
      </c>
    </row>
    <row r="117" spans="2:65" s="1" customFormat="1" ht="22.5" customHeight="1">
      <c r="B117" s="40"/>
      <c r="C117" s="192" t="s">
        <v>425</v>
      </c>
      <c r="D117" s="192" t="s">
        <v>151</v>
      </c>
      <c r="E117" s="193" t="s">
        <v>1370</v>
      </c>
      <c r="F117" s="194" t="s">
        <v>1371</v>
      </c>
      <c r="G117" s="195" t="s">
        <v>332</v>
      </c>
      <c r="H117" s="196">
        <v>40</v>
      </c>
      <c r="I117" s="197"/>
      <c r="J117" s="198">
        <f t="shared" si="20"/>
        <v>0</v>
      </c>
      <c r="K117" s="194" t="s">
        <v>22</v>
      </c>
      <c r="L117" s="60"/>
      <c r="M117" s="199" t="s">
        <v>22</v>
      </c>
      <c r="N117" s="200" t="s">
        <v>45</v>
      </c>
      <c r="O117" s="41"/>
      <c r="P117" s="201">
        <f t="shared" si="21"/>
        <v>0</v>
      </c>
      <c r="Q117" s="201">
        <v>0</v>
      </c>
      <c r="R117" s="201">
        <f t="shared" si="22"/>
        <v>0</v>
      </c>
      <c r="S117" s="201">
        <v>0</v>
      </c>
      <c r="T117" s="202">
        <f t="shared" si="23"/>
        <v>0</v>
      </c>
      <c r="AR117" s="23" t="s">
        <v>277</v>
      </c>
      <c r="AT117" s="23" t="s">
        <v>151</v>
      </c>
      <c r="AU117" s="23" t="s">
        <v>83</v>
      </c>
      <c r="AY117" s="23" t="s">
        <v>148</v>
      </c>
      <c r="BE117" s="203">
        <f t="shared" si="24"/>
        <v>0</v>
      </c>
      <c r="BF117" s="203">
        <f t="shared" si="25"/>
        <v>0</v>
      </c>
      <c r="BG117" s="203">
        <f t="shared" si="26"/>
        <v>0</v>
      </c>
      <c r="BH117" s="203">
        <f t="shared" si="27"/>
        <v>0</v>
      </c>
      <c r="BI117" s="203">
        <f t="shared" si="28"/>
        <v>0</v>
      </c>
      <c r="BJ117" s="23" t="s">
        <v>24</v>
      </c>
      <c r="BK117" s="203">
        <f t="shared" si="29"/>
        <v>0</v>
      </c>
      <c r="BL117" s="23" t="s">
        <v>277</v>
      </c>
      <c r="BM117" s="23" t="s">
        <v>448</v>
      </c>
    </row>
    <row r="118" spans="2:65" s="1" customFormat="1" ht="22.5" customHeight="1">
      <c r="B118" s="40"/>
      <c r="C118" s="192" t="s">
        <v>429</v>
      </c>
      <c r="D118" s="192" t="s">
        <v>151</v>
      </c>
      <c r="E118" s="193" t="s">
        <v>1372</v>
      </c>
      <c r="F118" s="194" t="s">
        <v>1373</v>
      </c>
      <c r="G118" s="195" t="s">
        <v>332</v>
      </c>
      <c r="H118" s="196">
        <v>50</v>
      </c>
      <c r="I118" s="197"/>
      <c r="J118" s="198">
        <f t="shared" si="20"/>
        <v>0</v>
      </c>
      <c r="K118" s="194" t="s">
        <v>22</v>
      </c>
      <c r="L118" s="60"/>
      <c r="M118" s="199" t="s">
        <v>22</v>
      </c>
      <c r="N118" s="200" t="s">
        <v>45</v>
      </c>
      <c r="O118" s="41"/>
      <c r="P118" s="201">
        <f t="shared" si="21"/>
        <v>0</v>
      </c>
      <c r="Q118" s="201">
        <v>0</v>
      </c>
      <c r="R118" s="201">
        <f t="shared" si="22"/>
        <v>0</v>
      </c>
      <c r="S118" s="201">
        <v>0</v>
      </c>
      <c r="T118" s="202">
        <f t="shared" si="23"/>
        <v>0</v>
      </c>
      <c r="AR118" s="23" t="s">
        <v>277</v>
      </c>
      <c r="AT118" s="23" t="s">
        <v>151</v>
      </c>
      <c r="AU118" s="23" t="s">
        <v>83</v>
      </c>
      <c r="AY118" s="23" t="s">
        <v>148</v>
      </c>
      <c r="BE118" s="203">
        <f t="shared" si="24"/>
        <v>0</v>
      </c>
      <c r="BF118" s="203">
        <f t="shared" si="25"/>
        <v>0</v>
      </c>
      <c r="BG118" s="203">
        <f t="shared" si="26"/>
        <v>0</v>
      </c>
      <c r="BH118" s="203">
        <f t="shared" si="27"/>
        <v>0</v>
      </c>
      <c r="BI118" s="203">
        <f t="shared" si="28"/>
        <v>0</v>
      </c>
      <c r="BJ118" s="23" t="s">
        <v>24</v>
      </c>
      <c r="BK118" s="203">
        <f t="shared" si="29"/>
        <v>0</v>
      </c>
      <c r="BL118" s="23" t="s">
        <v>277</v>
      </c>
      <c r="BM118" s="23" t="s">
        <v>459</v>
      </c>
    </row>
    <row r="119" spans="2:65" s="1" customFormat="1" ht="22.5" customHeight="1">
      <c r="B119" s="40"/>
      <c r="C119" s="192" t="s">
        <v>404</v>
      </c>
      <c r="D119" s="192" t="s">
        <v>151</v>
      </c>
      <c r="E119" s="193" t="s">
        <v>1374</v>
      </c>
      <c r="F119" s="194" t="s">
        <v>1375</v>
      </c>
      <c r="G119" s="195" t="s">
        <v>332</v>
      </c>
      <c r="H119" s="196">
        <v>80</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83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470</v>
      </c>
    </row>
    <row r="120" spans="2:65" s="1" customFormat="1" ht="22.5" customHeight="1">
      <c r="B120" s="40"/>
      <c r="C120" s="192" t="s">
        <v>441</v>
      </c>
      <c r="D120" s="192" t="s">
        <v>151</v>
      </c>
      <c r="E120" s="193" t="s">
        <v>1376</v>
      </c>
      <c r="F120" s="194" t="s">
        <v>1377</v>
      </c>
      <c r="G120" s="195" t="s">
        <v>332</v>
      </c>
      <c r="H120" s="196">
        <v>50</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83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479</v>
      </c>
    </row>
    <row r="121" spans="2:65" s="1" customFormat="1" ht="22.5" customHeight="1">
      <c r="B121" s="40"/>
      <c r="C121" s="192" t="s">
        <v>448</v>
      </c>
      <c r="D121" s="192" t="s">
        <v>151</v>
      </c>
      <c r="E121" s="193" t="s">
        <v>1378</v>
      </c>
      <c r="F121" s="194" t="s">
        <v>1379</v>
      </c>
      <c r="G121" s="195" t="s">
        <v>332</v>
      </c>
      <c r="H121" s="196">
        <v>95</v>
      </c>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83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511</v>
      </c>
    </row>
    <row r="122" spans="2:65" s="1" customFormat="1" ht="22.5" customHeight="1">
      <c r="B122" s="40"/>
      <c r="C122" s="192" t="s">
        <v>453</v>
      </c>
      <c r="D122" s="192" t="s">
        <v>151</v>
      </c>
      <c r="E122" s="193" t="s">
        <v>1380</v>
      </c>
      <c r="F122" s="194" t="s">
        <v>1381</v>
      </c>
      <c r="G122" s="195" t="s">
        <v>332</v>
      </c>
      <c r="H122" s="196">
        <v>270</v>
      </c>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83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520</v>
      </c>
    </row>
    <row r="123" spans="2:65" s="1" customFormat="1" ht="31.5" customHeight="1">
      <c r="B123" s="40"/>
      <c r="C123" s="192" t="s">
        <v>459</v>
      </c>
      <c r="D123" s="192" t="s">
        <v>151</v>
      </c>
      <c r="E123" s="193" t="s">
        <v>1382</v>
      </c>
      <c r="F123" s="194" t="s">
        <v>1383</v>
      </c>
      <c r="G123" s="195" t="s">
        <v>420</v>
      </c>
      <c r="H123" s="262"/>
      <c r="I123" s="197"/>
      <c r="J123" s="198">
        <f t="shared" si="20"/>
        <v>0</v>
      </c>
      <c r="K123" s="194" t="s">
        <v>155</v>
      </c>
      <c r="L123" s="60"/>
      <c r="M123" s="199" t="s">
        <v>22</v>
      </c>
      <c r="N123" s="200" t="s">
        <v>45</v>
      </c>
      <c r="O123" s="41"/>
      <c r="P123" s="201">
        <f t="shared" si="21"/>
        <v>0</v>
      </c>
      <c r="Q123" s="201">
        <v>0</v>
      </c>
      <c r="R123" s="201">
        <f t="shared" si="22"/>
        <v>0</v>
      </c>
      <c r="S123" s="201">
        <v>0</v>
      </c>
      <c r="T123" s="202">
        <f t="shared" si="23"/>
        <v>0</v>
      </c>
      <c r="AR123" s="23" t="s">
        <v>277</v>
      </c>
      <c r="AT123" s="23" t="s">
        <v>151</v>
      </c>
      <c r="AU123" s="23" t="s">
        <v>83</v>
      </c>
      <c r="AY123" s="23" t="s">
        <v>148</v>
      </c>
      <c r="BE123" s="203">
        <f t="shared" si="24"/>
        <v>0</v>
      </c>
      <c r="BF123" s="203">
        <f t="shared" si="25"/>
        <v>0</v>
      </c>
      <c r="BG123" s="203">
        <f t="shared" si="26"/>
        <v>0</v>
      </c>
      <c r="BH123" s="203">
        <f t="shared" si="27"/>
        <v>0</v>
      </c>
      <c r="BI123" s="203">
        <f t="shared" si="28"/>
        <v>0</v>
      </c>
      <c r="BJ123" s="23" t="s">
        <v>24</v>
      </c>
      <c r="BK123" s="203">
        <f t="shared" si="29"/>
        <v>0</v>
      </c>
      <c r="BL123" s="23" t="s">
        <v>277</v>
      </c>
      <c r="BM123" s="23" t="s">
        <v>1384</v>
      </c>
    </row>
    <row r="124" spans="2:63" s="10" customFormat="1" ht="29.85" customHeight="1">
      <c r="B124" s="175"/>
      <c r="C124" s="176"/>
      <c r="D124" s="189" t="s">
        <v>73</v>
      </c>
      <c r="E124" s="190" t="s">
        <v>1385</v>
      </c>
      <c r="F124" s="190" t="s">
        <v>1386</v>
      </c>
      <c r="G124" s="176"/>
      <c r="H124" s="176"/>
      <c r="I124" s="179"/>
      <c r="J124" s="191">
        <f>BK124</f>
        <v>0</v>
      </c>
      <c r="K124" s="176"/>
      <c r="L124" s="181"/>
      <c r="M124" s="182"/>
      <c r="N124" s="183"/>
      <c r="O124" s="183"/>
      <c r="P124" s="184">
        <f>SUM(P125:P133)</f>
        <v>0</v>
      </c>
      <c r="Q124" s="183"/>
      <c r="R124" s="184">
        <f>SUM(R125:R133)</f>
        <v>0</v>
      </c>
      <c r="S124" s="183"/>
      <c r="T124" s="185">
        <f>SUM(T125:T133)</f>
        <v>0</v>
      </c>
      <c r="AR124" s="186" t="s">
        <v>83</v>
      </c>
      <c r="AT124" s="187" t="s">
        <v>73</v>
      </c>
      <c r="AU124" s="187" t="s">
        <v>24</v>
      </c>
      <c r="AY124" s="186" t="s">
        <v>148</v>
      </c>
      <c r="BK124" s="188">
        <f>SUM(BK125:BK133)</f>
        <v>0</v>
      </c>
    </row>
    <row r="125" spans="2:65" s="1" customFormat="1" ht="22.5" customHeight="1">
      <c r="B125" s="40"/>
      <c r="C125" s="192" t="s">
        <v>465</v>
      </c>
      <c r="D125" s="192" t="s">
        <v>151</v>
      </c>
      <c r="E125" s="193" t="s">
        <v>1387</v>
      </c>
      <c r="F125" s="194" t="s">
        <v>1388</v>
      </c>
      <c r="G125" s="195" t="s">
        <v>1332</v>
      </c>
      <c r="H125" s="196">
        <v>8</v>
      </c>
      <c r="I125" s="197"/>
      <c r="J125" s="198">
        <f aca="true" t="shared" si="30" ref="J125:J133">ROUND(I125*H125,2)</f>
        <v>0</v>
      </c>
      <c r="K125" s="194" t="s">
        <v>22</v>
      </c>
      <c r="L125" s="60"/>
      <c r="M125" s="199" t="s">
        <v>22</v>
      </c>
      <c r="N125" s="200" t="s">
        <v>45</v>
      </c>
      <c r="O125" s="41"/>
      <c r="P125" s="201">
        <f aca="true" t="shared" si="31" ref="P125:P133">O125*H125</f>
        <v>0</v>
      </c>
      <c r="Q125" s="201">
        <v>0</v>
      </c>
      <c r="R125" s="201">
        <f aca="true" t="shared" si="32" ref="R125:R133">Q125*H125</f>
        <v>0</v>
      </c>
      <c r="S125" s="201">
        <v>0</v>
      </c>
      <c r="T125" s="202">
        <f aca="true" t="shared" si="33" ref="T125:T133">S125*H125</f>
        <v>0</v>
      </c>
      <c r="AR125" s="23" t="s">
        <v>277</v>
      </c>
      <c r="AT125" s="23" t="s">
        <v>151</v>
      </c>
      <c r="AU125" s="23" t="s">
        <v>83</v>
      </c>
      <c r="AY125" s="23" t="s">
        <v>148</v>
      </c>
      <c r="BE125" s="203">
        <f aca="true" t="shared" si="34" ref="BE125:BE133">IF(N125="základní",J125,0)</f>
        <v>0</v>
      </c>
      <c r="BF125" s="203">
        <f aca="true" t="shared" si="35" ref="BF125:BF133">IF(N125="snížená",J125,0)</f>
        <v>0</v>
      </c>
      <c r="BG125" s="203">
        <f aca="true" t="shared" si="36" ref="BG125:BG133">IF(N125="zákl. přenesená",J125,0)</f>
        <v>0</v>
      </c>
      <c r="BH125" s="203">
        <f aca="true" t="shared" si="37" ref="BH125:BH133">IF(N125="sníž. přenesená",J125,0)</f>
        <v>0</v>
      </c>
      <c r="BI125" s="203">
        <f aca="true" t="shared" si="38" ref="BI125:BI133">IF(N125="nulová",J125,0)</f>
        <v>0</v>
      </c>
      <c r="BJ125" s="23" t="s">
        <v>24</v>
      </c>
      <c r="BK125" s="203">
        <f aca="true" t="shared" si="39" ref="BK125:BK133">ROUND(I125*H125,2)</f>
        <v>0</v>
      </c>
      <c r="BL125" s="23" t="s">
        <v>277</v>
      </c>
      <c r="BM125" s="23" t="s">
        <v>531</v>
      </c>
    </row>
    <row r="126" spans="2:65" s="1" customFormat="1" ht="22.5" customHeight="1">
      <c r="B126" s="40"/>
      <c r="C126" s="192" t="s">
        <v>470</v>
      </c>
      <c r="D126" s="192" t="s">
        <v>151</v>
      </c>
      <c r="E126" s="193" t="s">
        <v>1389</v>
      </c>
      <c r="F126" s="194" t="s">
        <v>1390</v>
      </c>
      <c r="G126" s="195" t="s">
        <v>1332</v>
      </c>
      <c r="H126" s="196">
        <v>1</v>
      </c>
      <c r="I126" s="197"/>
      <c r="J126" s="198">
        <f t="shared" si="30"/>
        <v>0</v>
      </c>
      <c r="K126" s="194" t="s">
        <v>22</v>
      </c>
      <c r="L126" s="60"/>
      <c r="M126" s="199" t="s">
        <v>22</v>
      </c>
      <c r="N126" s="200" t="s">
        <v>45</v>
      </c>
      <c r="O126" s="41"/>
      <c r="P126" s="201">
        <f t="shared" si="31"/>
        <v>0</v>
      </c>
      <c r="Q126" s="201">
        <v>0</v>
      </c>
      <c r="R126" s="201">
        <f t="shared" si="32"/>
        <v>0</v>
      </c>
      <c r="S126" s="201">
        <v>0</v>
      </c>
      <c r="T126" s="202">
        <f t="shared" si="33"/>
        <v>0</v>
      </c>
      <c r="AR126" s="23" t="s">
        <v>277</v>
      </c>
      <c r="AT126" s="23" t="s">
        <v>151</v>
      </c>
      <c r="AU126" s="23" t="s">
        <v>83</v>
      </c>
      <c r="AY126" s="23" t="s">
        <v>148</v>
      </c>
      <c r="BE126" s="203">
        <f t="shared" si="34"/>
        <v>0</v>
      </c>
      <c r="BF126" s="203">
        <f t="shared" si="35"/>
        <v>0</v>
      </c>
      <c r="BG126" s="203">
        <f t="shared" si="36"/>
        <v>0</v>
      </c>
      <c r="BH126" s="203">
        <f t="shared" si="37"/>
        <v>0</v>
      </c>
      <c r="BI126" s="203">
        <f t="shared" si="38"/>
        <v>0</v>
      </c>
      <c r="BJ126" s="23" t="s">
        <v>24</v>
      </c>
      <c r="BK126" s="203">
        <f t="shared" si="39"/>
        <v>0</v>
      </c>
      <c r="BL126" s="23" t="s">
        <v>277</v>
      </c>
      <c r="BM126" s="23" t="s">
        <v>539</v>
      </c>
    </row>
    <row r="127" spans="2:65" s="1" customFormat="1" ht="22.5" customHeight="1">
      <c r="B127" s="40"/>
      <c r="C127" s="192" t="s">
        <v>474</v>
      </c>
      <c r="D127" s="192" t="s">
        <v>151</v>
      </c>
      <c r="E127" s="193" t="s">
        <v>1391</v>
      </c>
      <c r="F127" s="194" t="s">
        <v>1392</v>
      </c>
      <c r="G127" s="195" t="s">
        <v>1332</v>
      </c>
      <c r="H127" s="196">
        <v>1</v>
      </c>
      <c r="I127" s="197"/>
      <c r="J127" s="198">
        <f t="shared" si="30"/>
        <v>0</v>
      </c>
      <c r="K127" s="194" t="s">
        <v>22</v>
      </c>
      <c r="L127" s="60"/>
      <c r="M127" s="199" t="s">
        <v>22</v>
      </c>
      <c r="N127" s="200" t="s">
        <v>45</v>
      </c>
      <c r="O127" s="41"/>
      <c r="P127" s="201">
        <f t="shared" si="31"/>
        <v>0</v>
      </c>
      <c r="Q127" s="201">
        <v>0</v>
      </c>
      <c r="R127" s="201">
        <f t="shared" si="32"/>
        <v>0</v>
      </c>
      <c r="S127" s="201">
        <v>0</v>
      </c>
      <c r="T127" s="202">
        <f t="shared" si="33"/>
        <v>0</v>
      </c>
      <c r="AR127" s="23" t="s">
        <v>277</v>
      </c>
      <c r="AT127" s="23" t="s">
        <v>151</v>
      </c>
      <c r="AU127" s="23" t="s">
        <v>83</v>
      </c>
      <c r="AY127" s="23" t="s">
        <v>148</v>
      </c>
      <c r="BE127" s="203">
        <f t="shared" si="34"/>
        <v>0</v>
      </c>
      <c r="BF127" s="203">
        <f t="shared" si="35"/>
        <v>0</v>
      </c>
      <c r="BG127" s="203">
        <f t="shared" si="36"/>
        <v>0</v>
      </c>
      <c r="BH127" s="203">
        <f t="shared" si="37"/>
        <v>0</v>
      </c>
      <c r="BI127" s="203">
        <f t="shared" si="38"/>
        <v>0</v>
      </c>
      <c r="BJ127" s="23" t="s">
        <v>24</v>
      </c>
      <c r="BK127" s="203">
        <f t="shared" si="39"/>
        <v>0</v>
      </c>
      <c r="BL127" s="23" t="s">
        <v>277</v>
      </c>
      <c r="BM127" s="23" t="s">
        <v>549</v>
      </c>
    </row>
    <row r="128" spans="2:65" s="1" customFormat="1" ht="22.5" customHeight="1">
      <c r="B128" s="40"/>
      <c r="C128" s="192" t="s">
        <v>479</v>
      </c>
      <c r="D128" s="192" t="s">
        <v>151</v>
      </c>
      <c r="E128" s="193" t="s">
        <v>1393</v>
      </c>
      <c r="F128" s="194" t="s">
        <v>1394</v>
      </c>
      <c r="G128" s="195" t="s">
        <v>1332</v>
      </c>
      <c r="H128" s="196">
        <v>26</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83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560</v>
      </c>
    </row>
    <row r="129" spans="2:65" s="1" customFormat="1" ht="22.5" customHeight="1">
      <c r="B129" s="40"/>
      <c r="C129" s="192" t="s">
        <v>484</v>
      </c>
      <c r="D129" s="192" t="s">
        <v>151</v>
      </c>
      <c r="E129" s="193" t="s">
        <v>1395</v>
      </c>
      <c r="F129" s="194" t="s">
        <v>1396</v>
      </c>
      <c r="G129" s="195" t="s">
        <v>1332</v>
      </c>
      <c r="H129" s="196">
        <v>12</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83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570</v>
      </c>
    </row>
    <row r="130" spans="2:65" s="1" customFormat="1" ht="22.5" customHeight="1">
      <c r="B130" s="40"/>
      <c r="C130" s="192" t="s">
        <v>488</v>
      </c>
      <c r="D130" s="192" t="s">
        <v>151</v>
      </c>
      <c r="E130" s="193" t="s">
        <v>1397</v>
      </c>
      <c r="F130" s="194" t="s">
        <v>1398</v>
      </c>
      <c r="G130" s="195" t="s">
        <v>1332</v>
      </c>
      <c r="H130" s="196">
        <v>1</v>
      </c>
      <c r="I130" s="197"/>
      <c r="J130" s="198">
        <f t="shared" si="30"/>
        <v>0</v>
      </c>
      <c r="K130" s="194" t="s">
        <v>22</v>
      </c>
      <c r="L130" s="60"/>
      <c r="M130" s="199" t="s">
        <v>22</v>
      </c>
      <c r="N130" s="200" t="s">
        <v>45</v>
      </c>
      <c r="O130" s="41"/>
      <c r="P130" s="201">
        <f t="shared" si="31"/>
        <v>0</v>
      </c>
      <c r="Q130" s="201">
        <v>0</v>
      </c>
      <c r="R130" s="201">
        <f t="shared" si="32"/>
        <v>0</v>
      </c>
      <c r="S130" s="201">
        <v>0</v>
      </c>
      <c r="T130" s="202">
        <f t="shared" si="33"/>
        <v>0</v>
      </c>
      <c r="AR130" s="23" t="s">
        <v>277</v>
      </c>
      <c r="AT130" s="23" t="s">
        <v>151</v>
      </c>
      <c r="AU130" s="23" t="s">
        <v>83</v>
      </c>
      <c r="AY130" s="23" t="s">
        <v>148</v>
      </c>
      <c r="BE130" s="203">
        <f t="shared" si="34"/>
        <v>0</v>
      </c>
      <c r="BF130" s="203">
        <f t="shared" si="35"/>
        <v>0</v>
      </c>
      <c r="BG130" s="203">
        <f t="shared" si="36"/>
        <v>0</v>
      </c>
      <c r="BH130" s="203">
        <f t="shared" si="37"/>
        <v>0</v>
      </c>
      <c r="BI130" s="203">
        <f t="shared" si="38"/>
        <v>0</v>
      </c>
      <c r="BJ130" s="23" t="s">
        <v>24</v>
      </c>
      <c r="BK130" s="203">
        <f t="shared" si="39"/>
        <v>0</v>
      </c>
      <c r="BL130" s="23" t="s">
        <v>277</v>
      </c>
      <c r="BM130" s="23" t="s">
        <v>581</v>
      </c>
    </row>
    <row r="131" spans="2:65" s="1" customFormat="1" ht="22.5" customHeight="1">
      <c r="B131" s="40"/>
      <c r="C131" s="192" t="s">
        <v>495</v>
      </c>
      <c r="D131" s="192" t="s">
        <v>151</v>
      </c>
      <c r="E131" s="193" t="s">
        <v>1399</v>
      </c>
      <c r="F131" s="194" t="s">
        <v>1400</v>
      </c>
      <c r="G131" s="195" t="s">
        <v>1332</v>
      </c>
      <c r="H131" s="196">
        <v>4</v>
      </c>
      <c r="I131" s="197"/>
      <c r="J131" s="198">
        <f t="shared" si="30"/>
        <v>0</v>
      </c>
      <c r="K131" s="194" t="s">
        <v>22</v>
      </c>
      <c r="L131" s="60"/>
      <c r="M131" s="199" t="s">
        <v>22</v>
      </c>
      <c r="N131" s="200" t="s">
        <v>45</v>
      </c>
      <c r="O131" s="41"/>
      <c r="P131" s="201">
        <f t="shared" si="31"/>
        <v>0</v>
      </c>
      <c r="Q131" s="201">
        <v>0</v>
      </c>
      <c r="R131" s="201">
        <f t="shared" si="32"/>
        <v>0</v>
      </c>
      <c r="S131" s="201">
        <v>0</v>
      </c>
      <c r="T131" s="202">
        <f t="shared" si="33"/>
        <v>0</v>
      </c>
      <c r="AR131" s="23" t="s">
        <v>277</v>
      </c>
      <c r="AT131" s="23" t="s">
        <v>151</v>
      </c>
      <c r="AU131" s="23" t="s">
        <v>83</v>
      </c>
      <c r="AY131" s="23" t="s">
        <v>148</v>
      </c>
      <c r="BE131" s="203">
        <f t="shared" si="34"/>
        <v>0</v>
      </c>
      <c r="BF131" s="203">
        <f t="shared" si="35"/>
        <v>0</v>
      </c>
      <c r="BG131" s="203">
        <f t="shared" si="36"/>
        <v>0</v>
      </c>
      <c r="BH131" s="203">
        <f t="shared" si="37"/>
        <v>0</v>
      </c>
      <c r="BI131" s="203">
        <f t="shared" si="38"/>
        <v>0</v>
      </c>
      <c r="BJ131" s="23" t="s">
        <v>24</v>
      </c>
      <c r="BK131" s="203">
        <f t="shared" si="39"/>
        <v>0</v>
      </c>
      <c r="BL131" s="23" t="s">
        <v>277</v>
      </c>
      <c r="BM131" s="23" t="s">
        <v>987</v>
      </c>
    </row>
    <row r="132" spans="2:65" s="1" customFormat="1" ht="22.5" customHeight="1">
      <c r="B132" s="40"/>
      <c r="C132" s="192" t="s">
        <v>500</v>
      </c>
      <c r="D132" s="192" t="s">
        <v>151</v>
      </c>
      <c r="E132" s="193" t="s">
        <v>1401</v>
      </c>
      <c r="F132" s="194" t="s">
        <v>1402</v>
      </c>
      <c r="G132" s="195" t="s">
        <v>1332</v>
      </c>
      <c r="H132" s="196">
        <v>2</v>
      </c>
      <c r="I132" s="197"/>
      <c r="J132" s="198">
        <f t="shared" si="30"/>
        <v>0</v>
      </c>
      <c r="K132" s="194" t="s">
        <v>22</v>
      </c>
      <c r="L132" s="60"/>
      <c r="M132" s="199" t="s">
        <v>22</v>
      </c>
      <c r="N132" s="200" t="s">
        <v>45</v>
      </c>
      <c r="O132" s="41"/>
      <c r="P132" s="201">
        <f t="shared" si="31"/>
        <v>0</v>
      </c>
      <c r="Q132" s="201">
        <v>0</v>
      </c>
      <c r="R132" s="201">
        <f t="shared" si="32"/>
        <v>0</v>
      </c>
      <c r="S132" s="201">
        <v>0</v>
      </c>
      <c r="T132" s="202">
        <f t="shared" si="33"/>
        <v>0</v>
      </c>
      <c r="AR132" s="23" t="s">
        <v>277</v>
      </c>
      <c r="AT132" s="23" t="s">
        <v>151</v>
      </c>
      <c r="AU132" s="23" t="s">
        <v>83</v>
      </c>
      <c r="AY132" s="23" t="s">
        <v>148</v>
      </c>
      <c r="BE132" s="203">
        <f t="shared" si="34"/>
        <v>0</v>
      </c>
      <c r="BF132" s="203">
        <f t="shared" si="35"/>
        <v>0</v>
      </c>
      <c r="BG132" s="203">
        <f t="shared" si="36"/>
        <v>0</v>
      </c>
      <c r="BH132" s="203">
        <f t="shared" si="37"/>
        <v>0</v>
      </c>
      <c r="BI132" s="203">
        <f t="shared" si="38"/>
        <v>0</v>
      </c>
      <c r="BJ132" s="23" t="s">
        <v>24</v>
      </c>
      <c r="BK132" s="203">
        <f t="shared" si="39"/>
        <v>0</v>
      </c>
      <c r="BL132" s="23" t="s">
        <v>277</v>
      </c>
      <c r="BM132" s="23" t="s">
        <v>995</v>
      </c>
    </row>
    <row r="133" spans="2:65" s="1" customFormat="1" ht="31.5" customHeight="1">
      <c r="B133" s="40"/>
      <c r="C133" s="192" t="s">
        <v>507</v>
      </c>
      <c r="D133" s="192" t="s">
        <v>151</v>
      </c>
      <c r="E133" s="193" t="s">
        <v>1403</v>
      </c>
      <c r="F133" s="194" t="s">
        <v>1404</v>
      </c>
      <c r="G133" s="195" t="s">
        <v>420</v>
      </c>
      <c r="H133" s="262"/>
      <c r="I133" s="197"/>
      <c r="J133" s="198">
        <f t="shared" si="30"/>
        <v>0</v>
      </c>
      <c r="K133" s="194" t="s">
        <v>155</v>
      </c>
      <c r="L133" s="60"/>
      <c r="M133" s="199" t="s">
        <v>22</v>
      </c>
      <c r="N133" s="200" t="s">
        <v>45</v>
      </c>
      <c r="O133" s="41"/>
      <c r="P133" s="201">
        <f t="shared" si="31"/>
        <v>0</v>
      </c>
      <c r="Q133" s="201">
        <v>0</v>
      </c>
      <c r="R133" s="201">
        <f t="shared" si="32"/>
        <v>0</v>
      </c>
      <c r="S133" s="201">
        <v>0</v>
      </c>
      <c r="T133" s="202">
        <f t="shared" si="33"/>
        <v>0</v>
      </c>
      <c r="AR133" s="23" t="s">
        <v>277</v>
      </c>
      <c r="AT133" s="23" t="s">
        <v>151</v>
      </c>
      <c r="AU133" s="23" t="s">
        <v>83</v>
      </c>
      <c r="AY133" s="23" t="s">
        <v>148</v>
      </c>
      <c r="BE133" s="203">
        <f t="shared" si="34"/>
        <v>0</v>
      </c>
      <c r="BF133" s="203">
        <f t="shared" si="35"/>
        <v>0</v>
      </c>
      <c r="BG133" s="203">
        <f t="shared" si="36"/>
        <v>0</v>
      </c>
      <c r="BH133" s="203">
        <f t="shared" si="37"/>
        <v>0</v>
      </c>
      <c r="BI133" s="203">
        <f t="shared" si="38"/>
        <v>0</v>
      </c>
      <c r="BJ133" s="23" t="s">
        <v>24</v>
      </c>
      <c r="BK133" s="203">
        <f t="shared" si="39"/>
        <v>0</v>
      </c>
      <c r="BL133" s="23" t="s">
        <v>277</v>
      </c>
      <c r="BM133" s="23" t="s">
        <v>1405</v>
      </c>
    </row>
    <row r="134" spans="2:63" s="10" customFormat="1" ht="29.85" customHeight="1">
      <c r="B134" s="175"/>
      <c r="C134" s="176"/>
      <c r="D134" s="189" t="s">
        <v>73</v>
      </c>
      <c r="E134" s="190" t="s">
        <v>1406</v>
      </c>
      <c r="F134" s="190" t="s">
        <v>1407</v>
      </c>
      <c r="G134" s="176"/>
      <c r="H134" s="176"/>
      <c r="I134" s="179"/>
      <c r="J134" s="191">
        <f>BK134</f>
        <v>0</v>
      </c>
      <c r="K134" s="176"/>
      <c r="L134" s="181"/>
      <c r="M134" s="182"/>
      <c r="N134" s="183"/>
      <c r="O134" s="183"/>
      <c r="P134" s="184">
        <f>SUM(P135:P141)</f>
        <v>0</v>
      </c>
      <c r="Q134" s="183"/>
      <c r="R134" s="184">
        <f>SUM(R135:R141)</f>
        <v>0</v>
      </c>
      <c r="S134" s="183"/>
      <c r="T134" s="185">
        <f>SUM(T135:T141)</f>
        <v>0</v>
      </c>
      <c r="AR134" s="186" t="s">
        <v>83</v>
      </c>
      <c r="AT134" s="187" t="s">
        <v>73</v>
      </c>
      <c r="AU134" s="187" t="s">
        <v>24</v>
      </c>
      <c r="AY134" s="186" t="s">
        <v>148</v>
      </c>
      <c r="BK134" s="188">
        <f>SUM(BK135:BK141)</f>
        <v>0</v>
      </c>
    </row>
    <row r="135" spans="2:65" s="1" customFormat="1" ht="22.5" customHeight="1">
      <c r="B135" s="40"/>
      <c r="C135" s="192" t="s">
        <v>511</v>
      </c>
      <c r="D135" s="192" t="s">
        <v>151</v>
      </c>
      <c r="E135" s="193" t="s">
        <v>1408</v>
      </c>
      <c r="F135" s="194" t="s">
        <v>1409</v>
      </c>
      <c r="G135" s="195" t="s">
        <v>1332</v>
      </c>
      <c r="H135" s="196">
        <v>6</v>
      </c>
      <c r="I135" s="197"/>
      <c r="J135" s="198">
        <f aca="true" t="shared" si="40" ref="J135:J141">ROUND(I135*H135,2)</f>
        <v>0</v>
      </c>
      <c r="K135" s="194" t="s">
        <v>22</v>
      </c>
      <c r="L135" s="60"/>
      <c r="M135" s="199" t="s">
        <v>22</v>
      </c>
      <c r="N135" s="200" t="s">
        <v>45</v>
      </c>
      <c r="O135" s="41"/>
      <c r="P135" s="201">
        <f aca="true" t="shared" si="41" ref="P135:P141">O135*H135</f>
        <v>0</v>
      </c>
      <c r="Q135" s="201">
        <v>0</v>
      </c>
      <c r="R135" s="201">
        <f aca="true" t="shared" si="42" ref="R135:R141">Q135*H135</f>
        <v>0</v>
      </c>
      <c r="S135" s="201">
        <v>0</v>
      </c>
      <c r="T135" s="202">
        <f aca="true" t="shared" si="43" ref="T135:T141">S135*H135</f>
        <v>0</v>
      </c>
      <c r="AR135" s="23" t="s">
        <v>277</v>
      </c>
      <c r="AT135" s="23" t="s">
        <v>151</v>
      </c>
      <c r="AU135" s="23" t="s">
        <v>83</v>
      </c>
      <c r="AY135" s="23" t="s">
        <v>148</v>
      </c>
      <c r="BE135" s="203">
        <f aca="true" t="shared" si="44" ref="BE135:BE141">IF(N135="základní",J135,0)</f>
        <v>0</v>
      </c>
      <c r="BF135" s="203">
        <f aca="true" t="shared" si="45" ref="BF135:BF141">IF(N135="snížená",J135,0)</f>
        <v>0</v>
      </c>
      <c r="BG135" s="203">
        <f aca="true" t="shared" si="46" ref="BG135:BG141">IF(N135="zákl. přenesená",J135,0)</f>
        <v>0</v>
      </c>
      <c r="BH135" s="203">
        <f aca="true" t="shared" si="47" ref="BH135:BH141">IF(N135="sníž. přenesená",J135,0)</f>
        <v>0</v>
      </c>
      <c r="BI135" s="203">
        <f aca="true" t="shared" si="48" ref="BI135:BI141">IF(N135="nulová",J135,0)</f>
        <v>0</v>
      </c>
      <c r="BJ135" s="23" t="s">
        <v>24</v>
      </c>
      <c r="BK135" s="203">
        <f aca="true" t="shared" si="49" ref="BK135:BK141">ROUND(I135*H135,2)</f>
        <v>0</v>
      </c>
      <c r="BL135" s="23" t="s">
        <v>277</v>
      </c>
      <c r="BM135" s="23" t="s">
        <v>1410</v>
      </c>
    </row>
    <row r="136" spans="2:65" s="1" customFormat="1" ht="22.5" customHeight="1">
      <c r="B136" s="40"/>
      <c r="C136" s="192" t="s">
        <v>515</v>
      </c>
      <c r="D136" s="192" t="s">
        <v>151</v>
      </c>
      <c r="E136" s="193" t="s">
        <v>1411</v>
      </c>
      <c r="F136" s="194" t="s">
        <v>1412</v>
      </c>
      <c r="G136" s="195" t="s">
        <v>1332</v>
      </c>
      <c r="H136" s="196">
        <v>8</v>
      </c>
      <c r="I136" s="197"/>
      <c r="J136" s="198">
        <f t="shared" si="40"/>
        <v>0</v>
      </c>
      <c r="K136" s="194" t="s">
        <v>22</v>
      </c>
      <c r="L136" s="60"/>
      <c r="M136" s="199" t="s">
        <v>22</v>
      </c>
      <c r="N136" s="200" t="s">
        <v>45</v>
      </c>
      <c r="O136" s="41"/>
      <c r="P136" s="201">
        <f t="shared" si="41"/>
        <v>0</v>
      </c>
      <c r="Q136" s="201">
        <v>0</v>
      </c>
      <c r="R136" s="201">
        <f t="shared" si="42"/>
        <v>0</v>
      </c>
      <c r="S136" s="201">
        <v>0</v>
      </c>
      <c r="T136" s="202">
        <f t="shared" si="43"/>
        <v>0</v>
      </c>
      <c r="AR136" s="23" t="s">
        <v>277</v>
      </c>
      <c r="AT136" s="23" t="s">
        <v>151</v>
      </c>
      <c r="AU136" s="23" t="s">
        <v>83</v>
      </c>
      <c r="AY136" s="23" t="s">
        <v>148</v>
      </c>
      <c r="BE136" s="203">
        <f t="shared" si="44"/>
        <v>0</v>
      </c>
      <c r="BF136" s="203">
        <f t="shared" si="45"/>
        <v>0</v>
      </c>
      <c r="BG136" s="203">
        <f t="shared" si="46"/>
        <v>0</v>
      </c>
      <c r="BH136" s="203">
        <f t="shared" si="47"/>
        <v>0</v>
      </c>
      <c r="BI136" s="203">
        <f t="shared" si="48"/>
        <v>0</v>
      </c>
      <c r="BJ136" s="23" t="s">
        <v>24</v>
      </c>
      <c r="BK136" s="203">
        <f t="shared" si="49"/>
        <v>0</v>
      </c>
      <c r="BL136" s="23" t="s">
        <v>277</v>
      </c>
      <c r="BM136" s="23" t="s">
        <v>1413</v>
      </c>
    </row>
    <row r="137" spans="2:65" s="1" customFormat="1" ht="22.5" customHeight="1">
      <c r="B137" s="40"/>
      <c r="C137" s="192" t="s">
        <v>520</v>
      </c>
      <c r="D137" s="192" t="s">
        <v>151</v>
      </c>
      <c r="E137" s="193" t="s">
        <v>1414</v>
      </c>
      <c r="F137" s="194" t="s">
        <v>1415</v>
      </c>
      <c r="G137" s="195" t="s">
        <v>1332</v>
      </c>
      <c r="H137" s="196">
        <v>8</v>
      </c>
      <c r="I137" s="197"/>
      <c r="J137" s="198">
        <f t="shared" si="40"/>
        <v>0</v>
      </c>
      <c r="K137" s="194" t="s">
        <v>22</v>
      </c>
      <c r="L137" s="60"/>
      <c r="M137" s="199" t="s">
        <v>22</v>
      </c>
      <c r="N137" s="200" t="s">
        <v>45</v>
      </c>
      <c r="O137" s="41"/>
      <c r="P137" s="201">
        <f t="shared" si="41"/>
        <v>0</v>
      </c>
      <c r="Q137" s="201">
        <v>0</v>
      </c>
      <c r="R137" s="201">
        <f t="shared" si="42"/>
        <v>0</v>
      </c>
      <c r="S137" s="201">
        <v>0</v>
      </c>
      <c r="T137" s="202">
        <f t="shared" si="43"/>
        <v>0</v>
      </c>
      <c r="AR137" s="23" t="s">
        <v>277</v>
      </c>
      <c r="AT137" s="23" t="s">
        <v>151</v>
      </c>
      <c r="AU137" s="23" t="s">
        <v>83</v>
      </c>
      <c r="AY137" s="23" t="s">
        <v>148</v>
      </c>
      <c r="BE137" s="203">
        <f t="shared" si="44"/>
        <v>0</v>
      </c>
      <c r="BF137" s="203">
        <f t="shared" si="45"/>
        <v>0</v>
      </c>
      <c r="BG137" s="203">
        <f t="shared" si="46"/>
        <v>0</v>
      </c>
      <c r="BH137" s="203">
        <f t="shared" si="47"/>
        <v>0</v>
      </c>
      <c r="BI137" s="203">
        <f t="shared" si="48"/>
        <v>0</v>
      </c>
      <c r="BJ137" s="23" t="s">
        <v>24</v>
      </c>
      <c r="BK137" s="203">
        <f t="shared" si="49"/>
        <v>0</v>
      </c>
      <c r="BL137" s="23" t="s">
        <v>277</v>
      </c>
      <c r="BM137" s="23" t="s">
        <v>1416</v>
      </c>
    </row>
    <row r="138" spans="2:65" s="1" customFormat="1" ht="22.5" customHeight="1">
      <c r="B138" s="40"/>
      <c r="C138" s="192" t="s">
        <v>527</v>
      </c>
      <c r="D138" s="192" t="s">
        <v>151</v>
      </c>
      <c r="E138" s="193" t="s">
        <v>1417</v>
      </c>
      <c r="F138" s="194" t="s">
        <v>1418</v>
      </c>
      <c r="G138" s="195" t="s">
        <v>1332</v>
      </c>
      <c r="H138" s="196">
        <v>14</v>
      </c>
      <c r="I138" s="197"/>
      <c r="J138" s="198">
        <f t="shared" si="40"/>
        <v>0</v>
      </c>
      <c r="K138" s="194" t="s">
        <v>22</v>
      </c>
      <c r="L138" s="60"/>
      <c r="M138" s="199" t="s">
        <v>22</v>
      </c>
      <c r="N138" s="200" t="s">
        <v>45</v>
      </c>
      <c r="O138" s="41"/>
      <c r="P138" s="201">
        <f t="shared" si="41"/>
        <v>0</v>
      </c>
      <c r="Q138" s="201">
        <v>0</v>
      </c>
      <c r="R138" s="201">
        <f t="shared" si="42"/>
        <v>0</v>
      </c>
      <c r="S138" s="201">
        <v>0</v>
      </c>
      <c r="T138" s="202">
        <f t="shared" si="43"/>
        <v>0</v>
      </c>
      <c r="AR138" s="23" t="s">
        <v>277</v>
      </c>
      <c r="AT138" s="23" t="s">
        <v>151</v>
      </c>
      <c r="AU138" s="23" t="s">
        <v>83</v>
      </c>
      <c r="AY138" s="23" t="s">
        <v>148</v>
      </c>
      <c r="BE138" s="203">
        <f t="shared" si="44"/>
        <v>0</v>
      </c>
      <c r="BF138" s="203">
        <f t="shared" si="45"/>
        <v>0</v>
      </c>
      <c r="BG138" s="203">
        <f t="shared" si="46"/>
        <v>0</v>
      </c>
      <c r="BH138" s="203">
        <f t="shared" si="47"/>
        <v>0</v>
      </c>
      <c r="BI138" s="203">
        <f t="shared" si="48"/>
        <v>0</v>
      </c>
      <c r="BJ138" s="23" t="s">
        <v>24</v>
      </c>
      <c r="BK138" s="203">
        <f t="shared" si="49"/>
        <v>0</v>
      </c>
      <c r="BL138" s="23" t="s">
        <v>277</v>
      </c>
      <c r="BM138" s="23" t="s">
        <v>1419</v>
      </c>
    </row>
    <row r="139" spans="2:65" s="1" customFormat="1" ht="22.5" customHeight="1">
      <c r="B139" s="40"/>
      <c r="C139" s="192" t="s">
        <v>531</v>
      </c>
      <c r="D139" s="192" t="s">
        <v>151</v>
      </c>
      <c r="E139" s="193" t="s">
        <v>1420</v>
      </c>
      <c r="F139" s="194" t="s">
        <v>1421</v>
      </c>
      <c r="G139" s="195" t="s">
        <v>1332</v>
      </c>
      <c r="H139" s="196">
        <v>4</v>
      </c>
      <c r="I139" s="197"/>
      <c r="J139" s="198">
        <f t="shared" si="40"/>
        <v>0</v>
      </c>
      <c r="K139" s="194" t="s">
        <v>22</v>
      </c>
      <c r="L139" s="60"/>
      <c r="M139" s="199" t="s">
        <v>22</v>
      </c>
      <c r="N139" s="200" t="s">
        <v>45</v>
      </c>
      <c r="O139" s="41"/>
      <c r="P139" s="201">
        <f t="shared" si="41"/>
        <v>0</v>
      </c>
      <c r="Q139" s="201">
        <v>0</v>
      </c>
      <c r="R139" s="201">
        <f t="shared" si="42"/>
        <v>0</v>
      </c>
      <c r="S139" s="201">
        <v>0</v>
      </c>
      <c r="T139" s="202">
        <f t="shared" si="43"/>
        <v>0</v>
      </c>
      <c r="AR139" s="23" t="s">
        <v>277</v>
      </c>
      <c r="AT139" s="23" t="s">
        <v>151</v>
      </c>
      <c r="AU139" s="23" t="s">
        <v>83</v>
      </c>
      <c r="AY139" s="23" t="s">
        <v>148</v>
      </c>
      <c r="BE139" s="203">
        <f t="shared" si="44"/>
        <v>0</v>
      </c>
      <c r="BF139" s="203">
        <f t="shared" si="45"/>
        <v>0</v>
      </c>
      <c r="BG139" s="203">
        <f t="shared" si="46"/>
        <v>0</v>
      </c>
      <c r="BH139" s="203">
        <f t="shared" si="47"/>
        <v>0</v>
      </c>
      <c r="BI139" s="203">
        <f t="shared" si="48"/>
        <v>0</v>
      </c>
      <c r="BJ139" s="23" t="s">
        <v>24</v>
      </c>
      <c r="BK139" s="203">
        <f t="shared" si="49"/>
        <v>0</v>
      </c>
      <c r="BL139" s="23" t="s">
        <v>277</v>
      </c>
      <c r="BM139" s="23" t="s">
        <v>1003</v>
      </c>
    </row>
    <row r="140" spans="2:65" s="1" customFormat="1" ht="22.5" customHeight="1">
      <c r="B140" s="40"/>
      <c r="C140" s="192" t="s">
        <v>535</v>
      </c>
      <c r="D140" s="192" t="s">
        <v>151</v>
      </c>
      <c r="E140" s="193" t="s">
        <v>1422</v>
      </c>
      <c r="F140" s="194" t="s">
        <v>1423</v>
      </c>
      <c r="G140" s="195" t="s">
        <v>1332</v>
      </c>
      <c r="H140" s="196">
        <v>2</v>
      </c>
      <c r="I140" s="197"/>
      <c r="J140" s="198">
        <f t="shared" si="40"/>
        <v>0</v>
      </c>
      <c r="K140" s="194" t="s">
        <v>22</v>
      </c>
      <c r="L140" s="60"/>
      <c r="M140" s="199" t="s">
        <v>22</v>
      </c>
      <c r="N140" s="200" t="s">
        <v>45</v>
      </c>
      <c r="O140" s="41"/>
      <c r="P140" s="201">
        <f t="shared" si="41"/>
        <v>0</v>
      </c>
      <c r="Q140" s="201">
        <v>0</v>
      </c>
      <c r="R140" s="201">
        <f t="shared" si="42"/>
        <v>0</v>
      </c>
      <c r="S140" s="201">
        <v>0</v>
      </c>
      <c r="T140" s="202">
        <f t="shared" si="43"/>
        <v>0</v>
      </c>
      <c r="AR140" s="23" t="s">
        <v>277</v>
      </c>
      <c r="AT140" s="23" t="s">
        <v>151</v>
      </c>
      <c r="AU140" s="23" t="s">
        <v>83</v>
      </c>
      <c r="AY140" s="23" t="s">
        <v>148</v>
      </c>
      <c r="BE140" s="203">
        <f t="shared" si="44"/>
        <v>0</v>
      </c>
      <c r="BF140" s="203">
        <f t="shared" si="45"/>
        <v>0</v>
      </c>
      <c r="BG140" s="203">
        <f t="shared" si="46"/>
        <v>0</v>
      </c>
      <c r="BH140" s="203">
        <f t="shared" si="47"/>
        <v>0</v>
      </c>
      <c r="BI140" s="203">
        <f t="shared" si="48"/>
        <v>0</v>
      </c>
      <c r="BJ140" s="23" t="s">
        <v>24</v>
      </c>
      <c r="BK140" s="203">
        <f t="shared" si="49"/>
        <v>0</v>
      </c>
      <c r="BL140" s="23" t="s">
        <v>277</v>
      </c>
      <c r="BM140" s="23" t="s">
        <v>1011</v>
      </c>
    </row>
    <row r="141" spans="2:65" s="1" customFormat="1" ht="31.5" customHeight="1">
      <c r="B141" s="40"/>
      <c r="C141" s="192" t="s">
        <v>539</v>
      </c>
      <c r="D141" s="192" t="s">
        <v>151</v>
      </c>
      <c r="E141" s="193" t="s">
        <v>1424</v>
      </c>
      <c r="F141" s="194" t="s">
        <v>1425</v>
      </c>
      <c r="G141" s="195" t="s">
        <v>420</v>
      </c>
      <c r="H141" s="262"/>
      <c r="I141" s="197"/>
      <c r="J141" s="198">
        <f t="shared" si="40"/>
        <v>0</v>
      </c>
      <c r="K141" s="194" t="s">
        <v>155</v>
      </c>
      <c r="L141" s="60"/>
      <c r="M141" s="199" t="s">
        <v>22</v>
      </c>
      <c r="N141" s="200" t="s">
        <v>45</v>
      </c>
      <c r="O141" s="41"/>
      <c r="P141" s="201">
        <f t="shared" si="41"/>
        <v>0</v>
      </c>
      <c r="Q141" s="201">
        <v>0</v>
      </c>
      <c r="R141" s="201">
        <f t="shared" si="42"/>
        <v>0</v>
      </c>
      <c r="S141" s="201">
        <v>0</v>
      </c>
      <c r="T141" s="202">
        <f t="shared" si="43"/>
        <v>0</v>
      </c>
      <c r="AR141" s="23" t="s">
        <v>277</v>
      </c>
      <c r="AT141" s="23" t="s">
        <v>151</v>
      </c>
      <c r="AU141" s="23" t="s">
        <v>83</v>
      </c>
      <c r="AY141" s="23" t="s">
        <v>148</v>
      </c>
      <c r="BE141" s="203">
        <f t="shared" si="44"/>
        <v>0</v>
      </c>
      <c r="BF141" s="203">
        <f t="shared" si="45"/>
        <v>0</v>
      </c>
      <c r="BG141" s="203">
        <f t="shared" si="46"/>
        <v>0</v>
      </c>
      <c r="BH141" s="203">
        <f t="shared" si="47"/>
        <v>0</v>
      </c>
      <c r="BI141" s="203">
        <f t="shared" si="48"/>
        <v>0</v>
      </c>
      <c r="BJ141" s="23" t="s">
        <v>24</v>
      </c>
      <c r="BK141" s="203">
        <f t="shared" si="49"/>
        <v>0</v>
      </c>
      <c r="BL141" s="23" t="s">
        <v>277</v>
      </c>
      <c r="BM141" s="23" t="s">
        <v>1426</v>
      </c>
    </row>
    <row r="142" spans="2:63" s="10" customFormat="1" ht="29.85" customHeight="1">
      <c r="B142" s="175"/>
      <c r="C142" s="176"/>
      <c r="D142" s="189" t="s">
        <v>73</v>
      </c>
      <c r="E142" s="190" t="s">
        <v>1427</v>
      </c>
      <c r="F142" s="190" t="s">
        <v>1428</v>
      </c>
      <c r="G142" s="176"/>
      <c r="H142" s="176"/>
      <c r="I142" s="179"/>
      <c r="J142" s="191">
        <f>BK142</f>
        <v>0</v>
      </c>
      <c r="K142" s="176"/>
      <c r="L142" s="181"/>
      <c r="M142" s="182"/>
      <c r="N142" s="183"/>
      <c r="O142" s="183"/>
      <c r="P142" s="184">
        <f>SUM(P143:P146)</f>
        <v>0</v>
      </c>
      <c r="Q142" s="183"/>
      <c r="R142" s="184">
        <f>SUM(R143:R146)</f>
        <v>0</v>
      </c>
      <c r="S142" s="183"/>
      <c r="T142" s="185">
        <f>SUM(T143:T146)</f>
        <v>0</v>
      </c>
      <c r="AR142" s="186" t="s">
        <v>83</v>
      </c>
      <c r="AT142" s="187" t="s">
        <v>73</v>
      </c>
      <c r="AU142" s="187" t="s">
        <v>24</v>
      </c>
      <c r="AY142" s="186" t="s">
        <v>148</v>
      </c>
      <c r="BK142" s="188">
        <f>SUM(BK143:BK146)</f>
        <v>0</v>
      </c>
    </row>
    <row r="143" spans="2:65" s="1" customFormat="1" ht="22.5" customHeight="1">
      <c r="B143" s="40"/>
      <c r="C143" s="192" t="s">
        <v>543</v>
      </c>
      <c r="D143" s="192" t="s">
        <v>151</v>
      </c>
      <c r="E143" s="193" t="s">
        <v>1429</v>
      </c>
      <c r="F143" s="194" t="s">
        <v>1430</v>
      </c>
      <c r="G143" s="195" t="s">
        <v>657</v>
      </c>
      <c r="H143" s="196">
        <v>24</v>
      </c>
      <c r="I143" s="197"/>
      <c r="J143" s="198">
        <f>ROUND(I143*H143,2)</f>
        <v>0</v>
      </c>
      <c r="K143" s="194" t="s">
        <v>22</v>
      </c>
      <c r="L143" s="60"/>
      <c r="M143" s="199" t="s">
        <v>22</v>
      </c>
      <c r="N143" s="200" t="s">
        <v>45</v>
      </c>
      <c r="O143" s="41"/>
      <c r="P143" s="201">
        <f>O143*H143</f>
        <v>0</v>
      </c>
      <c r="Q143" s="201">
        <v>0</v>
      </c>
      <c r="R143" s="201">
        <f>Q143*H143</f>
        <v>0</v>
      </c>
      <c r="S143" s="201">
        <v>0</v>
      </c>
      <c r="T143" s="202">
        <f>S143*H143</f>
        <v>0</v>
      </c>
      <c r="AR143" s="23" t="s">
        <v>277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277</v>
      </c>
      <c r="BM143" s="23" t="s">
        <v>1072</v>
      </c>
    </row>
    <row r="144" spans="2:65" s="1" customFormat="1" ht="22.5" customHeight="1">
      <c r="B144" s="40"/>
      <c r="C144" s="192" t="s">
        <v>549</v>
      </c>
      <c r="D144" s="192" t="s">
        <v>151</v>
      </c>
      <c r="E144" s="193" t="s">
        <v>1431</v>
      </c>
      <c r="F144" s="194" t="s">
        <v>1432</v>
      </c>
      <c r="G144" s="195" t="s">
        <v>657</v>
      </c>
      <c r="H144" s="196">
        <v>24</v>
      </c>
      <c r="I144" s="197"/>
      <c r="J144" s="198">
        <f>ROUND(I144*H144,2)</f>
        <v>0</v>
      </c>
      <c r="K144" s="194" t="s">
        <v>22</v>
      </c>
      <c r="L144" s="60"/>
      <c r="M144" s="199" t="s">
        <v>22</v>
      </c>
      <c r="N144" s="200" t="s">
        <v>45</v>
      </c>
      <c r="O144" s="41"/>
      <c r="P144" s="201">
        <f>O144*H144</f>
        <v>0</v>
      </c>
      <c r="Q144" s="201">
        <v>0</v>
      </c>
      <c r="R144" s="201">
        <f>Q144*H144</f>
        <v>0</v>
      </c>
      <c r="S144" s="201">
        <v>0</v>
      </c>
      <c r="T144" s="202">
        <f>S144*H144</f>
        <v>0</v>
      </c>
      <c r="AR144" s="23" t="s">
        <v>277</v>
      </c>
      <c r="AT144" s="23" t="s">
        <v>151</v>
      </c>
      <c r="AU144" s="23" t="s">
        <v>83</v>
      </c>
      <c r="AY144" s="23" t="s">
        <v>148</v>
      </c>
      <c r="BE144" s="203">
        <f>IF(N144="základní",J144,0)</f>
        <v>0</v>
      </c>
      <c r="BF144" s="203">
        <f>IF(N144="snížená",J144,0)</f>
        <v>0</v>
      </c>
      <c r="BG144" s="203">
        <f>IF(N144="zákl. přenesená",J144,0)</f>
        <v>0</v>
      </c>
      <c r="BH144" s="203">
        <f>IF(N144="sníž. přenesená",J144,0)</f>
        <v>0</v>
      </c>
      <c r="BI144" s="203">
        <f>IF(N144="nulová",J144,0)</f>
        <v>0</v>
      </c>
      <c r="BJ144" s="23" t="s">
        <v>24</v>
      </c>
      <c r="BK144" s="203">
        <f>ROUND(I144*H144,2)</f>
        <v>0</v>
      </c>
      <c r="BL144" s="23" t="s">
        <v>277</v>
      </c>
      <c r="BM144" s="23" t="s">
        <v>1081</v>
      </c>
    </row>
    <row r="145" spans="2:65" s="1" customFormat="1" ht="22.5" customHeight="1">
      <c r="B145" s="40"/>
      <c r="C145" s="192" t="s">
        <v>556</v>
      </c>
      <c r="D145" s="192" t="s">
        <v>151</v>
      </c>
      <c r="E145" s="193" t="s">
        <v>1433</v>
      </c>
      <c r="F145" s="194" t="s">
        <v>1434</v>
      </c>
      <c r="G145" s="195" t="s">
        <v>1326</v>
      </c>
      <c r="H145" s="196">
        <v>24</v>
      </c>
      <c r="I145" s="197"/>
      <c r="J145" s="198">
        <f>ROUND(I145*H145,2)</f>
        <v>0</v>
      </c>
      <c r="K145" s="194" t="s">
        <v>22</v>
      </c>
      <c r="L145" s="60"/>
      <c r="M145" s="199" t="s">
        <v>22</v>
      </c>
      <c r="N145" s="200" t="s">
        <v>45</v>
      </c>
      <c r="O145" s="41"/>
      <c r="P145" s="201">
        <f>O145*H145</f>
        <v>0</v>
      </c>
      <c r="Q145" s="201">
        <v>0</v>
      </c>
      <c r="R145" s="201">
        <f>Q145*H145</f>
        <v>0</v>
      </c>
      <c r="S145" s="201">
        <v>0</v>
      </c>
      <c r="T145" s="202">
        <f>S145*H145</f>
        <v>0</v>
      </c>
      <c r="AR145" s="23" t="s">
        <v>277</v>
      </c>
      <c r="AT145" s="23" t="s">
        <v>151</v>
      </c>
      <c r="AU145" s="23" t="s">
        <v>83</v>
      </c>
      <c r="AY145" s="23" t="s">
        <v>148</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277</v>
      </c>
      <c r="BM145" s="23" t="s">
        <v>1089</v>
      </c>
    </row>
    <row r="146" spans="2:65" s="1" customFormat="1" ht="22.5" customHeight="1">
      <c r="B146" s="40"/>
      <c r="C146" s="192" t="s">
        <v>560</v>
      </c>
      <c r="D146" s="192" t="s">
        <v>151</v>
      </c>
      <c r="E146" s="193" t="s">
        <v>1435</v>
      </c>
      <c r="F146" s="194" t="s">
        <v>1436</v>
      </c>
      <c r="G146" s="195" t="s">
        <v>1332</v>
      </c>
      <c r="H146" s="196">
        <v>1</v>
      </c>
      <c r="I146" s="197"/>
      <c r="J146" s="198">
        <f>ROUND(I146*H146,2)</f>
        <v>0</v>
      </c>
      <c r="K146" s="194" t="s">
        <v>22</v>
      </c>
      <c r="L146" s="60"/>
      <c r="M146" s="199" t="s">
        <v>22</v>
      </c>
      <c r="N146" s="204" t="s">
        <v>45</v>
      </c>
      <c r="O146" s="205"/>
      <c r="P146" s="206">
        <f>O146*H146</f>
        <v>0</v>
      </c>
      <c r="Q146" s="206">
        <v>0</v>
      </c>
      <c r="R146" s="206">
        <f>Q146*H146</f>
        <v>0</v>
      </c>
      <c r="S146" s="206">
        <v>0</v>
      </c>
      <c r="T146" s="207">
        <f>S146*H146</f>
        <v>0</v>
      </c>
      <c r="AR146" s="23" t="s">
        <v>277</v>
      </c>
      <c r="AT146" s="23" t="s">
        <v>151</v>
      </c>
      <c r="AU146" s="23" t="s">
        <v>83</v>
      </c>
      <c r="AY146" s="23" t="s">
        <v>148</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277</v>
      </c>
      <c r="BM146" s="23" t="s">
        <v>1094</v>
      </c>
    </row>
    <row r="147" spans="2:12" s="1" customFormat="1" ht="6.95" customHeight="1">
      <c r="B147" s="55"/>
      <c r="C147" s="56"/>
      <c r="D147" s="56"/>
      <c r="E147" s="56"/>
      <c r="F147" s="56"/>
      <c r="G147" s="56"/>
      <c r="H147" s="56"/>
      <c r="I147" s="138"/>
      <c r="J147" s="56"/>
      <c r="K147" s="56"/>
      <c r="L147" s="60"/>
    </row>
  </sheetData>
  <sheetProtection password="CC35" sheet="1" objects="1" scenarios="1" formatCells="0" formatColumns="0" formatRows="0" sort="0" autoFilter="0"/>
  <autoFilter ref="C82:K14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98</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1437</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ROUND(SUM(BE81:BE132),2)</f>
        <v>0</v>
      </c>
      <c r="G30" s="41"/>
      <c r="H30" s="41"/>
      <c r="I30" s="130">
        <v>0.21</v>
      </c>
      <c r="J30" s="129">
        <f>ROUND(ROUND((SUM(BE81:BE132)),2)*I30,2)</f>
        <v>0</v>
      </c>
      <c r="K30" s="44"/>
    </row>
    <row r="31" spans="2:11" s="1" customFormat="1" ht="14.45" customHeight="1">
      <c r="B31" s="40"/>
      <c r="C31" s="41"/>
      <c r="D31" s="41"/>
      <c r="E31" s="48" t="s">
        <v>46</v>
      </c>
      <c r="F31" s="129">
        <f>ROUND(SUM(BF81:BF132),2)</f>
        <v>0</v>
      </c>
      <c r="G31" s="41"/>
      <c r="H31" s="41"/>
      <c r="I31" s="130">
        <v>0.15</v>
      </c>
      <c r="J31" s="129">
        <f>ROUND(ROUND((SUM(BF81:BF132)),2)*I31,2)</f>
        <v>0</v>
      </c>
      <c r="K31" s="44"/>
    </row>
    <row r="32" spans="2:11" s="1" customFormat="1" ht="14.45" customHeight="1" hidden="1">
      <c r="B32" s="40"/>
      <c r="C32" s="41"/>
      <c r="D32" s="41"/>
      <c r="E32" s="48" t="s">
        <v>47</v>
      </c>
      <c r="F32" s="129">
        <f>ROUND(SUM(BG81:BG132),2)</f>
        <v>0</v>
      </c>
      <c r="G32" s="41"/>
      <c r="H32" s="41"/>
      <c r="I32" s="130">
        <v>0.21</v>
      </c>
      <c r="J32" s="129">
        <v>0</v>
      </c>
      <c r="K32" s="44"/>
    </row>
    <row r="33" spans="2:11" s="1" customFormat="1" ht="14.45" customHeight="1" hidden="1">
      <c r="B33" s="40"/>
      <c r="C33" s="41"/>
      <c r="D33" s="41"/>
      <c r="E33" s="48" t="s">
        <v>48</v>
      </c>
      <c r="F33" s="129">
        <f>ROUND(SUM(BH81:BH132),2)</f>
        <v>0</v>
      </c>
      <c r="G33" s="41"/>
      <c r="H33" s="41"/>
      <c r="I33" s="130">
        <v>0.15</v>
      </c>
      <c r="J33" s="129">
        <v>0</v>
      </c>
      <c r="K33" s="44"/>
    </row>
    <row r="34" spans="2:11" s="1" customFormat="1" ht="14.45" customHeight="1" hidden="1">
      <c r="B34" s="40"/>
      <c r="C34" s="41"/>
      <c r="D34" s="41"/>
      <c r="E34" s="48" t="s">
        <v>49</v>
      </c>
      <c r="F34" s="129">
        <f>ROUND(SUM(BI81:BI132),2)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02d - Vzduchotechnika</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J81</f>
        <v>0</v>
      </c>
      <c r="K56" s="44"/>
      <c r="AU56" s="23" t="s">
        <v>126</v>
      </c>
    </row>
    <row r="57" spans="2:11" s="7" customFormat="1" ht="24.95" customHeight="1">
      <c r="B57" s="148"/>
      <c r="C57" s="149"/>
      <c r="D57" s="150" t="s">
        <v>188</v>
      </c>
      <c r="E57" s="151"/>
      <c r="F57" s="151"/>
      <c r="G57" s="151"/>
      <c r="H57" s="151"/>
      <c r="I57" s="152"/>
      <c r="J57" s="153">
        <f>J82</f>
        <v>0</v>
      </c>
      <c r="K57" s="154"/>
    </row>
    <row r="58" spans="2:11" s="8" customFormat="1" ht="19.9" customHeight="1">
      <c r="B58" s="155"/>
      <c r="C58" s="156"/>
      <c r="D58" s="157" t="s">
        <v>1438</v>
      </c>
      <c r="E58" s="158"/>
      <c r="F58" s="158"/>
      <c r="G58" s="158"/>
      <c r="H58" s="158"/>
      <c r="I58" s="159"/>
      <c r="J58" s="160">
        <f>J83</f>
        <v>0</v>
      </c>
      <c r="K58" s="161"/>
    </row>
    <row r="59" spans="2:11" s="8" customFormat="1" ht="19.9" customHeight="1">
      <c r="B59" s="155"/>
      <c r="C59" s="156"/>
      <c r="D59" s="157" t="s">
        <v>1439</v>
      </c>
      <c r="E59" s="158"/>
      <c r="F59" s="158"/>
      <c r="G59" s="158"/>
      <c r="H59" s="158"/>
      <c r="I59" s="159"/>
      <c r="J59" s="160">
        <f>J97</f>
        <v>0</v>
      </c>
      <c r="K59" s="161"/>
    </row>
    <row r="60" spans="2:11" s="8" customFormat="1" ht="19.9" customHeight="1">
      <c r="B60" s="155"/>
      <c r="C60" s="156"/>
      <c r="D60" s="157" t="s">
        <v>1440</v>
      </c>
      <c r="E60" s="158"/>
      <c r="F60" s="158"/>
      <c r="G60" s="158"/>
      <c r="H60" s="158"/>
      <c r="I60" s="159"/>
      <c r="J60" s="160">
        <f>J119</f>
        <v>0</v>
      </c>
      <c r="K60" s="161"/>
    </row>
    <row r="61" spans="2:11" s="8" customFormat="1" ht="19.9" customHeight="1">
      <c r="B61" s="155"/>
      <c r="C61" s="156"/>
      <c r="D61" s="157" t="s">
        <v>1441</v>
      </c>
      <c r="E61" s="158"/>
      <c r="F61" s="158"/>
      <c r="G61" s="158"/>
      <c r="H61" s="158"/>
      <c r="I61" s="159"/>
      <c r="J61" s="160">
        <f>J124</f>
        <v>0</v>
      </c>
      <c r="K61" s="161"/>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131</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22.5" customHeight="1">
      <c r="B71" s="40"/>
      <c r="C71" s="62"/>
      <c r="D71" s="62"/>
      <c r="E71" s="393" t="str">
        <f>E7</f>
        <v>Stavební úpravy v 3. NP a nástavba 4. NP v objektu VŠE - Centrum aplikovaného výzkumu</v>
      </c>
      <c r="F71" s="394"/>
      <c r="G71" s="394"/>
      <c r="H71" s="394"/>
      <c r="I71" s="162"/>
      <c r="J71" s="62"/>
      <c r="K71" s="62"/>
      <c r="L71" s="60"/>
    </row>
    <row r="72" spans="2:12" s="1" customFormat="1" ht="14.45" customHeight="1">
      <c r="B72" s="40"/>
      <c r="C72" s="64" t="s">
        <v>120</v>
      </c>
      <c r="D72" s="62"/>
      <c r="E72" s="62"/>
      <c r="F72" s="62"/>
      <c r="G72" s="62"/>
      <c r="H72" s="62"/>
      <c r="I72" s="162"/>
      <c r="J72" s="62"/>
      <c r="K72" s="62"/>
      <c r="L72" s="60"/>
    </row>
    <row r="73" spans="2:12" s="1" customFormat="1" ht="23.25" customHeight="1">
      <c r="B73" s="40"/>
      <c r="C73" s="62"/>
      <c r="D73" s="62"/>
      <c r="E73" s="369" t="str">
        <f>E9</f>
        <v>SO 02d - Vzduchotechnika</v>
      </c>
      <c r="F73" s="395"/>
      <c r="G73" s="395"/>
      <c r="H73" s="395"/>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25</v>
      </c>
      <c r="D75" s="62"/>
      <c r="E75" s="62"/>
      <c r="F75" s="163" t="str">
        <f>F12</f>
        <v xml:space="preserve"> </v>
      </c>
      <c r="G75" s="62"/>
      <c r="H75" s="62"/>
      <c r="I75" s="164" t="s">
        <v>27</v>
      </c>
      <c r="J75" s="72" t="str">
        <f>IF(J12="","",J12)</f>
        <v>8.10.2017</v>
      </c>
      <c r="K75" s="62"/>
      <c r="L75" s="60"/>
    </row>
    <row r="76" spans="2:12" s="1" customFormat="1" ht="6.95" customHeight="1">
      <c r="B76" s="40"/>
      <c r="C76" s="62"/>
      <c r="D76" s="62"/>
      <c r="E76" s="62"/>
      <c r="F76" s="62"/>
      <c r="G76" s="62"/>
      <c r="H76" s="62"/>
      <c r="I76" s="162"/>
      <c r="J76" s="62"/>
      <c r="K76" s="62"/>
      <c r="L76" s="60"/>
    </row>
    <row r="77" spans="2:12" s="1" customFormat="1" ht="13.5">
      <c r="B77" s="40"/>
      <c r="C77" s="64" t="s">
        <v>31</v>
      </c>
      <c r="D77" s="62"/>
      <c r="E77" s="62"/>
      <c r="F77" s="163" t="str">
        <f>E15</f>
        <v xml:space="preserve"> </v>
      </c>
      <c r="G77" s="62"/>
      <c r="H77" s="62"/>
      <c r="I77" s="164" t="s">
        <v>37</v>
      </c>
      <c r="J77" s="163" t="str">
        <f>E21</f>
        <v xml:space="preserve"> </v>
      </c>
      <c r="K77" s="62"/>
      <c r="L77" s="60"/>
    </row>
    <row r="78" spans="2:12" s="1" customFormat="1" ht="14.45" customHeight="1">
      <c r="B78" s="40"/>
      <c r="C78" s="64" t="s">
        <v>35</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132</v>
      </c>
      <c r="D80" s="167" t="s">
        <v>59</v>
      </c>
      <c r="E80" s="167" t="s">
        <v>55</v>
      </c>
      <c r="F80" s="167" t="s">
        <v>133</v>
      </c>
      <c r="G80" s="167" t="s">
        <v>134</v>
      </c>
      <c r="H80" s="167" t="s">
        <v>135</v>
      </c>
      <c r="I80" s="168" t="s">
        <v>136</v>
      </c>
      <c r="J80" s="167" t="s">
        <v>124</v>
      </c>
      <c r="K80" s="169" t="s">
        <v>137</v>
      </c>
      <c r="L80" s="170"/>
      <c r="M80" s="80" t="s">
        <v>138</v>
      </c>
      <c r="N80" s="81" t="s">
        <v>44</v>
      </c>
      <c r="O80" s="81" t="s">
        <v>139</v>
      </c>
      <c r="P80" s="81" t="s">
        <v>140</v>
      </c>
      <c r="Q80" s="81" t="s">
        <v>141</v>
      </c>
      <c r="R80" s="81" t="s">
        <v>142</v>
      </c>
      <c r="S80" s="81" t="s">
        <v>143</v>
      </c>
      <c r="T80" s="82" t="s">
        <v>144</v>
      </c>
    </row>
    <row r="81" spans="2:63" s="1" customFormat="1" ht="29.25" customHeight="1">
      <c r="B81" s="40"/>
      <c r="C81" s="86" t="s">
        <v>125</v>
      </c>
      <c r="D81" s="62"/>
      <c r="E81" s="62"/>
      <c r="F81" s="62"/>
      <c r="G81" s="62"/>
      <c r="H81" s="62"/>
      <c r="I81" s="162"/>
      <c r="J81" s="171">
        <f>BK81</f>
        <v>0</v>
      </c>
      <c r="K81" s="62"/>
      <c r="L81" s="60"/>
      <c r="M81" s="83"/>
      <c r="N81" s="84"/>
      <c r="O81" s="84"/>
      <c r="P81" s="172">
        <f>P82</f>
        <v>0</v>
      </c>
      <c r="Q81" s="84"/>
      <c r="R81" s="172">
        <f>R82</f>
        <v>0</v>
      </c>
      <c r="S81" s="84"/>
      <c r="T81" s="173">
        <f>T82</f>
        <v>0</v>
      </c>
      <c r="AT81" s="23" t="s">
        <v>73</v>
      </c>
      <c r="AU81" s="23" t="s">
        <v>126</v>
      </c>
      <c r="BK81" s="174">
        <f>BK82</f>
        <v>0</v>
      </c>
    </row>
    <row r="82" spans="2:63" s="10" customFormat="1" ht="37.35" customHeight="1">
      <c r="B82" s="175"/>
      <c r="C82" s="176"/>
      <c r="D82" s="177" t="s">
        <v>73</v>
      </c>
      <c r="E82" s="178" t="s">
        <v>389</v>
      </c>
      <c r="F82" s="178" t="s">
        <v>390</v>
      </c>
      <c r="G82" s="176"/>
      <c r="H82" s="176"/>
      <c r="I82" s="179"/>
      <c r="J82" s="180">
        <f>BK82</f>
        <v>0</v>
      </c>
      <c r="K82" s="176"/>
      <c r="L82" s="181"/>
      <c r="M82" s="182"/>
      <c r="N82" s="183"/>
      <c r="O82" s="183"/>
      <c r="P82" s="184">
        <f>P83+P97+P119+P124</f>
        <v>0</v>
      </c>
      <c r="Q82" s="183"/>
      <c r="R82" s="184">
        <f>R83+R97+R119+R124</f>
        <v>0</v>
      </c>
      <c r="S82" s="183"/>
      <c r="T82" s="185">
        <f>T83+T97+T119+T124</f>
        <v>0</v>
      </c>
      <c r="AR82" s="186" t="s">
        <v>83</v>
      </c>
      <c r="AT82" s="187" t="s">
        <v>73</v>
      </c>
      <c r="AU82" s="187" t="s">
        <v>74</v>
      </c>
      <c r="AY82" s="186" t="s">
        <v>148</v>
      </c>
      <c r="BK82" s="188">
        <f>BK83+BK97+BK119+BK124</f>
        <v>0</v>
      </c>
    </row>
    <row r="83" spans="2:63" s="10" customFormat="1" ht="19.9" customHeight="1">
      <c r="B83" s="175"/>
      <c r="C83" s="176"/>
      <c r="D83" s="189" t="s">
        <v>73</v>
      </c>
      <c r="E83" s="190" t="s">
        <v>1442</v>
      </c>
      <c r="F83" s="190" t="s">
        <v>1443</v>
      </c>
      <c r="G83" s="176"/>
      <c r="H83" s="176"/>
      <c r="I83" s="179"/>
      <c r="J83" s="191">
        <f>BK83</f>
        <v>0</v>
      </c>
      <c r="K83" s="176"/>
      <c r="L83" s="181"/>
      <c r="M83" s="182"/>
      <c r="N83" s="183"/>
      <c r="O83" s="183"/>
      <c r="P83" s="184">
        <f>SUM(P84:P96)</f>
        <v>0</v>
      </c>
      <c r="Q83" s="183"/>
      <c r="R83" s="184">
        <f>SUM(R84:R96)</f>
        <v>0</v>
      </c>
      <c r="S83" s="183"/>
      <c r="T83" s="185">
        <f>SUM(T84:T96)</f>
        <v>0</v>
      </c>
      <c r="AR83" s="186" t="s">
        <v>83</v>
      </c>
      <c r="AT83" s="187" t="s">
        <v>73</v>
      </c>
      <c r="AU83" s="187" t="s">
        <v>24</v>
      </c>
      <c r="AY83" s="186" t="s">
        <v>148</v>
      </c>
      <c r="BK83" s="188">
        <f>SUM(BK84:BK96)</f>
        <v>0</v>
      </c>
    </row>
    <row r="84" spans="2:65" s="1" customFormat="1" ht="95.25" customHeight="1">
      <c r="B84" s="40"/>
      <c r="C84" s="192" t="s">
        <v>24</v>
      </c>
      <c r="D84" s="192" t="s">
        <v>151</v>
      </c>
      <c r="E84" s="193" t="s">
        <v>1444</v>
      </c>
      <c r="F84" s="194" t="s">
        <v>1445</v>
      </c>
      <c r="G84" s="195" t="s">
        <v>1326</v>
      </c>
      <c r="H84" s="196">
        <v>1</v>
      </c>
      <c r="I84" s="197"/>
      <c r="J84" s="198">
        <f>ROUND(I84*H84,2)</f>
        <v>0</v>
      </c>
      <c r="K84" s="194" t="s">
        <v>22</v>
      </c>
      <c r="L84" s="60"/>
      <c r="M84" s="199" t="s">
        <v>22</v>
      </c>
      <c r="N84" s="200" t="s">
        <v>45</v>
      </c>
      <c r="O84" s="41"/>
      <c r="P84" s="201">
        <f>O84*H84</f>
        <v>0</v>
      </c>
      <c r="Q84" s="201">
        <v>0</v>
      </c>
      <c r="R84" s="201">
        <f>Q84*H84</f>
        <v>0</v>
      </c>
      <c r="S84" s="201">
        <v>0</v>
      </c>
      <c r="T84" s="202">
        <f>S84*H84</f>
        <v>0</v>
      </c>
      <c r="AR84" s="23" t="s">
        <v>277</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277</v>
      </c>
      <c r="BM84" s="23" t="s">
        <v>83</v>
      </c>
    </row>
    <row r="85" spans="2:47" s="1" customFormat="1" ht="67.5">
      <c r="B85" s="40"/>
      <c r="C85" s="62"/>
      <c r="D85" s="244" t="s">
        <v>371</v>
      </c>
      <c r="E85" s="62"/>
      <c r="F85" s="248" t="s">
        <v>1446</v>
      </c>
      <c r="G85" s="62"/>
      <c r="H85" s="62"/>
      <c r="I85" s="162"/>
      <c r="J85" s="62"/>
      <c r="K85" s="62"/>
      <c r="L85" s="60"/>
      <c r="M85" s="210"/>
      <c r="N85" s="41"/>
      <c r="O85" s="41"/>
      <c r="P85" s="41"/>
      <c r="Q85" s="41"/>
      <c r="R85" s="41"/>
      <c r="S85" s="41"/>
      <c r="T85" s="77"/>
      <c r="AT85" s="23" t="s">
        <v>371</v>
      </c>
      <c r="AU85" s="23" t="s">
        <v>83</v>
      </c>
    </row>
    <row r="86" spans="2:65" s="1" customFormat="1" ht="22.5" customHeight="1">
      <c r="B86" s="40"/>
      <c r="C86" s="192" t="s">
        <v>83</v>
      </c>
      <c r="D86" s="192" t="s">
        <v>151</v>
      </c>
      <c r="E86" s="193" t="s">
        <v>1447</v>
      </c>
      <c r="F86" s="194" t="s">
        <v>1448</v>
      </c>
      <c r="G86" s="195" t="s">
        <v>1332</v>
      </c>
      <c r="H86" s="196">
        <v>4</v>
      </c>
      <c r="I86" s="197"/>
      <c r="J86" s="198">
        <f aca="true" t="shared" si="0" ref="J86:J96">ROUND(I86*H86,2)</f>
        <v>0</v>
      </c>
      <c r="K86" s="194" t="s">
        <v>22</v>
      </c>
      <c r="L86" s="60"/>
      <c r="M86" s="199" t="s">
        <v>22</v>
      </c>
      <c r="N86" s="200" t="s">
        <v>45</v>
      </c>
      <c r="O86" s="41"/>
      <c r="P86" s="201">
        <f aca="true" t="shared" si="1" ref="P86:P96">O86*H86</f>
        <v>0</v>
      </c>
      <c r="Q86" s="201">
        <v>0</v>
      </c>
      <c r="R86" s="201">
        <f aca="true" t="shared" si="2" ref="R86:R96">Q86*H86</f>
        <v>0</v>
      </c>
      <c r="S86" s="201">
        <v>0</v>
      </c>
      <c r="T86" s="202">
        <f aca="true" t="shared" si="3" ref="T86:T96">S86*H86</f>
        <v>0</v>
      </c>
      <c r="AR86" s="23" t="s">
        <v>277</v>
      </c>
      <c r="AT86" s="23" t="s">
        <v>151</v>
      </c>
      <c r="AU86" s="23" t="s">
        <v>83</v>
      </c>
      <c r="AY86" s="23" t="s">
        <v>148</v>
      </c>
      <c r="BE86" s="203">
        <f aca="true" t="shared" si="4" ref="BE86:BE96">IF(N86="základní",J86,0)</f>
        <v>0</v>
      </c>
      <c r="BF86" s="203">
        <f aca="true" t="shared" si="5" ref="BF86:BF96">IF(N86="snížená",J86,0)</f>
        <v>0</v>
      </c>
      <c r="BG86" s="203">
        <f aca="true" t="shared" si="6" ref="BG86:BG96">IF(N86="zákl. přenesená",J86,0)</f>
        <v>0</v>
      </c>
      <c r="BH86" s="203">
        <f aca="true" t="shared" si="7" ref="BH86:BH96">IF(N86="sníž. přenesená",J86,0)</f>
        <v>0</v>
      </c>
      <c r="BI86" s="203">
        <f aca="true" t="shared" si="8" ref="BI86:BI96">IF(N86="nulová",J86,0)</f>
        <v>0</v>
      </c>
      <c r="BJ86" s="23" t="s">
        <v>24</v>
      </c>
      <c r="BK86" s="203">
        <f aca="true" t="shared" si="9" ref="BK86:BK96">ROUND(I86*H86,2)</f>
        <v>0</v>
      </c>
      <c r="BL86" s="23" t="s">
        <v>277</v>
      </c>
      <c r="BM86" s="23" t="s">
        <v>167</v>
      </c>
    </row>
    <row r="87" spans="2:65" s="1" customFormat="1" ht="22.5" customHeight="1">
      <c r="B87" s="40"/>
      <c r="C87" s="192" t="s">
        <v>163</v>
      </c>
      <c r="D87" s="192" t="s">
        <v>151</v>
      </c>
      <c r="E87" s="193" t="s">
        <v>1449</v>
      </c>
      <c r="F87" s="194" t="s">
        <v>1450</v>
      </c>
      <c r="G87" s="195" t="s">
        <v>1332</v>
      </c>
      <c r="H87" s="196">
        <v>4</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176</v>
      </c>
    </row>
    <row r="88" spans="2:65" s="1" customFormat="1" ht="22.5" customHeight="1">
      <c r="B88" s="40"/>
      <c r="C88" s="192" t="s">
        <v>167</v>
      </c>
      <c r="D88" s="192" t="s">
        <v>151</v>
      </c>
      <c r="E88" s="193" t="s">
        <v>1451</v>
      </c>
      <c r="F88" s="194" t="s">
        <v>1452</v>
      </c>
      <c r="G88" s="195" t="s">
        <v>332</v>
      </c>
      <c r="H88" s="196">
        <v>5</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329</v>
      </c>
    </row>
    <row r="89" spans="2:65" s="1" customFormat="1" ht="22.5" customHeight="1">
      <c r="B89" s="40"/>
      <c r="C89" s="192" t="s">
        <v>147</v>
      </c>
      <c r="D89" s="192" t="s">
        <v>151</v>
      </c>
      <c r="E89" s="193" t="s">
        <v>1453</v>
      </c>
      <c r="F89" s="194" t="s">
        <v>1454</v>
      </c>
      <c r="G89" s="195" t="s">
        <v>332</v>
      </c>
      <c r="H89" s="196">
        <v>123</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351</v>
      </c>
    </row>
    <row r="90" spans="2:65" s="1" customFormat="1" ht="22.5" customHeight="1">
      <c r="B90" s="40"/>
      <c r="C90" s="192" t="s">
        <v>176</v>
      </c>
      <c r="D90" s="192" t="s">
        <v>151</v>
      </c>
      <c r="E90" s="193" t="s">
        <v>1455</v>
      </c>
      <c r="F90" s="194" t="s">
        <v>1456</v>
      </c>
      <c r="G90" s="195" t="s">
        <v>332</v>
      </c>
      <c r="H90" s="196">
        <v>12</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384</v>
      </c>
    </row>
    <row r="91" spans="2:65" s="1" customFormat="1" ht="31.5" customHeight="1">
      <c r="B91" s="40"/>
      <c r="C91" s="192" t="s">
        <v>245</v>
      </c>
      <c r="D91" s="192" t="s">
        <v>151</v>
      </c>
      <c r="E91" s="193" t="s">
        <v>1457</v>
      </c>
      <c r="F91" s="194" t="s">
        <v>1458</v>
      </c>
      <c r="G91" s="195" t="s">
        <v>1332</v>
      </c>
      <c r="H91" s="196">
        <v>2</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399</v>
      </c>
    </row>
    <row r="92" spans="2:65" s="1" customFormat="1" ht="22.5" customHeight="1">
      <c r="B92" s="40"/>
      <c r="C92" s="192" t="s">
        <v>274</v>
      </c>
      <c r="D92" s="192" t="s">
        <v>151</v>
      </c>
      <c r="E92" s="193" t="s">
        <v>1459</v>
      </c>
      <c r="F92" s="194" t="s">
        <v>1460</v>
      </c>
      <c r="G92" s="195" t="s">
        <v>1332</v>
      </c>
      <c r="H92" s="196">
        <v>36</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412</v>
      </c>
    </row>
    <row r="93" spans="2:65" s="1" customFormat="1" ht="22.5" customHeight="1">
      <c r="B93" s="40"/>
      <c r="C93" s="192" t="s">
        <v>303</v>
      </c>
      <c r="D93" s="192" t="s">
        <v>151</v>
      </c>
      <c r="E93" s="193" t="s">
        <v>1461</v>
      </c>
      <c r="F93" s="194" t="s">
        <v>1462</v>
      </c>
      <c r="G93" s="195" t="s">
        <v>1332</v>
      </c>
      <c r="H93" s="196">
        <v>1</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425</v>
      </c>
    </row>
    <row r="94" spans="2:65" s="1" customFormat="1" ht="22.5" customHeight="1">
      <c r="B94" s="40"/>
      <c r="C94" s="192" t="s">
        <v>29</v>
      </c>
      <c r="D94" s="192" t="s">
        <v>151</v>
      </c>
      <c r="E94" s="193" t="s">
        <v>1463</v>
      </c>
      <c r="F94" s="194" t="s">
        <v>1464</v>
      </c>
      <c r="G94" s="195" t="s">
        <v>1332</v>
      </c>
      <c r="H94" s="196">
        <v>1</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404</v>
      </c>
    </row>
    <row r="95" spans="2:65" s="1" customFormat="1" ht="22.5" customHeight="1">
      <c r="B95" s="40"/>
      <c r="C95" s="192" t="s">
        <v>312</v>
      </c>
      <c r="D95" s="192" t="s">
        <v>151</v>
      </c>
      <c r="E95" s="193" t="s">
        <v>1465</v>
      </c>
      <c r="F95" s="194" t="s">
        <v>1466</v>
      </c>
      <c r="G95" s="195" t="s">
        <v>1332</v>
      </c>
      <c r="H95" s="196">
        <v>80</v>
      </c>
      <c r="I95" s="197"/>
      <c r="J95" s="198">
        <f t="shared" si="0"/>
        <v>0</v>
      </c>
      <c r="K95" s="194" t="s">
        <v>22</v>
      </c>
      <c r="L95" s="60"/>
      <c r="M95" s="199" t="s">
        <v>22</v>
      </c>
      <c r="N95" s="200" t="s">
        <v>45</v>
      </c>
      <c r="O95" s="41"/>
      <c r="P95" s="201">
        <f t="shared" si="1"/>
        <v>0</v>
      </c>
      <c r="Q95" s="201">
        <v>0</v>
      </c>
      <c r="R95" s="201">
        <f t="shared" si="2"/>
        <v>0</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448</v>
      </c>
    </row>
    <row r="96" spans="2:65" s="1" customFormat="1" ht="22.5" customHeight="1">
      <c r="B96" s="40"/>
      <c r="C96" s="192" t="s">
        <v>318</v>
      </c>
      <c r="D96" s="192" t="s">
        <v>151</v>
      </c>
      <c r="E96" s="193" t="s">
        <v>1467</v>
      </c>
      <c r="F96" s="194" t="s">
        <v>1468</v>
      </c>
      <c r="G96" s="195" t="s">
        <v>403</v>
      </c>
      <c r="H96" s="196">
        <v>300</v>
      </c>
      <c r="I96" s="197"/>
      <c r="J96" s="198">
        <f t="shared" si="0"/>
        <v>0</v>
      </c>
      <c r="K96" s="194" t="s">
        <v>22</v>
      </c>
      <c r="L96" s="60"/>
      <c r="M96" s="199" t="s">
        <v>22</v>
      </c>
      <c r="N96" s="200" t="s">
        <v>45</v>
      </c>
      <c r="O96" s="41"/>
      <c r="P96" s="201">
        <f t="shared" si="1"/>
        <v>0</v>
      </c>
      <c r="Q96" s="201">
        <v>0</v>
      </c>
      <c r="R96" s="201">
        <f t="shared" si="2"/>
        <v>0</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488</v>
      </c>
    </row>
    <row r="97" spans="2:63" s="10" customFormat="1" ht="29.85" customHeight="1">
      <c r="B97" s="175"/>
      <c r="C97" s="176"/>
      <c r="D97" s="189" t="s">
        <v>73</v>
      </c>
      <c r="E97" s="190" t="s">
        <v>1469</v>
      </c>
      <c r="F97" s="190" t="s">
        <v>1470</v>
      </c>
      <c r="G97" s="176"/>
      <c r="H97" s="176"/>
      <c r="I97" s="179"/>
      <c r="J97" s="191">
        <f>BK97</f>
        <v>0</v>
      </c>
      <c r="K97" s="176"/>
      <c r="L97" s="181"/>
      <c r="M97" s="182"/>
      <c r="N97" s="183"/>
      <c r="O97" s="183"/>
      <c r="P97" s="184">
        <f>SUM(P98:P118)</f>
        <v>0</v>
      </c>
      <c r="Q97" s="183"/>
      <c r="R97" s="184">
        <f>SUM(R98:R118)</f>
        <v>0</v>
      </c>
      <c r="S97" s="183"/>
      <c r="T97" s="185">
        <f>SUM(T98:T118)</f>
        <v>0</v>
      </c>
      <c r="AR97" s="186" t="s">
        <v>83</v>
      </c>
      <c r="AT97" s="187" t="s">
        <v>73</v>
      </c>
      <c r="AU97" s="187" t="s">
        <v>24</v>
      </c>
      <c r="AY97" s="186" t="s">
        <v>148</v>
      </c>
      <c r="BK97" s="188">
        <f>SUM(BK98:BK118)</f>
        <v>0</v>
      </c>
    </row>
    <row r="98" spans="2:65" s="1" customFormat="1" ht="31.5" customHeight="1">
      <c r="B98" s="40"/>
      <c r="C98" s="192" t="s">
        <v>324</v>
      </c>
      <c r="D98" s="192" t="s">
        <v>151</v>
      </c>
      <c r="E98" s="193" t="s">
        <v>1471</v>
      </c>
      <c r="F98" s="194" t="s">
        <v>1472</v>
      </c>
      <c r="G98" s="195" t="s">
        <v>1332</v>
      </c>
      <c r="H98" s="196">
        <v>1</v>
      </c>
      <c r="I98" s="197"/>
      <c r="J98" s="198">
        <f aca="true" t="shared" si="10" ref="J98:J118">ROUND(I98*H98,2)</f>
        <v>0</v>
      </c>
      <c r="K98" s="194" t="s">
        <v>22</v>
      </c>
      <c r="L98" s="60"/>
      <c r="M98" s="199" t="s">
        <v>22</v>
      </c>
      <c r="N98" s="200" t="s">
        <v>45</v>
      </c>
      <c r="O98" s="41"/>
      <c r="P98" s="201">
        <f aca="true" t="shared" si="11" ref="P98:P118">O98*H98</f>
        <v>0</v>
      </c>
      <c r="Q98" s="201">
        <v>0</v>
      </c>
      <c r="R98" s="201">
        <f aca="true" t="shared" si="12" ref="R98:R118">Q98*H98</f>
        <v>0</v>
      </c>
      <c r="S98" s="201">
        <v>0</v>
      </c>
      <c r="T98" s="202">
        <f aca="true" t="shared" si="13" ref="T98:T118">S98*H98</f>
        <v>0</v>
      </c>
      <c r="AR98" s="23" t="s">
        <v>277</v>
      </c>
      <c r="AT98" s="23" t="s">
        <v>151</v>
      </c>
      <c r="AU98" s="23" t="s">
        <v>83</v>
      </c>
      <c r="AY98" s="23" t="s">
        <v>148</v>
      </c>
      <c r="BE98" s="203">
        <f aca="true" t="shared" si="14" ref="BE98:BE118">IF(N98="základní",J98,0)</f>
        <v>0</v>
      </c>
      <c r="BF98" s="203">
        <f aca="true" t="shared" si="15" ref="BF98:BF118">IF(N98="snížená",J98,0)</f>
        <v>0</v>
      </c>
      <c r="BG98" s="203">
        <f aca="true" t="shared" si="16" ref="BG98:BG118">IF(N98="zákl. přenesená",J98,0)</f>
        <v>0</v>
      </c>
      <c r="BH98" s="203">
        <f aca="true" t="shared" si="17" ref="BH98:BH118">IF(N98="sníž. přenesená",J98,0)</f>
        <v>0</v>
      </c>
      <c r="BI98" s="203">
        <f aca="true" t="shared" si="18" ref="BI98:BI118">IF(N98="nulová",J98,0)</f>
        <v>0</v>
      </c>
      <c r="BJ98" s="23" t="s">
        <v>24</v>
      </c>
      <c r="BK98" s="203">
        <f aca="true" t="shared" si="19" ref="BK98:BK118">ROUND(I98*H98,2)</f>
        <v>0</v>
      </c>
      <c r="BL98" s="23" t="s">
        <v>277</v>
      </c>
      <c r="BM98" s="23" t="s">
        <v>500</v>
      </c>
    </row>
    <row r="99" spans="2:65" s="1" customFormat="1" ht="22.5" customHeight="1">
      <c r="B99" s="40"/>
      <c r="C99" s="192" t="s">
        <v>329</v>
      </c>
      <c r="D99" s="192" t="s">
        <v>151</v>
      </c>
      <c r="E99" s="193" t="s">
        <v>1473</v>
      </c>
      <c r="F99" s="194" t="s">
        <v>1474</v>
      </c>
      <c r="G99" s="195" t="s">
        <v>1332</v>
      </c>
      <c r="H99" s="196">
        <v>2</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277</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277</v>
      </c>
      <c r="BM99" s="23" t="s">
        <v>511</v>
      </c>
    </row>
    <row r="100" spans="2:65" s="1" customFormat="1" ht="22.5" customHeight="1">
      <c r="B100" s="40"/>
      <c r="C100" s="192" t="s">
        <v>10</v>
      </c>
      <c r="D100" s="192" t="s">
        <v>151</v>
      </c>
      <c r="E100" s="193" t="s">
        <v>1475</v>
      </c>
      <c r="F100" s="194" t="s">
        <v>1476</v>
      </c>
      <c r="G100" s="195" t="s">
        <v>1332</v>
      </c>
      <c r="H100" s="196">
        <v>1</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277</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277</v>
      </c>
      <c r="BM100" s="23" t="s">
        <v>520</v>
      </c>
    </row>
    <row r="101" spans="2:65" s="1" customFormat="1" ht="22.5" customHeight="1">
      <c r="B101" s="40"/>
      <c r="C101" s="192" t="s">
        <v>277</v>
      </c>
      <c r="D101" s="192" t="s">
        <v>151</v>
      </c>
      <c r="E101" s="193" t="s">
        <v>1477</v>
      </c>
      <c r="F101" s="194" t="s">
        <v>1478</v>
      </c>
      <c r="G101" s="195" t="s">
        <v>1332</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277</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277</v>
      </c>
      <c r="BM101" s="23" t="s">
        <v>531</v>
      </c>
    </row>
    <row r="102" spans="2:65" s="1" customFormat="1" ht="22.5" customHeight="1">
      <c r="B102" s="40"/>
      <c r="C102" s="192" t="s">
        <v>346</v>
      </c>
      <c r="D102" s="192" t="s">
        <v>151</v>
      </c>
      <c r="E102" s="193" t="s">
        <v>1479</v>
      </c>
      <c r="F102" s="194" t="s">
        <v>1480</v>
      </c>
      <c r="G102" s="195" t="s">
        <v>332</v>
      </c>
      <c r="H102" s="196">
        <v>15</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277</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277</v>
      </c>
      <c r="BM102" s="23" t="s">
        <v>539</v>
      </c>
    </row>
    <row r="103" spans="2:65" s="1" customFormat="1" ht="22.5" customHeight="1">
      <c r="B103" s="40"/>
      <c r="C103" s="192" t="s">
        <v>351</v>
      </c>
      <c r="D103" s="192" t="s">
        <v>151</v>
      </c>
      <c r="E103" s="193" t="s">
        <v>1481</v>
      </c>
      <c r="F103" s="194" t="s">
        <v>1482</v>
      </c>
      <c r="G103" s="195" t="s">
        <v>332</v>
      </c>
      <c r="H103" s="196">
        <v>5</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277</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277</v>
      </c>
      <c r="BM103" s="23" t="s">
        <v>549</v>
      </c>
    </row>
    <row r="104" spans="2:65" s="1" customFormat="1" ht="22.5" customHeight="1">
      <c r="B104" s="40"/>
      <c r="C104" s="192" t="s">
        <v>356</v>
      </c>
      <c r="D104" s="192" t="s">
        <v>151</v>
      </c>
      <c r="E104" s="193" t="s">
        <v>1483</v>
      </c>
      <c r="F104" s="194" t="s">
        <v>1484</v>
      </c>
      <c r="G104" s="195" t="s">
        <v>332</v>
      </c>
      <c r="H104" s="196">
        <v>5</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277</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277</v>
      </c>
      <c r="BM104" s="23" t="s">
        <v>560</v>
      </c>
    </row>
    <row r="105" spans="2:65" s="1" customFormat="1" ht="22.5" customHeight="1">
      <c r="B105" s="40"/>
      <c r="C105" s="192" t="s">
        <v>364</v>
      </c>
      <c r="D105" s="192" t="s">
        <v>151</v>
      </c>
      <c r="E105" s="193" t="s">
        <v>1485</v>
      </c>
      <c r="F105" s="194" t="s">
        <v>1486</v>
      </c>
      <c r="G105" s="195" t="s">
        <v>332</v>
      </c>
      <c r="H105" s="196">
        <v>3</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277</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277</v>
      </c>
      <c r="BM105" s="23" t="s">
        <v>570</v>
      </c>
    </row>
    <row r="106" spans="2:65" s="1" customFormat="1" ht="22.5" customHeight="1">
      <c r="B106" s="40"/>
      <c r="C106" s="192" t="s">
        <v>9</v>
      </c>
      <c r="D106" s="192" t="s">
        <v>151</v>
      </c>
      <c r="E106" s="193" t="s">
        <v>1487</v>
      </c>
      <c r="F106" s="194" t="s">
        <v>1488</v>
      </c>
      <c r="G106" s="195" t="s">
        <v>1332</v>
      </c>
      <c r="H106" s="196">
        <v>2</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581</v>
      </c>
    </row>
    <row r="107" spans="2:65" s="1" customFormat="1" ht="22.5" customHeight="1">
      <c r="B107" s="40"/>
      <c r="C107" s="192" t="s">
        <v>374</v>
      </c>
      <c r="D107" s="192" t="s">
        <v>151</v>
      </c>
      <c r="E107" s="193" t="s">
        <v>1489</v>
      </c>
      <c r="F107" s="194" t="s">
        <v>1490</v>
      </c>
      <c r="G107" s="195" t="s">
        <v>1332</v>
      </c>
      <c r="H107" s="196">
        <v>1</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593</v>
      </c>
    </row>
    <row r="108" spans="2:65" s="1" customFormat="1" ht="22.5" customHeight="1">
      <c r="B108" s="40"/>
      <c r="C108" s="192" t="s">
        <v>378</v>
      </c>
      <c r="D108" s="192" t="s">
        <v>151</v>
      </c>
      <c r="E108" s="193" t="s">
        <v>1491</v>
      </c>
      <c r="F108" s="194" t="s">
        <v>1492</v>
      </c>
      <c r="G108" s="195" t="s">
        <v>1332</v>
      </c>
      <c r="H108" s="196">
        <v>1</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603</v>
      </c>
    </row>
    <row r="109" spans="2:65" s="1" customFormat="1" ht="22.5" customHeight="1">
      <c r="B109" s="40"/>
      <c r="C109" s="192" t="s">
        <v>384</v>
      </c>
      <c r="D109" s="192" t="s">
        <v>151</v>
      </c>
      <c r="E109" s="193" t="s">
        <v>1493</v>
      </c>
      <c r="F109" s="194" t="s">
        <v>1494</v>
      </c>
      <c r="G109" s="195" t="s">
        <v>1332</v>
      </c>
      <c r="H109" s="196">
        <v>1</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614</v>
      </c>
    </row>
    <row r="110" spans="2:65" s="1" customFormat="1" ht="22.5" customHeight="1">
      <c r="B110" s="40"/>
      <c r="C110" s="192" t="s">
        <v>393</v>
      </c>
      <c r="D110" s="192" t="s">
        <v>151</v>
      </c>
      <c r="E110" s="193" t="s">
        <v>1495</v>
      </c>
      <c r="F110" s="194" t="s">
        <v>1496</v>
      </c>
      <c r="G110" s="195" t="s">
        <v>1332</v>
      </c>
      <c r="H110" s="196">
        <v>2</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625</v>
      </c>
    </row>
    <row r="111" spans="2:65" s="1" customFormat="1" ht="22.5" customHeight="1">
      <c r="B111" s="40"/>
      <c r="C111" s="192" t="s">
        <v>399</v>
      </c>
      <c r="D111" s="192" t="s">
        <v>151</v>
      </c>
      <c r="E111" s="193" t="s">
        <v>1497</v>
      </c>
      <c r="F111" s="194" t="s">
        <v>1498</v>
      </c>
      <c r="G111" s="195" t="s">
        <v>1332</v>
      </c>
      <c r="H111" s="196">
        <v>1</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635</v>
      </c>
    </row>
    <row r="112" spans="2:65" s="1" customFormat="1" ht="22.5" customHeight="1">
      <c r="B112" s="40"/>
      <c r="C112" s="192" t="s">
        <v>407</v>
      </c>
      <c r="D112" s="192" t="s">
        <v>151</v>
      </c>
      <c r="E112" s="193" t="s">
        <v>1499</v>
      </c>
      <c r="F112" s="194" t="s">
        <v>1500</v>
      </c>
      <c r="G112" s="195" t="s">
        <v>1332</v>
      </c>
      <c r="H112" s="196">
        <v>1</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940</v>
      </c>
    </row>
    <row r="113" spans="2:65" s="1" customFormat="1" ht="22.5" customHeight="1">
      <c r="B113" s="40"/>
      <c r="C113" s="192" t="s">
        <v>412</v>
      </c>
      <c r="D113" s="192" t="s">
        <v>151</v>
      </c>
      <c r="E113" s="193" t="s">
        <v>1501</v>
      </c>
      <c r="F113" s="194" t="s">
        <v>1502</v>
      </c>
      <c r="G113" s="195" t="s">
        <v>1332</v>
      </c>
      <c r="H113" s="196">
        <v>6</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953</v>
      </c>
    </row>
    <row r="114" spans="2:65" s="1" customFormat="1" ht="22.5" customHeight="1">
      <c r="B114" s="40"/>
      <c r="C114" s="192" t="s">
        <v>417</v>
      </c>
      <c r="D114" s="192" t="s">
        <v>151</v>
      </c>
      <c r="E114" s="193" t="s">
        <v>1503</v>
      </c>
      <c r="F114" s="194" t="s">
        <v>1504</v>
      </c>
      <c r="G114" s="195" t="s">
        <v>1332</v>
      </c>
      <c r="H114" s="196">
        <v>2</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277</v>
      </c>
      <c r="AT114" s="23" t="s">
        <v>151</v>
      </c>
      <c r="AU114" s="23" t="s">
        <v>83</v>
      </c>
      <c r="AY114" s="23" t="s">
        <v>148</v>
      </c>
      <c r="BE114" s="203">
        <f t="shared" si="14"/>
        <v>0</v>
      </c>
      <c r="BF114" s="203">
        <f t="shared" si="15"/>
        <v>0</v>
      </c>
      <c r="BG114" s="203">
        <f t="shared" si="16"/>
        <v>0</v>
      </c>
      <c r="BH114" s="203">
        <f t="shared" si="17"/>
        <v>0</v>
      </c>
      <c r="BI114" s="203">
        <f t="shared" si="18"/>
        <v>0</v>
      </c>
      <c r="BJ114" s="23" t="s">
        <v>24</v>
      </c>
      <c r="BK114" s="203">
        <f t="shared" si="19"/>
        <v>0</v>
      </c>
      <c r="BL114" s="23" t="s">
        <v>277</v>
      </c>
      <c r="BM114" s="23" t="s">
        <v>963</v>
      </c>
    </row>
    <row r="115" spans="2:65" s="1" customFormat="1" ht="22.5" customHeight="1">
      <c r="B115" s="40"/>
      <c r="C115" s="192" t="s">
        <v>425</v>
      </c>
      <c r="D115" s="192" t="s">
        <v>151</v>
      </c>
      <c r="E115" s="193" t="s">
        <v>1505</v>
      </c>
      <c r="F115" s="194" t="s">
        <v>1506</v>
      </c>
      <c r="G115" s="195" t="s">
        <v>1332</v>
      </c>
      <c r="H115" s="196">
        <v>6</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277</v>
      </c>
      <c r="AT115" s="23" t="s">
        <v>151</v>
      </c>
      <c r="AU115" s="23" t="s">
        <v>83</v>
      </c>
      <c r="AY115" s="23" t="s">
        <v>148</v>
      </c>
      <c r="BE115" s="203">
        <f t="shared" si="14"/>
        <v>0</v>
      </c>
      <c r="BF115" s="203">
        <f t="shared" si="15"/>
        <v>0</v>
      </c>
      <c r="BG115" s="203">
        <f t="shared" si="16"/>
        <v>0</v>
      </c>
      <c r="BH115" s="203">
        <f t="shared" si="17"/>
        <v>0</v>
      </c>
      <c r="BI115" s="203">
        <f t="shared" si="18"/>
        <v>0</v>
      </c>
      <c r="BJ115" s="23" t="s">
        <v>24</v>
      </c>
      <c r="BK115" s="203">
        <f t="shared" si="19"/>
        <v>0</v>
      </c>
      <c r="BL115" s="23" t="s">
        <v>277</v>
      </c>
      <c r="BM115" s="23" t="s">
        <v>974</v>
      </c>
    </row>
    <row r="116" spans="2:65" s="1" customFormat="1" ht="22.5" customHeight="1">
      <c r="B116" s="40"/>
      <c r="C116" s="192" t="s">
        <v>429</v>
      </c>
      <c r="D116" s="192" t="s">
        <v>151</v>
      </c>
      <c r="E116" s="193" t="s">
        <v>1507</v>
      </c>
      <c r="F116" s="194" t="s">
        <v>1508</v>
      </c>
      <c r="G116" s="195" t="s">
        <v>1332</v>
      </c>
      <c r="H116" s="196">
        <v>2</v>
      </c>
      <c r="I116" s="197"/>
      <c r="J116" s="198">
        <f t="shared" si="10"/>
        <v>0</v>
      </c>
      <c r="K116" s="194" t="s">
        <v>22</v>
      </c>
      <c r="L116" s="60"/>
      <c r="M116" s="199" t="s">
        <v>22</v>
      </c>
      <c r="N116" s="200" t="s">
        <v>45</v>
      </c>
      <c r="O116" s="41"/>
      <c r="P116" s="201">
        <f t="shared" si="11"/>
        <v>0</v>
      </c>
      <c r="Q116" s="201">
        <v>0</v>
      </c>
      <c r="R116" s="201">
        <f t="shared" si="12"/>
        <v>0</v>
      </c>
      <c r="S116" s="201">
        <v>0</v>
      </c>
      <c r="T116" s="202">
        <f t="shared" si="13"/>
        <v>0</v>
      </c>
      <c r="AR116" s="23" t="s">
        <v>277</v>
      </c>
      <c r="AT116" s="23" t="s">
        <v>151</v>
      </c>
      <c r="AU116" s="23" t="s">
        <v>83</v>
      </c>
      <c r="AY116" s="23" t="s">
        <v>148</v>
      </c>
      <c r="BE116" s="203">
        <f t="shared" si="14"/>
        <v>0</v>
      </c>
      <c r="BF116" s="203">
        <f t="shared" si="15"/>
        <v>0</v>
      </c>
      <c r="BG116" s="203">
        <f t="shared" si="16"/>
        <v>0</v>
      </c>
      <c r="BH116" s="203">
        <f t="shared" si="17"/>
        <v>0</v>
      </c>
      <c r="BI116" s="203">
        <f t="shared" si="18"/>
        <v>0</v>
      </c>
      <c r="BJ116" s="23" t="s">
        <v>24</v>
      </c>
      <c r="BK116" s="203">
        <f t="shared" si="19"/>
        <v>0</v>
      </c>
      <c r="BL116" s="23" t="s">
        <v>277</v>
      </c>
      <c r="BM116" s="23" t="s">
        <v>979</v>
      </c>
    </row>
    <row r="117" spans="2:65" s="1" customFormat="1" ht="22.5" customHeight="1">
      <c r="B117" s="40"/>
      <c r="C117" s="192" t="s">
        <v>404</v>
      </c>
      <c r="D117" s="192" t="s">
        <v>151</v>
      </c>
      <c r="E117" s="193" t="s">
        <v>1509</v>
      </c>
      <c r="F117" s="194" t="s">
        <v>1510</v>
      </c>
      <c r="G117" s="195" t="s">
        <v>1332</v>
      </c>
      <c r="H117" s="196">
        <v>9</v>
      </c>
      <c r="I117" s="197"/>
      <c r="J117" s="198">
        <f t="shared" si="10"/>
        <v>0</v>
      </c>
      <c r="K117" s="194" t="s">
        <v>22</v>
      </c>
      <c r="L117" s="60"/>
      <c r="M117" s="199" t="s">
        <v>22</v>
      </c>
      <c r="N117" s="200" t="s">
        <v>45</v>
      </c>
      <c r="O117" s="41"/>
      <c r="P117" s="201">
        <f t="shared" si="11"/>
        <v>0</v>
      </c>
      <c r="Q117" s="201">
        <v>0</v>
      </c>
      <c r="R117" s="201">
        <f t="shared" si="12"/>
        <v>0</v>
      </c>
      <c r="S117" s="201">
        <v>0</v>
      </c>
      <c r="T117" s="202">
        <f t="shared" si="13"/>
        <v>0</v>
      </c>
      <c r="AR117" s="23" t="s">
        <v>277</v>
      </c>
      <c r="AT117" s="23" t="s">
        <v>151</v>
      </c>
      <c r="AU117" s="23" t="s">
        <v>83</v>
      </c>
      <c r="AY117" s="23" t="s">
        <v>148</v>
      </c>
      <c r="BE117" s="203">
        <f t="shared" si="14"/>
        <v>0</v>
      </c>
      <c r="BF117" s="203">
        <f t="shared" si="15"/>
        <v>0</v>
      </c>
      <c r="BG117" s="203">
        <f t="shared" si="16"/>
        <v>0</v>
      </c>
      <c r="BH117" s="203">
        <f t="shared" si="17"/>
        <v>0</v>
      </c>
      <c r="BI117" s="203">
        <f t="shared" si="18"/>
        <v>0</v>
      </c>
      <c r="BJ117" s="23" t="s">
        <v>24</v>
      </c>
      <c r="BK117" s="203">
        <f t="shared" si="19"/>
        <v>0</v>
      </c>
      <c r="BL117" s="23" t="s">
        <v>277</v>
      </c>
      <c r="BM117" s="23" t="s">
        <v>987</v>
      </c>
    </row>
    <row r="118" spans="2:65" s="1" customFormat="1" ht="22.5" customHeight="1">
      <c r="B118" s="40"/>
      <c r="C118" s="192" t="s">
        <v>441</v>
      </c>
      <c r="D118" s="192" t="s">
        <v>151</v>
      </c>
      <c r="E118" s="193" t="s">
        <v>1511</v>
      </c>
      <c r="F118" s="194" t="s">
        <v>1512</v>
      </c>
      <c r="G118" s="195" t="s">
        <v>403</v>
      </c>
      <c r="H118" s="196">
        <v>10</v>
      </c>
      <c r="I118" s="197"/>
      <c r="J118" s="198">
        <f t="shared" si="10"/>
        <v>0</v>
      </c>
      <c r="K118" s="194" t="s">
        <v>22</v>
      </c>
      <c r="L118" s="60"/>
      <c r="M118" s="199" t="s">
        <v>22</v>
      </c>
      <c r="N118" s="200" t="s">
        <v>45</v>
      </c>
      <c r="O118" s="41"/>
      <c r="P118" s="201">
        <f t="shared" si="11"/>
        <v>0</v>
      </c>
      <c r="Q118" s="201">
        <v>0</v>
      </c>
      <c r="R118" s="201">
        <f t="shared" si="12"/>
        <v>0</v>
      </c>
      <c r="S118" s="201">
        <v>0</v>
      </c>
      <c r="T118" s="202">
        <f t="shared" si="13"/>
        <v>0</v>
      </c>
      <c r="AR118" s="23" t="s">
        <v>277</v>
      </c>
      <c r="AT118" s="23" t="s">
        <v>151</v>
      </c>
      <c r="AU118" s="23" t="s">
        <v>83</v>
      </c>
      <c r="AY118" s="23" t="s">
        <v>148</v>
      </c>
      <c r="BE118" s="203">
        <f t="shared" si="14"/>
        <v>0</v>
      </c>
      <c r="BF118" s="203">
        <f t="shared" si="15"/>
        <v>0</v>
      </c>
      <c r="BG118" s="203">
        <f t="shared" si="16"/>
        <v>0</v>
      </c>
      <c r="BH118" s="203">
        <f t="shared" si="17"/>
        <v>0</v>
      </c>
      <c r="BI118" s="203">
        <f t="shared" si="18"/>
        <v>0</v>
      </c>
      <c r="BJ118" s="23" t="s">
        <v>24</v>
      </c>
      <c r="BK118" s="203">
        <f t="shared" si="19"/>
        <v>0</v>
      </c>
      <c r="BL118" s="23" t="s">
        <v>277</v>
      </c>
      <c r="BM118" s="23" t="s">
        <v>995</v>
      </c>
    </row>
    <row r="119" spans="2:63" s="10" customFormat="1" ht="29.85" customHeight="1">
      <c r="B119" s="175"/>
      <c r="C119" s="176"/>
      <c r="D119" s="189" t="s">
        <v>73</v>
      </c>
      <c r="E119" s="190" t="s">
        <v>1513</v>
      </c>
      <c r="F119" s="190" t="s">
        <v>1514</v>
      </c>
      <c r="G119" s="176"/>
      <c r="H119" s="176"/>
      <c r="I119" s="179"/>
      <c r="J119" s="191">
        <f>BK119</f>
        <v>0</v>
      </c>
      <c r="K119" s="176"/>
      <c r="L119" s="181"/>
      <c r="M119" s="182"/>
      <c r="N119" s="183"/>
      <c r="O119" s="183"/>
      <c r="P119" s="184">
        <f>SUM(P120:P123)</f>
        <v>0</v>
      </c>
      <c r="Q119" s="183"/>
      <c r="R119" s="184">
        <f>SUM(R120:R123)</f>
        <v>0</v>
      </c>
      <c r="S119" s="183"/>
      <c r="T119" s="185">
        <f>SUM(T120:T123)</f>
        <v>0</v>
      </c>
      <c r="AR119" s="186" t="s">
        <v>83</v>
      </c>
      <c r="AT119" s="187" t="s">
        <v>73</v>
      </c>
      <c r="AU119" s="187" t="s">
        <v>24</v>
      </c>
      <c r="AY119" s="186" t="s">
        <v>148</v>
      </c>
      <c r="BK119" s="188">
        <f>SUM(BK120:BK123)</f>
        <v>0</v>
      </c>
    </row>
    <row r="120" spans="2:65" s="1" customFormat="1" ht="31.5" customHeight="1">
      <c r="B120" s="40"/>
      <c r="C120" s="192" t="s">
        <v>448</v>
      </c>
      <c r="D120" s="192" t="s">
        <v>151</v>
      </c>
      <c r="E120" s="193" t="s">
        <v>1515</v>
      </c>
      <c r="F120" s="194" t="s">
        <v>1516</v>
      </c>
      <c r="G120" s="195" t="s">
        <v>1332</v>
      </c>
      <c r="H120" s="196">
        <v>1</v>
      </c>
      <c r="I120" s="197"/>
      <c r="J120" s="198">
        <f>ROUND(I120*H120,2)</f>
        <v>0</v>
      </c>
      <c r="K120" s="194" t="s">
        <v>22</v>
      </c>
      <c r="L120" s="60"/>
      <c r="M120" s="199" t="s">
        <v>22</v>
      </c>
      <c r="N120" s="200" t="s">
        <v>45</v>
      </c>
      <c r="O120" s="41"/>
      <c r="P120" s="201">
        <f>O120*H120</f>
        <v>0</v>
      </c>
      <c r="Q120" s="201">
        <v>0</v>
      </c>
      <c r="R120" s="201">
        <f>Q120*H120</f>
        <v>0</v>
      </c>
      <c r="S120" s="201">
        <v>0</v>
      </c>
      <c r="T120" s="202">
        <f>S120*H120</f>
        <v>0</v>
      </c>
      <c r="AR120" s="23" t="s">
        <v>277</v>
      </c>
      <c r="AT120" s="23" t="s">
        <v>151</v>
      </c>
      <c r="AU120" s="23" t="s">
        <v>83</v>
      </c>
      <c r="AY120" s="23" t="s">
        <v>148</v>
      </c>
      <c r="BE120" s="203">
        <f>IF(N120="základní",J120,0)</f>
        <v>0</v>
      </c>
      <c r="BF120" s="203">
        <f>IF(N120="snížená",J120,0)</f>
        <v>0</v>
      </c>
      <c r="BG120" s="203">
        <f>IF(N120="zákl. přenesená",J120,0)</f>
        <v>0</v>
      </c>
      <c r="BH120" s="203">
        <f>IF(N120="sníž. přenesená",J120,0)</f>
        <v>0</v>
      </c>
      <c r="BI120" s="203">
        <f>IF(N120="nulová",J120,0)</f>
        <v>0</v>
      </c>
      <c r="BJ120" s="23" t="s">
        <v>24</v>
      </c>
      <c r="BK120" s="203">
        <f>ROUND(I120*H120,2)</f>
        <v>0</v>
      </c>
      <c r="BL120" s="23" t="s">
        <v>277</v>
      </c>
      <c r="BM120" s="23" t="s">
        <v>1119</v>
      </c>
    </row>
    <row r="121" spans="2:65" s="1" customFormat="1" ht="22.5" customHeight="1">
      <c r="B121" s="40"/>
      <c r="C121" s="192" t="s">
        <v>453</v>
      </c>
      <c r="D121" s="192" t="s">
        <v>151</v>
      </c>
      <c r="E121" s="193" t="s">
        <v>1517</v>
      </c>
      <c r="F121" s="194" t="s">
        <v>1518</v>
      </c>
      <c r="G121" s="195" t="s">
        <v>1332</v>
      </c>
      <c r="H121" s="196">
        <v>1</v>
      </c>
      <c r="I121" s="197"/>
      <c r="J121" s="198">
        <f>ROUND(I121*H121,2)</f>
        <v>0</v>
      </c>
      <c r="K121" s="194" t="s">
        <v>22</v>
      </c>
      <c r="L121" s="60"/>
      <c r="M121" s="199" t="s">
        <v>22</v>
      </c>
      <c r="N121" s="200" t="s">
        <v>45</v>
      </c>
      <c r="O121" s="41"/>
      <c r="P121" s="201">
        <f>O121*H121</f>
        <v>0</v>
      </c>
      <c r="Q121" s="201">
        <v>0</v>
      </c>
      <c r="R121" s="201">
        <f>Q121*H121</f>
        <v>0</v>
      </c>
      <c r="S121" s="201">
        <v>0</v>
      </c>
      <c r="T121" s="202">
        <f>S121*H121</f>
        <v>0</v>
      </c>
      <c r="AR121" s="23" t="s">
        <v>277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277</v>
      </c>
      <c r="BM121" s="23" t="s">
        <v>1125</v>
      </c>
    </row>
    <row r="122" spans="2:65" s="1" customFormat="1" ht="22.5" customHeight="1">
      <c r="B122" s="40"/>
      <c r="C122" s="192" t="s">
        <v>459</v>
      </c>
      <c r="D122" s="192" t="s">
        <v>151</v>
      </c>
      <c r="E122" s="193" t="s">
        <v>1519</v>
      </c>
      <c r="F122" s="194" t="s">
        <v>1520</v>
      </c>
      <c r="G122" s="195" t="s">
        <v>1332</v>
      </c>
      <c r="H122" s="196">
        <v>1</v>
      </c>
      <c r="I122" s="197"/>
      <c r="J122" s="198">
        <f>ROUND(I122*H122,2)</f>
        <v>0</v>
      </c>
      <c r="K122" s="194" t="s">
        <v>22</v>
      </c>
      <c r="L122" s="60"/>
      <c r="M122" s="199" t="s">
        <v>22</v>
      </c>
      <c r="N122" s="200" t="s">
        <v>45</v>
      </c>
      <c r="O122" s="41"/>
      <c r="P122" s="201">
        <f>O122*H122</f>
        <v>0</v>
      </c>
      <c r="Q122" s="201">
        <v>0</v>
      </c>
      <c r="R122" s="201">
        <f>Q122*H122</f>
        <v>0</v>
      </c>
      <c r="S122" s="201">
        <v>0</v>
      </c>
      <c r="T122" s="202">
        <f>S122*H122</f>
        <v>0</v>
      </c>
      <c r="AR122" s="23" t="s">
        <v>277</v>
      </c>
      <c r="AT122" s="23" t="s">
        <v>151</v>
      </c>
      <c r="AU122" s="23" t="s">
        <v>83</v>
      </c>
      <c r="AY122" s="23" t="s">
        <v>148</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277</v>
      </c>
      <c r="BM122" s="23" t="s">
        <v>1132</v>
      </c>
    </row>
    <row r="123" spans="2:65" s="1" customFormat="1" ht="22.5" customHeight="1">
      <c r="B123" s="40"/>
      <c r="C123" s="192" t="s">
        <v>465</v>
      </c>
      <c r="D123" s="192" t="s">
        <v>151</v>
      </c>
      <c r="E123" s="193" t="s">
        <v>1521</v>
      </c>
      <c r="F123" s="194" t="s">
        <v>1512</v>
      </c>
      <c r="G123" s="195" t="s">
        <v>403</v>
      </c>
      <c r="H123" s="196">
        <v>5</v>
      </c>
      <c r="I123" s="197"/>
      <c r="J123" s="198">
        <f>ROUND(I123*H123,2)</f>
        <v>0</v>
      </c>
      <c r="K123" s="194" t="s">
        <v>22</v>
      </c>
      <c r="L123" s="60"/>
      <c r="M123" s="199" t="s">
        <v>22</v>
      </c>
      <c r="N123" s="200" t="s">
        <v>45</v>
      </c>
      <c r="O123" s="41"/>
      <c r="P123" s="201">
        <f>O123*H123</f>
        <v>0</v>
      </c>
      <c r="Q123" s="201">
        <v>0</v>
      </c>
      <c r="R123" s="201">
        <f>Q123*H123</f>
        <v>0</v>
      </c>
      <c r="S123" s="201">
        <v>0</v>
      </c>
      <c r="T123" s="202">
        <f>S123*H123</f>
        <v>0</v>
      </c>
      <c r="AR123" s="23" t="s">
        <v>277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277</v>
      </c>
      <c r="BM123" s="23" t="s">
        <v>1149</v>
      </c>
    </row>
    <row r="124" spans="2:63" s="10" customFormat="1" ht="29.85" customHeight="1">
      <c r="B124" s="175"/>
      <c r="C124" s="176"/>
      <c r="D124" s="189" t="s">
        <v>73</v>
      </c>
      <c r="E124" s="190" t="s">
        <v>1522</v>
      </c>
      <c r="F124" s="190" t="s">
        <v>1523</v>
      </c>
      <c r="G124" s="176"/>
      <c r="H124" s="176"/>
      <c r="I124" s="179"/>
      <c r="J124" s="191">
        <f>BK124</f>
        <v>0</v>
      </c>
      <c r="K124" s="176"/>
      <c r="L124" s="181"/>
      <c r="M124" s="182"/>
      <c r="N124" s="183"/>
      <c r="O124" s="183"/>
      <c r="P124" s="184">
        <f>SUM(P125:P132)</f>
        <v>0</v>
      </c>
      <c r="Q124" s="183"/>
      <c r="R124" s="184">
        <f>SUM(R125:R132)</f>
        <v>0</v>
      </c>
      <c r="S124" s="183"/>
      <c r="T124" s="185">
        <f>SUM(T125:T132)</f>
        <v>0</v>
      </c>
      <c r="AR124" s="186" t="s">
        <v>83</v>
      </c>
      <c r="AT124" s="187" t="s">
        <v>73</v>
      </c>
      <c r="AU124" s="187" t="s">
        <v>24</v>
      </c>
      <c r="AY124" s="186" t="s">
        <v>148</v>
      </c>
      <c r="BK124" s="188">
        <f>SUM(BK125:BK132)</f>
        <v>0</v>
      </c>
    </row>
    <row r="125" spans="2:65" s="1" customFormat="1" ht="22.5" customHeight="1">
      <c r="B125" s="40"/>
      <c r="C125" s="192" t="s">
        <v>470</v>
      </c>
      <c r="D125" s="192" t="s">
        <v>151</v>
      </c>
      <c r="E125" s="193" t="s">
        <v>1524</v>
      </c>
      <c r="F125" s="194" t="s">
        <v>1525</v>
      </c>
      <c r="G125" s="195" t="s">
        <v>657</v>
      </c>
      <c r="H125" s="196">
        <v>24</v>
      </c>
      <c r="I125" s="197"/>
      <c r="J125" s="198">
        <f aca="true" t="shared" si="20" ref="J125:J132">ROUND(I125*H125,2)</f>
        <v>0</v>
      </c>
      <c r="K125" s="194" t="s">
        <v>22</v>
      </c>
      <c r="L125" s="60"/>
      <c r="M125" s="199" t="s">
        <v>22</v>
      </c>
      <c r="N125" s="200" t="s">
        <v>45</v>
      </c>
      <c r="O125" s="41"/>
      <c r="P125" s="201">
        <f aca="true" t="shared" si="21" ref="P125:P132">O125*H125</f>
        <v>0</v>
      </c>
      <c r="Q125" s="201">
        <v>0</v>
      </c>
      <c r="R125" s="201">
        <f aca="true" t="shared" si="22" ref="R125:R132">Q125*H125</f>
        <v>0</v>
      </c>
      <c r="S125" s="201">
        <v>0</v>
      </c>
      <c r="T125" s="202">
        <f aca="true" t="shared" si="23" ref="T125:T132">S125*H125</f>
        <v>0</v>
      </c>
      <c r="AR125" s="23" t="s">
        <v>277</v>
      </c>
      <c r="AT125" s="23" t="s">
        <v>151</v>
      </c>
      <c r="AU125" s="23" t="s">
        <v>83</v>
      </c>
      <c r="AY125" s="23" t="s">
        <v>148</v>
      </c>
      <c r="BE125" s="203">
        <f aca="true" t="shared" si="24" ref="BE125:BE132">IF(N125="základní",J125,0)</f>
        <v>0</v>
      </c>
      <c r="BF125" s="203">
        <f aca="true" t="shared" si="25" ref="BF125:BF132">IF(N125="snížená",J125,0)</f>
        <v>0</v>
      </c>
      <c r="BG125" s="203">
        <f aca="true" t="shared" si="26" ref="BG125:BG132">IF(N125="zákl. přenesená",J125,0)</f>
        <v>0</v>
      </c>
      <c r="BH125" s="203">
        <f aca="true" t="shared" si="27" ref="BH125:BH132">IF(N125="sníž. přenesená",J125,0)</f>
        <v>0</v>
      </c>
      <c r="BI125" s="203">
        <f aca="true" t="shared" si="28" ref="BI125:BI132">IF(N125="nulová",J125,0)</f>
        <v>0</v>
      </c>
      <c r="BJ125" s="23" t="s">
        <v>24</v>
      </c>
      <c r="BK125" s="203">
        <f aca="true" t="shared" si="29" ref="BK125:BK132">ROUND(I125*H125,2)</f>
        <v>0</v>
      </c>
      <c r="BL125" s="23" t="s">
        <v>277</v>
      </c>
      <c r="BM125" s="23" t="s">
        <v>1157</v>
      </c>
    </row>
    <row r="126" spans="2:65" s="1" customFormat="1" ht="22.5" customHeight="1">
      <c r="B126" s="40"/>
      <c r="C126" s="192" t="s">
        <v>474</v>
      </c>
      <c r="D126" s="192" t="s">
        <v>151</v>
      </c>
      <c r="E126" s="193" t="s">
        <v>1526</v>
      </c>
      <c r="F126" s="194" t="s">
        <v>1527</v>
      </c>
      <c r="G126" s="195" t="s">
        <v>232</v>
      </c>
      <c r="H126" s="196">
        <v>3</v>
      </c>
      <c r="I126" s="197"/>
      <c r="J126" s="198">
        <f t="shared" si="20"/>
        <v>0</v>
      </c>
      <c r="K126" s="194" t="s">
        <v>22</v>
      </c>
      <c r="L126" s="60"/>
      <c r="M126" s="199" t="s">
        <v>22</v>
      </c>
      <c r="N126" s="200" t="s">
        <v>45</v>
      </c>
      <c r="O126" s="41"/>
      <c r="P126" s="201">
        <f t="shared" si="21"/>
        <v>0</v>
      </c>
      <c r="Q126" s="201">
        <v>0</v>
      </c>
      <c r="R126" s="201">
        <f t="shared" si="22"/>
        <v>0</v>
      </c>
      <c r="S126" s="201">
        <v>0</v>
      </c>
      <c r="T126" s="202">
        <f t="shared" si="23"/>
        <v>0</v>
      </c>
      <c r="AR126" s="23" t="s">
        <v>277</v>
      </c>
      <c r="AT126" s="23" t="s">
        <v>151</v>
      </c>
      <c r="AU126" s="23" t="s">
        <v>83</v>
      </c>
      <c r="AY126" s="23" t="s">
        <v>148</v>
      </c>
      <c r="BE126" s="203">
        <f t="shared" si="24"/>
        <v>0</v>
      </c>
      <c r="BF126" s="203">
        <f t="shared" si="25"/>
        <v>0</v>
      </c>
      <c r="BG126" s="203">
        <f t="shared" si="26"/>
        <v>0</v>
      </c>
      <c r="BH126" s="203">
        <f t="shared" si="27"/>
        <v>0</v>
      </c>
      <c r="BI126" s="203">
        <f t="shared" si="28"/>
        <v>0</v>
      </c>
      <c r="BJ126" s="23" t="s">
        <v>24</v>
      </c>
      <c r="BK126" s="203">
        <f t="shared" si="29"/>
        <v>0</v>
      </c>
      <c r="BL126" s="23" t="s">
        <v>277</v>
      </c>
      <c r="BM126" s="23" t="s">
        <v>1528</v>
      </c>
    </row>
    <row r="127" spans="2:65" s="1" customFormat="1" ht="22.5" customHeight="1">
      <c r="B127" s="40"/>
      <c r="C127" s="192" t="s">
        <v>479</v>
      </c>
      <c r="D127" s="192" t="s">
        <v>151</v>
      </c>
      <c r="E127" s="193" t="s">
        <v>1529</v>
      </c>
      <c r="F127" s="194" t="s">
        <v>1530</v>
      </c>
      <c r="G127" s="195" t="s">
        <v>657</v>
      </c>
      <c r="H127" s="196">
        <v>48</v>
      </c>
      <c r="I127" s="197"/>
      <c r="J127" s="198">
        <f t="shared" si="20"/>
        <v>0</v>
      </c>
      <c r="K127" s="194" t="s">
        <v>22</v>
      </c>
      <c r="L127" s="60"/>
      <c r="M127" s="199" t="s">
        <v>22</v>
      </c>
      <c r="N127" s="200" t="s">
        <v>45</v>
      </c>
      <c r="O127" s="41"/>
      <c r="P127" s="201">
        <f t="shared" si="21"/>
        <v>0</v>
      </c>
      <c r="Q127" s="201">
        <v>0</v>
      </c>
      <c r="R127" s="201">
        <f t="shared" si="22"/>
        <v>0</v>
      </c>
      <c r="S127" s="201">
        <v>0</v>
      </c>
      <c r="T127" s="202">
        <f t="shared" si="23"/>
        <v>0</v>
      </c>
      <c r="AR127" s="23" t="s">
        <v>277</v>
      </c>
      <c r="AT127" s="23" t="s">
        <v>151</v>
      </c>
      <c r="AU127" s="23" t="s">
        <v>83</v>
      </c>
      <c r="AY127" s="23" t="s">
        <v>148</v>
      </c>
      <c r="BE127" s="203">
        <f t="shared" si="24"/>
        <v>0</v>
      </c>
      <c r="BF127" s="203">
        <f t="shared" si="25"/>
        <v>0</v>
      </c>
      <c r="BG127" s="203">
        <f t="shared" si="26"/>
        <v>0</v>
      </c>
      <c r="BH127" s="203">
        <f t="shared" si="27"/>
        <v>0</v>
      </c>
      <c r="BI127" s="203">
        <f t="shared" si="28"/>
        <v>0</v>
      </c>
      <c r="BJ127" s="23" t="s">
        <v>24</v>
      </c>
      <c r="BK127" s="203">
        <f t="shared" si="29"/>
        <v>0</v>
      </c>
      <c r="BL127" s="23" t="s">
        <v>277</v>
      </c>
      <c r="BM127" s="23" t="s">
        <v>1531</v>
      </c>
    </row>
    <row r="128" spans="2:65" s="1" customFormat="1" ht="22.5" customHeight="1">
      <c r="B128" s="40"/>
      <c r="C128" s="192" t="s">
        <v>484</v>
      </c>
      <c r="D128" s="192" t="s">
        <v>151</v>
      </c>
      <c r="E128" s="193" t="s">
        <v>1532</v>
      </c>
      <c r="F128" s="194" t="s">
        <v>1533</v>
      </c>
      <c r="G128" s="195" t="s">
        <v>1332</v>
      </c>
      <c r="H128" s="196">
        <v>1</v>
      </c>
      <c r="I128" s="197"/>
      <c r="J128" s="198">
        <f t="shared" si="20"/>
        <v>0</v>
      </c>
      <c r="K128" s="194" t="s">
        <v>22</v>
      </c>
      <c r="L128" s="60"/>
      <c r="M128" s="199" t="s">
        <v>22</v>
      </c>
      <c r="N128" s="200" t="s">
        <v>45</v>
      </c>
      <c r="O128" s="41"/>
      <c r="P128" s="201">
        <f t="shared" si="21"/>
        <v>0</v>
      </c>
      <c r="Q128" s="201">
        <v>0</v>
      </c>
      <c r="R128" s="201">
        <f t="shared" si="22"/>
        <v>0</v>
      </c>
      <c r="S128" s="201">
        <v>0</v>
      </c>
      <c r="T128" s="202">
        <f t="shared" si="23"/>
        <v>0</v>
      </c>
      <c r="AR128" s="23" t="s">
        <v>277</v>
      </c>
      <c r="AT128" s="23" t="s">
        <v>151</v>
      </c>
      <c r="AU128" s="23" t="s">
        <v>83</v>
      </c>
      <c r="AY128" s="23" t="s">
        <v>148</v>
      </c>
      <c r="BE128" s="203">
        <f t="shared" si="24"/>
        <v>0</v>
      </c>
      <c r="BF128" s="203">
        <f t="shared" si="25"/>
        <v>0</v>
      </c>
      <c r="BG128" s="203">
        <f t="shared" si="26"/>
        <v>0</v>
      </c>
      <c r="BH128" s="203">
        <f t="shared" si="27"/>
        <v>0</v>
      </c>
      <c r="BI128" s="203">
        <f t="shared" si="28"/>
        <v>0</v>
      </c>
      <c r="BJ128" s="23" t="s">
        <v>24</v>
      </c>
      <c r="BK128" s="203">
        <f t="shared" si="29"/>
        <v>0</v>
      </c>
      <c r="BL128" s="23" t="s">
        <v>277</v>
      </c>
      <c r="BM128" s="23" t="s">
        <v>1534</v>
      </c>
    </row>
    <row r="129" spans="2:65" s="1" customFormat="1" ht="22.5" customHeight="1">
      <c r="B129" s="40"/>
      <c r="C129" s="192" t="s">
        <v>488</v>
      </c>
      <c r="D129" s="192" t="s">
        <v>151</v>
      </c>
      <c r="E129" s="193" t="s">
        <v>1535</v>
      </c>
      <c r="F129" s="194" t="s">
        <v>1536</v>
      </c>
      <c r="G129" s="195" t="s">
        <v>206</v>
      </c>
      <c r="H129" s="196">
        <v>70</v>
      </c>
      <c r="I129" s="197"/>
      <c r="J129" s="198">
        <f t="shared" si="20"/>
        <v>0</v>
      </c>
      <c r="K129" s="194" t="s">
        <v>22</v>
      </c>
      <c r="L129" s="60"/>
      <c r="M129" s="199" t="s">
        <v>22</v>
      </c>
      <c r="N129" s="200" t="s">
        <v>45</v>
      </c>
      <c r="O129" s="41"/>
      <c r="P129" s="201">
        <f t="shared" si="21"/>
        <v>0</v>
      </c>
      <c r="Q129" s="201">
        <v>0</v>
      </c>
      <c r="R129" s="201">
        <f t="shared" si="22"/>
        <v>0</v>
      </c>
      <c r="S129" s="201">
        <v>0</v>
      </c>
      <c r="T129" s="202">
        <f t="shared" si="23"/>
        <v>0</v>
      </c>
      <c r="AR129" s="23" t="s">
        <v>277</v>
      </c>
      <c r="AT129" s="23" t="s">
        <v>151</v>
      </c>
      <c r="AU129" s="23" t="s">
        <v>83</v>
      </c>
      <c r="AY129" s="23" t="s">
        <v>148</v>
      </c>
      <c r="BE129" s="203">
        <f t="shared" si="24"/>
        <v>0</v>
      </c>
      <c r="BF129" s="203">
        <f t="shared" si="25"/>
        <v>0</v>
      </c>
      <c r="BG129" s="203">
        <f t="shared" si="26"/>
        <v>0</v>
      </c>
      <c r="BH129" s="203">
        <f t="shared" si="27"/>
        <v>0</v>
      </c>
      <c r="BI129" s="203">
        <f t="shared" si="28"/>
        <v>0</v>
      </c>
      <c r="BJ129" s="23" t="s">
        <v>24</v>
      </c>
      <c r="BK129" s="203">
        <f t="shared" si="29"/>
        <v>0</v>
      </c>
      <c r="BL129" s="23" t="s">
        <v>277</v>
      </c>
      <c r="BM129" s="23" t="s">
        <v>1537</v>
      </c>
    </row>
    <row r="130" spans="2:65" s="1" customFormat="1" ht="22.5" customHeight="1">
      <c r="B130" s="40"/>
      <c r="C130" s="192" t="s">
        <v>495</v>
      </c>
      <c r="D130" s="192" t="s">
        <v>151</v>
      </c>
      <c r="E130" s="193" t="s">
        <v>1538</v>
      </c>
      <c r="F130" s="194" t="s">
        <v>1539</v>
      </c>
      <c r="G130" s="195" t="s">
        <v>206</v>
      </c>
      <c r="H130" s="196">
        <v>75</v>
      </c>
      <c r="I130" s="197"/>
      <c r="J130" s="198">
        <f t="shared" si="20"/>
        <v>0</v>
      </c>
      <c r="K130" s="194" t="s">
        <v>22</v>
      </c>
      <c r="L130" s="60"/>
      <c r="M130" s="199" t="s">
        <v>22</v>
      </c>
      <c r="N130" s="200" t="s">
        <v>45</v>
      </c>
      <c r="O130" s="41"/>
      <c r="P130" s="201">
        <f t="shared" si="21"/>
        <v>0</v>
      </c>
      <c r="Q130" s="201">
        <v>0</v>
      </c>
      <c r="R130" s="201">
        <f t="shared" si="22"/>
        <v>0</v>
      </c>
      <c r="S130" s="201">
        <v>0</v>
      </c>
      <c r="T130" s="202">
        <f t="shared" si="23"/>
        <v>0</v>
      </c>
      <c r="AR130" s="23" t="s">
        <v>277</v>
      </c>
      <c r="AT130" s="23" t="s">
        <v>151</v>
      </c>
      <c r="AU130" s="23" t="s">
        <v>83</v>
      </c>
      <c r="AY130" s="23" t="s">
        <v>148</v>
      </c>
      <c r="BE130" s="203">
        <f t="shared" si="24"/>
        <v>0</v>
      </c>
      <c r="BF130" s="203">
        <f t="shared" si="25"/>
        <v>0</v>
      </c>
      <c r="BG130" s="203">
        <f t="shared" si="26"/>
        <v>0</v>
      </c>
      <c r="BH130" s="203">
        <f t="shared" si="27"/>
        <v>0</v>
      </c>
      <c r="BI130" s="203">
        <f t="shared" si="28"/>
        <v>0</v>
      </c>
      <c r="BJ130" s="23" t="s">
        <v>24</v>
      </c>
      <c r="BK130" s="203">
        <f t="shared" si="29"/>
        <v>0</v>
      </c>
      <c r="BL130" s="23" t="s">
        <v>277</v>
      </c>
      <c r="BM130" s="23" t="s">
        <v>1540</v>
      </c>
    </row>
    <row r="131" spans="2:65" s="1" customFormat="1" ht="22.5" customHeight="1">
      <c r="B131" s="40"/>
      <c r="C131" s="192" t="s">
        <v>500</v>
      </c>
      <c r="D131" s="192" t="s">
        <v>151</v>
      </c>
      <c r="E131" s="193" t="s">
        <v>1541</v>
      </c>
      <c r="F131" s="194" t="s">
        <v>1542</v>
      </c>
      <c r="G131" s="195" t="s">
        <v>657</v>
      </c>
      <c r="H131" s="196">
        <v>24</v>
      </c>
      <c r="I131" s="197"/>
      <c r="J131" s="198">
        <f t="shared" si="20"/>
        <v>0</v>
      </c>
      <c r="K131" s="194" t="s">
        <v>22</v>
      </c>
      <c r="L131" s="60"/>
      <c r="M131" s="199" t="s">
        <v>22</v>
      </c>
      <c r="N131" s="200" t="s">
        <v>45</v>
      </c>
      <c r="O131" s="41"/>
      <c r="P131" s="201">
        <f t="shared" si="21"/>
        <v>0</v>
      </c>
      <c r="Q131" s="201">
        <v>0</v>
      </c>
      <c r="R131" s="201">
        <f t="shared" si="22"/>
        <v>0</v>
      </c>
      <c r="S131" s="201">
        <v>0</v>
      </c>
      <c r="T131" s="202">
        <f t="shared" si="23"/>
        <v>0</v>
      </c>
      <c r="AR131" s="23" t="s">
        <v>277</v>
      </c>
      <c r="AT131" s="23" t="s">
        <v>151</v>
      </c>
      <c r="AU131" s="23" t="s">
        <v>83</v>
      </c>
      <c r="AY131" s="23" t="s">
        <v>148</v>
      </c>
      <c r="BE131" s="203">
        <f t="shared" si="24"/>
        <v>0</v>
      </c>
      <c r="BF131" s="203">
        <f t="shared" si="25"/>
        <v>0</v>
      </c>
      <c r="BG131" s="203">
        <f t="shared" si="26"/>
        <v>0</v>
      </c>
      <c r="BH131" s="203">
        <f t="shared" si="27"/>
        <v>0</v>
      </c>
      <c r="BI131" s="203">
        <f t="shared" si="28"/>
        <v>0</v>
      </c>
      <c r="BJ131" s="23" t="s">
        <v>24</v>
      </c>
      <c r="BK131" s="203">
        <f t="shared" si="29"/>
        <v>0</v>
      </c>
      <c r="BL131" s="23" t="s">
        <v>277</v>
      </c>
      <c r="BM131" s="23" t="s">
        <v>1543</v>
      </c>
    </row>
    <row r="132" spans="2:65" s="1" customFormat="1" ht="22.5" customHeight="1">
      <c r="B132" s="40"/>
      <c r="C132" s="192" t="s">
        <v>507</v>
      </c>
      <c r="D132" s="192" t="s">
        <v>151</v>
      </c>
      <c r="E132" s="193" t="s">
        <v>1544</v>
      </c>
      <c r="F132" s="194" t="s">
        <v>1545</v>
      </c>
      <c r="G132" s="195" t="s">
        <v>1546</v>
      </c>
      <c r="H132" s="196">
        <v>1</v>
      </c>
      <c r="I132" s="197"/>
      <c r="J132" s="198">
        <f t="shared" si="20"/>
        <v>0</v>
      </c>
      <c r="K132" s="194" t="s">
        <v>22</v>
      </c>
      <c r="L132" s="60"/>
      <c r="M132" s="199" t="s">
        <v>22</v>
      </c>
      <c r="N132" s="204" t="s">
        <v>45</v>
      </c>
      <c r="O132" s="205"/>
      <c r="P132" s="206">
        <f t="shared" si="21"/>
        <v>0</v>
      </c>
      <c r="Q132" s="206">
        <v>0</v>
      </c>
      <c r="R132" s="206">
        <f t="shared" si="22"/>
        <v>0</v>
      </c>
      <c r="S132" s="206">
        <v>0</v>
      </c>
      <c r="T132" s="207">
        <f t="shared" si="23"/>
        <v>0</v>
      </c>
      <c r="AR132" s="23" t="s">
        <v>277</v>
      </c>
      <c r="AT132" s="23" t="s">
        <v>151</v>
      </c>
      <c r="AU132" s="23" t="s">
        <v>83</v>
      </c>
      <c r="AY132" s="23" t="s">
        <v>148</v>
      </c>
      <c r="BE132" s="203">
        <f t="shared" si="24"/>
        <v>0</v>
      </c>
      <c r="BF132" s="203">
        <f t="shared" si="25"/>
        <v>0</v>
      </c>
      <c r="BG132" s="203">
        <f t="shared" si="26"/>
        <v>0</v>
      </c>
      <c r="BH132" s="203">
        <f t="shared" si="27"/>
        <v>0</v>
      </c>
      <c r="BI132" s="203">
        <f t="shared" si="28"/>
        <v>0</v>
      </c>
      <c r="BJ132" s="23" t="s">
        <v>24</v>
      </c>
      <c r="BK132" s="203">
        <f t="shared" si="29"/>
        <v>0</v>
      </c>
      <c r="BL132" s="23" t="s">
        <v>277</v>
      </c>
      <c r="BM132" s="23" t="s">
        <v>1547</v>
      </c>
    </row>
    <row r="133" spans="2:12" s="1" customFormat="1" ht="6.95" customHeight="1">
      <c r="B133" s="55"/>
      <c r="C133" s="56"/>
      <c r="D133" s="56"/>
      <c r="E133" s="56"/>
      <c r="F133" s="56"/>
      <c r="G133" s="56"/>
      <c r="H133" s="56"/>
      <c r="I133" s="138"/>
      <c r="J133" s="56"/>
      <c r="K133" s="56"/>
      <c r="L133" s="60"/>
    </row>
  </sheetData>
  <sheetProtection password="CC35" sheet="1" objects="1" scenarios="1" formatCells="0" formatColumns="0" formatRows="0" sort="0" autoFilter="0"/>
  <autoFilter ref="C80:K13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101</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1548</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ROUND(SUM(BE84:BE136),2)</f>
        <v>0</v>
      </c>
      <c r="G30" s="41"/>
      <c r="H30" s="41"/>
      <c r="I30" s="130">
        <v>0.21</v>
      </c>
      <c r="J30" s="129">
        <f>ROUND(ROUND((SUM(BE84:BE136)),2)*I30,2)</f>
        <v>0</v>
      </c>
      <c r="K30" s="44"/>
    </row>
    <row r="31" spans="2:11" s="1" customFormat="1" ht="14.45" customHeight="1">
      <c r="B31" s="40"/>
      <c r="C31" s="41"/>
      <c r="D31" s="41"/>
      <c r="E31" s="48" t="s">
        <v>46</v>
      </c>
      <c r="F31" s="129">
        <f>ROUND(SUM(BF84:BF136),2)</f>
        <v>0</v>
      </c>
      <c r="G31" s="41"/>
      <c r="H31" s="41"/>
      <c r="I31" s="130">
        <v>0.15</v>
      </c>
      <c r="J31" s="129">
        <f>ROUND(ROUND((SUM(BF84:BF136)),2)*I31,2)</f>
        <v>0</v>
      </c>
      <c r="K31" s="44"/>
    </row>
    <row r="32" spans="2:11" s="1" customFormat="1" ht="14.45" customHeight="1" hidden="1">
      <c r="B32" s="40"/>
      <c r="C32" s="41"/>
      <c r="D32" s="41"/>
      <c r="E32" s="48" t="s">
        <v>47</v>
      </c>
      <c r="F32" s="129">
        <f>ROUND(SUM(BG84:BG136),2)</f>
        <v>0</v>
      </c>
      <c r="G32" s="41"/>
      <c r="H32" s="41"/>
      <c r="I32" s="130">
        <v>0.21</v>
      </c>
      <c r="J32" s="129">
        <v>0</v>
      </c>
      <c r="K32" s="44"/>
    </row>
    <row r="33" spans="2:11" s="1" customFormat="1" ht="14.45" customHeight="1" hidden="1">
      <c r="B33" s="40"/>
      <c r="C33" s="41"/>
      <c r="D33" s="41"/>
      <c r="E33" s="48" t="s">
        <v>48</v>
      </c>
      <c r="F33" s="129">
        <f>ROUND(SUM(BH84:BH136),2)</f>
        <v>0</v>
      </c>
      <c r="G33" s="41"/>
      <c r="H33" s="41"/>
      <c r="I33" s="130">
        <v>0.15</v>
      </c>
      <c r="J33" s="129">
        <v>0</v>
      </c>
      <c r="K33" s="44"/>
    </row>
    <row r="34" spans="2:11" s="1" customFormat="1" ht="14.45" customHeight="1" hidden="1">
      <c r="B34" s="40"/>
      <c r="C34" s="41"/>
      <c r="D34" s="41"/>
      <c r="E34" s="48" t="s">
        <v>49</v>
      </c>
      <c r="F34" s="129">
        <f>ROUND(SUM(BI84:BI136),2)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02e - Elektroinstalace</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J84</f>
        <v>0</v>
      </c>
      <c r="K56" s="44"/>
      <c r="AU56" s="23" t="s">
        <v>126</v>
      </c>
    </row>
    <row r="57" spans="2:11" s="7" customFormat="1" ht="24.95" customHeight="1">
      <c r="B57" s="148"/>
      <c r="C57" s="149"/>
      <c r="D57" s="150" t="s">
        <v>188</v>
      </c>
      <c r="E57" s="151"/>
      <c r="F57" s="151"/>
      <c r="G57" s="151"/>
      <c r="H57" s="151"/>
      <c r="I57" s="152"/>
      <c r="J57" s="153">
        <f>J85</f>
        <v>0</v>
      </c>
      <c r="K57" s="154"/>
    </row>
    <row r="58" spans="2:11" s="8" customFormat="1" ht="19.9" customHeight="1">
      <c r="B58" s="155"/>
      <c r="C58" s="156"/>
      <c r="D58" s="157" t="s">
        <v>1549</v>
      </c>
      <c r="E58" s="158"/>
      <c r="F58" s="158"/>
      <c r="G58" s="158"/>
      <c r="H58" s="158"/>
      <c r="I58" s="159"/>
      <c r="J58" s="160">
        <f>J86</f>
        <v>0</v>
      </c>
      <c r="K58" s="161"/>
    </row>
    <row r="59" spans="2:11" s="8" customFormat="1" ht="19.9" customHeight="1">
      <c r="B59" s="155"/>
      <c r="C59" s="156"/>
      <c r="D59" s="157" t="s">
        <v>1550</v>
      </c>
      <c r="E59" s="158"/>
      <c r="F59" s="158"/>
      <c r="G59" s="158"/>
      <c r="H59" s="158"/>
      <c r="I59" s="159"/>
      <c r="J59" s="160">
        <f>J94</f>
        <v>0</v>
      </c>
      <c r="K59" s="161"/>
    </row>
    <row r="60" spans="2:11" s="8" customFormat="1" ht="19.9" customHeight="1">
      <c r="B60" s="155"/>
      <c r="C60" s="156"/>
      <c r="D60" s="157" t="s">
        <v>1551</v>
      </c>
      <c r="E60" s="158"/>
      <c r="F60" s="158"/>
      <c r="G60" s="158"/>
      <c r="H60" s="158"/>
      <c r="I60" s="159"/>
      <c r="J60" s="160">
        <f>J97</f>
        <v>0</v>
      </c>
      <c r="K60" s="161"/>
    </row>
    <row r="61" spans="2:11" s="8" customFormat="1" ht="19.9" customHeight="1">
      <c r="B61" s="155"/>
      <c r="C61" s="156"/>
      <c r="D61" s="157" t="s">
        <v>1552</v>
      </c>
      <c r="E61" s="158"/>
      <c r="F61" s="158"/>
      <c r="G61" s="158"/>
      <c r="H61" s="158"/>
      <c r="I61" s="159"/>
      <c r="J61" s="160">
        <f>J104</f>
        <v>0</v>
      </c>
      <c r="K61" s="161"/>
    </row>
    <row r="62" spans="2:11" s="8" customFormat="1" ht="19.9" customHeight="1">
      <c r="B62" s="155"/>
      <c r="C62" s="156"/>
      <c r="D62" s="157" t="s">
        <v>1553</v>
      </c>
      <c r="E62" s="158"/>
      <c r="F62" s="158"/>
      <c r="G62" s="158"/>
      <c r="H62" s="158"/>
      <c r="I62" s="159"/>
      <c r="J62" s="160">
        <f>J114</f>
        <v>0</v>
      </c>
      <c r="K62" s="161"/>
    </row>
    <row r="63" spans="2:11" s="8" customFormat="1" ht="19.9" customHeight="1">
      <c r="B63" s="155"/>
      <c r="C63" s="156"/>
      <c r="D63" s="157" t="s">
        <v>1554</v>
      </c>
      <c r="E63" s="158"/>
      <c r="F63" s="158"/>
      <c r="G63" s="158"/>
      <c r="H63" s="158"/>
      <c r="I63" s="159"/>
      <c r="J63" s="160">
        <f>J123</f>
        <v>0</v>
      </c>
      <c r="K63" s="161"/>
    </row>
    <row r="64" spans="2:11" s="8" customFormat="1" ht="19.9" customHeight="1">
      <c r="B64" s="155"/>
      <c r="C64" s="156"/>
      <c r="D64" s="157" t="s">
        <v>1555</v>
      </c>
      <c r="E64" s="158"/>
      <c r="F64" s="158"/>
      <c r="G64" s="158"/>
      <c r="H64" s="158"/>
      <c r="I64" s="159"/>
      <c r="J64" s="160">
        <f>J130</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131</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393" t="str">
        <f>E7</f>
        <v>Stavební úpravy v 3. NP a nástavba 4. NP v objektu VŠE - Centrum aplikovaného výzkumu</v>
      </c>
      <c r="F74" s="394"/>
      <c r="G74" s="394"/>
      <c r="H74" s="394"/>
      <c r="I74" s="162"/>
      <c r="J74" s="62"/>
      <c r="K74" s="62"/>
      <c r="L74" s="60"/>
    </row>
    <row r="75" spans="2:12" s="1" customFormat="1" ht="14.45" customHeight="1">
      <c r="B75" s="40"/>
      <c r="C75" s="64" t="s">
        <v>120</v>
      </c>
      <c r="D75" s="62"/>
      <c r="E75" s="62"/>
      <c r="F75" s="62"/>
      <c r="G75" s="62"/>
      <c r="H75" s="62"/>
      <c r="I75" s="162"/>
      <c r="J75" s="62"/>
      <c r="K75" s="62"/>
      <c r="L75" s="60"/>
    </row>
    <row r="76" spans="2:12" s="1" customFormat="1" ht="23.25" customHeight="1">
      <c r="B76" s="40"/>
      <c r="C76" s="62"/>
      <c r="D76" s="62"/>
      <c r="E76" s="369" t="str">
        <f>E9</f>
        <v>SO 02e - Elektroinstalace</v>
      </c>
      <c r="F76" s="395"/>
      <c r="G76" s="395"/>
      <c r="H76" s="395"/>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8.10.2017</v>
      </c>
      <c r="K78" s="62"/>
      <c r="L78" s="60"/>
    </row>
    <row r="79" spans="2:12" s="1" customFormat="1" ht="6.95" customHeight="1">
      <c r="B79" s="40"/>
      <c r="C79" s="62"/>
      <c r="D79" s="62"/>
      <c r="E79" s="62"/>
      <c r="F79" s="62"/>
      <c r="G79" s="62"/>
      <c r="H79" s="62"/>
      <c r="I79" s="162"/>
      <c r="J79" s="62"/>
      <c r="K79" s="62"/>
      <c r="L79" s="60"/>
    </row>
    <row r="80" spans="2:12" s="1" customFormat="1" ht="13.5">
      <c r="B80" s="40"/>
      <c r="C80" s="64" t="s">
        <v>31</v>
      </c>
      <c r="D80" s="62"/>
      <c r="E80" s="62"/>
      <c r="F80" s="163" t="str">
        <f>E15</f>
        <v xml:space="preserve"> </v>
      </c>
      <c r="G80" s="62"/>
      <c r="H80" s="62"/>
      <c r="I80" s="164" t="s">
        <v>37</v>
      </c>
      <c r="J80" s="163" t="str">
        <f>E21</f>
        <v xml:space="preserve"> </v>
      </c>
      <c r="K80" s="62"/>
      <c r="L80" s="60"/>
    </row>
    <row r="81" spans="2:12" s="1" customFormat="1" ht="14.45" customHeight="1">
      <c r="B81" s="40"/>
      <c r="C81" s="64" t="s">
        <v>35</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132</v>
      </c>
      <c r="D83" s="167" t="s">
        <v>59</v>
      </c>
      <c r="E83" s="167" t="s">
        <v>55</v>
      </c>
      <c r="F83" s="167" t="s">
        <v>133</v>
      </c>
      <c r="G83" s="167" t="s">
        <v>134</v>
      </c>
      <c r="H83" s="167" t="s">
        <v>135</v>
      </c>
      <c r="I83" s="168" t="s">
        <v>136</v>
      </c>
      <c r="J83" s="167" t="s">
        <v>124</v>
      </c>
      <c r="K83" s="169" t="s">
        <v>137</v>
      </c>
      <c r="L83" s="170"/>
      <c r="M83" s="80" t="s">
        <v>138</v>
      </c>
      <c r="N83" s="81" t="s">
        <v>44</v>
      </c>
      <c r="O83" s="81" t="s">
        <v>139</v>
      </c>
      <c r="P83" s="81" t="s">
        <v>140</v>
      </c>
      <c r="Q83" s="81" t="s">
        <v>141</v>
      </c>
      <c r="R83" s="81" t="s">
        <v>142</v>
      </c>
      <c r="S83" s="81" t="s">
        <v>143</v>
      </c>
      <c r="T83" s="82" t="s">
        <v>144</v>
      </c>
    </row>
    <row r="84" spans="2:63" s="1" customFormat="1" ht="29.25" customHeight="1">
      <c r="B84" s="40"/>
      <c r="C84" s="86" t="s">
        <v>125</v>
      </c>
      <c r="D84" s="62"/>
      <c r="E84" s="62"/>
      <c r="F84" s="62"/>
      <c r="G84" s="62"/>
      <c r="H84" s="62"/>
      <c r="I84" s="162"/>
      <c r="J84" s="171">
        <f>BK84</f>
        <v>0</v>
      </c>
      <c r="K84" s="62"/>
      <c r="L84" s="60"/>
      <c r="M84" s="83"/>
      <c r="N84" s="84"/>
      <c r="O84" s="84"/>
      <c r="P84" s="172">
        <f>P85</f>
        <v>0</v>
      </c>
      <c r="Q84" s="84"/>
      <c r="R84" s="172">
        <f>R85</f>
        <v>0</v>
      </c>
      <c r="S84" s="84"/>
      <c r="T84" s="173">
        <f>T85</f>
        <v>0</v>
      </c>
      <c r="AT84" s="23" t="s">
        <v>73</v>
      </c>
      <c r="AU84" s="23" t="s">
        <v>126</v>
      </c>
      <c r="BK84" s="174">
        <f>BK85</f>
        <v>0</v>
      </c>
    </row>
    <row r="85" spans="2:63" s="10" customFormat="1" ht="37.35" customHeight="1">
      <c r="B85" s="175"/>
      <c r="C85" s="176"/>
      <c r="D85" s="177" t="s">
        <v>73</v>
      </c>
      <c r="E85" s="178" t="s">
        <v>389</v>
      </c>
      <c r="F85" s="178" t="s">
        <v>390</v>
      </c>
      <c r="G85" s="176"/>
      <c r="H85" s="176"/>
      <c r="I85" s="179"/>
      <c r="J85" s="180">
        <f>BK85</f>
        <v>0</v>
      </c>
      <c r="K85" s="176"/>
      <c r="L85" s="181"/>
      <c r="M85" s="182"/>
      <c r="N85" s="183"/>
      <c r="O85" s="183"/>
      <c r="P85" s="184">
        <f>P86+P94+P97+P104+P114+P123+P130</f>
        <v>0</v>
      </c>
      <c r="Q85" s="183"/>
      <c r="R85" s="184">
        <f>R86+R94+R97+R104+R114+R123+R130</f>
        <v>0</v>
      </c>
      <c r="S85" s="183"/>
      <c r="T85" s="185">
        <f>T86+T94+T97+T104+T114+T123+T130</f>
        <v>0</v>
      </c>
      <c r="AR85" s="186" t="s">
        <v>83</v>
      </c>
      <c r="AT85" s="187" t="s">
        <v>73</v>
      </c>
      <c r="AU85" s="187" t="s">
        <v>74</v>
      </c>
      <c r="AY85" s="186" t="s">
        <v>148</v>
      </c>
      <c r="BK85" s="188">
        <f>BK86+BK94+BK97+BK104+BK114+BK123+BK130</f>
        <v>0</v>
      </c>
    </row>
    <row r="86" spans="2:63" s="10" customFormat="1" ht="19.9" customHeight="1">
      <c r="B86" s="175"/>
      <c r="C86" s="176"/>
      <c r="D86" s="189" t="s">
        <v>73</v>
      </c>
      <c r="E86" s="190" t="s">
        <v>1556</v>
      </c>
      <c r="F86" s="190" t="s">
        <v>1557</v>
      </c>
      <c r="G86" s="176"/>
      <c r="H86" s="176"/>
      <c r="I86" s="179"/>
      <c r="J86" s="191">
        <f>BK86</f>
        <v>0</v>
      </c>
      <c r="K86" s="176"/>
      <c r="L86" s="181"/>
      <c r="M86" s="182"/>
      <c r="N86" s="183"/>
      <c r="O86" s="183"/>
      <c r="P86" s="184">
        <f>SUM(P87:P93)</f>
        <v>0</v>
      </c>
      <c r="Q86" s="183"/>
      <c r="R86" s="184">
        <f>SUM(R87:R93)</f>
        <v>0</v>
      </c>
      <c r="S86" s="183"/>
      <c r="T86" s="185">
        <f>SUM(T87:T93)</f>
        <v>0</v>
      </c>
      <c r="AR86" s="186" t="s">
        <v>83</v>
      </c>
      <c r="AT86" s="187" t="s">
        <v>73</v>
      </c>
      <c r="AU86" s="187" t="s">
        <v>24</v>
      </c>
      <c r="AY86" s="186" t="s">
        <v>148</v>
      </c>
      <c r="BK86" s="188">
        <f>SUM(BK87:BK93)</f>
        <v>0</v>
      </c>
    </row>
    <row r="87" spans="2:65" s="1" customFormat="1" ht="22.5" customHeight="1">
      <c r="B87" s="40"/>
      <c r="C87" s="192" t="s">
        <v>24</v>
      </c>
      <c r="D87" s="192" t="s">
        <v>151</v>
      </c>
      <c r="E87" s="193" t="s">
        <v>1558</v>
      </c>
      <c r="F87" s="194" t="s">
        <v>1559</v>
      </c>
      <c r="G87" s="195" t="s">
        <v>1560</v>
      </c>
      <c r="H87" s="196">
        <v>15</v>
      </c>
      <c r="I87" s="197"/>
      <c r="J87" s="198">
        <f>ROUND(I87*H87,2)</f>
        <v>0</v>
      </c>
      <c r="K87" s="194" t="s">
        <v>22</v>
      </c>
      <c r="L87" s="60"/>
      <c r="M87" s="199" t="s">
        <v>22</v>
      </c>
      <c r="N87" s="200" t="s">
        <v>45</v>
      </c>
      <c r="O87" s="41"/>
      <c r="P87" s="201">
        <f>O87*H87</f>
        <v>0</v>
      </c>
      <c r="Q87" s="201">
        <v>0</v>
      </c>
      <c r="R87" s="201">
        <f>Q87*H87</f>
        <v>0</v>
      </c>
      <c r="S87" s="201">
        <v>0</v>
      </c>
      <c r="T87" s="202">
        <f>S87*H87</f>
        <v>0</v>
      </c>
      <c r="AR87" s="23" t="s">
        <v>277</v>
      </c>
      <c r="AT87" s="23" t="s">
        <v>151</v>
      </c>
      <c r="AU87" s="23" t="s">
        <v>83</v>
      </c>
      <c r="AY87" s="23" t="s">
        <v>148</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277</v>
      </c>
      <c r="BM87" s="23" t="s">
        <v>625</v>
      </c>
    </row>
    <row r="88" spans="2:51" s="12" customFormat="1" ht="13.5">
      <c r="B88" s="222"/>
      <c r="C88" s="223"/>
      <c r="D88" s="244" t="s">
        <v>210</v>
      </c>
      <c r="E88" s="249" t="s">
        <v>22</v>
      </c>
      <c r="F88" s="250" t="s">
        <v>1561</v>
      </c>
      <c r="G88" s="223"/>
      <c r="H88" s="251">
        <v>15</v>
      </c>
      <c r="I88" s="227"/>
      <c r="J88" s="223"/>
      <c r="K88" s="223"/>
      <c r="L88" s="228"/>
      <c r="M88" s="229"/>
      <c r="N88" s="230"/>
      <c r="O88" s="230"/>
      <c r="P88" s="230"/>
      <c r="Q88" s="230"/>
      <c r="R88" s="230"/>
      <c r="S88" s="230"/>
      <c r="T88" s="231"/>
      <c r="AT88" s="232" t="s">
        <v>210</v>
      </c>
      <c r="AU88" s="232" t="s">
        <v>83</v>
      </c>
      <c r="AV88" s="12" t="s">
        <v>83</v>
      </c>
      <c r="AW88" s="12" t="s">
        <v>38</v>
      </c>
      <c r="AX88" s="12" t="s">
        <v>24</v>
      </c>
      <c r="AY88" s="232" t="s">
        <v>148</v>
      </c>
    </row>
    <row r="89" spans="2:65" s="1" customFormat="1" ht="22.5" customHeight="1">
      <c r="B89" s="40"/>
      <c r="C89" s="192" t="s">
        <v>83</v>
      </c>
      <c r="D89" s="192" t="s">
        <v>151</v>
      </c>
      <c r="E89" s="193" t="s">
        <v>1562</v>
      </c>
      <c r="F89" s="194" t="s">
        <v>1563</v>
      </c>
      <c r="G89" s="195" t="s">
        <v>1560</v>
      </c>
      <c r="H89" s="196">
        <v>28</v>
      </c>
      <c r="I89" s="197"/>
      <c r="J89" s="198">
        <f>ROUND(I89*H89,2)</f>
        <v>0</v>
      </c>
      <c r="K89" s="194" t="s">
        <v>22</v>
      </c>
      <c r="L89" s="60"/>
      <c r="M89" s="199" t="s">
        <v>22</v>
      </c>
      <c r="N89" s="200" t="s">
        <v>45</v>
      </c>
      <c r="O89" s="41"/>
      <c r="P89" s="201">
        <f>O89*H89</f>
        <v>0</v>
      </c>
      <c r="Q89" s="201">
        <v>0</v>
      </c>
      <c r="R89" s="201">
        <f>Q89*H89</f>
        <v>0</v>
      </c>
      <c r="S89" s="201">
        <v>0</v>
      </c>
      <c r="T89" s="202">
        <f>S89*H89</f>
        <v>0</v>
      </c>
      <c r="AR89" s="23" t="s">
        <v>277</v>
      </c>
      <c r="AT89" s="23" t="s">
        <v>151</v>
      </c>
      <c r="AU89" s="23" t="s">
        <v>83</v>
      </c>
      <c r="AY89" s="23" t="s">
        <v>148</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277</v>
      </c>
      <c r="BM89" s="23" t="s">
        <v>635</v>
      </c>
    </row>
    <row r="90" spans="2:51" s="12" customFormat="1" ht="13.5">
      <c r="B90" s="222"/>
      <c r="C90" s="223"/>
      <c r="D90" s="244" t="s">
        <v>210</v>
      </c>
      <c r="E90" s="249" t="s">
        <v>22</v>
      </c>
      <c r="F90" s="250" t="s">
        <v>1564</v>
      </c>
      <c r="G90" s="223"/>
      <c r="H90" s="251">
        <v>28</v>
      </c>
      <c r="I90" s="227"/>
      <c r="J90" s="223"/>
      <c r="K90" s="223"/>
      <c r="L90" s="228"/>
      <c r="M90" s="229"/>
      <c r="N90" s="230"/>
      <c r="O90" s="230"/>
      <c r="P90" s="230"/>
      <c r="Q90" s="230"/>
      <c r="R90" s="230"/>
      <c r="S90" s="230"/>
      <c r="T90" s="231"/>
      <c r="AT90" s="232" t="s">
        <v>210</v>
      </c>
      <c r="AU90" s="232" t="s">
        <v>83</v>
      </c>
      <c r="AV90" s="12" t="s">
        <v>83</v>
      </c>
      <c r="AW90" s="12" t="s">
        <v>38</v>
      </c>
      <c r="AX90" s="12" t="s">
        <v>24</v>
      </c>
      <c r="AY90" s="232" t="s">
        <v>148</v>
      </c>
    </row>
    <row r="91" spans="2:65" s="1" customFormat="1" ht="22.5" customHeight="1">
      <c r="B91" s="40"/>
      <c r="C91" s="192" t="s">
        <v>163</v>
      </c>
      <c r="D91" s="192" t="s">
        <v>151</v>
      </c>
      <c r="E91" s="193" t="s">
        <v>1565</v>
      </c>
      <c r="F91" s="194" t="s">
        <v>1566</v>
      </c>
      <c r="G91" s="195" t="s">
        <v>1560</v>
      </c>
      <c r="H91" s="196">
        <v>13</v>
      </c>
      <c r="I91" s="197"/>
      <c r="J91" s="198">
        <f>ROUND(I91*H91,2)</f>
        <v>0</v>
      </c>
      <c r="K91" s="194" t="s">
        <v>22</v>
      </c>
      <c r="L91" s="60"/>
      <c r="M91" s="199" t="s">
        <v>22</v>
      </c>
      <c r="N91" s="200" t="s">
        <v>45</v>
      </c>
      <c r="O91" s="41"/>
      <c r="P91" s="201">
        <f>O91*H91</f>
        <v>0</v>
      </c>
      <c r="Q91" s="201">
        <v>0</v>
      </c>
      <c r="R91" s="201">
        <f>Q91*H91</f>
        <v>0</v>
      </c>
      <c r="S91" s="201">
        <v>0</v>
      </c>
      <c r="T91" s="202">
        <f>S91*H91</f>
        <v>0</v>
      </c>
      <c r="AR91" s="23" t="s">
        <v>277</v>
      </c>
      <c r="AT91" s="23" t="s">
        <v>151</v>
      </c>
      <c r="AU91" s="23" t="s">
        <v>83</v>
      </c>
      <c r="AY91" s="23" t="s">
        <v>148</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277</v>
      </c>
      <c r="BM91" s="23" t="s">
        <v>953</v>
      </c>
    </row>
    <row r="92" spans="2:65" s="1" customFormat="1" ht="22.5" customHeight="1">
      <c r="B92" s="40"/>
      <c r="C92" s="192" t="s">
        <v>167</v>
      </c>
      <c r="D92" s="192" t="s">
        <v>151</v>
      </c>
      <c r="E92" s="193" t="s">
        <v>1567</v>
      </c>
      <c r="F92" s="194" t="s">
        <v>1568</v>
      </c>
      <c r="G92" s="195" t="s">
        <v>1560</v>
      </c>
      <c r="H92" s="196">
        <v>150</v>
      </c>
      <c r="I92" s="197"/>
      <c r="J92" s="198">
        <f>ROUND(I92*H92,2)</f>
        <v>0</v>
      </c>
      <c r="K92" s="194" t="s">
        <v>22</v>
      </c>
      <c r="L92" s="60"/>
      <c r="M92" s="199" t="s">
        <v>22</v>
      </c>
      <c r="N92" s="200" t="s">
        <v>45</v>
      </c>
      <c r="O92" s="41"/>
      <c r="P92" s="201">
        <f>O92*H92</f>
        <v>0</v>
      </c>
      <c r="Q92" s="201">
        <v>0</v>
      </c>
      <c r="R92" s="201">
        <f>Q92*H92</f>
        <v>0</v>
      </c>
      <c r="S92" s="201">
        <v>0</v>
      </c>
      <c r="T92" s="202">
        <f>S92*H92</f>
        <v>0</v>
      </c>
      <c r="AR92" s="23" t="s">
        <v>277</v>
      </c>
      <c r="AT92" s="23" t="s">
        <v>151</v>
      </c>
      <c r="AU92" s="23" t="s">
        <v>83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277</v>
      </c>
      <c r="BM92" s="23" t="s">
        <v>974</v>
      </c>
    </row>
    <row r="93" spans="2:65" s="1" customFormat="1" ht="22.5" customHeight="1">
      <c r="B93" s="40"/>
      <c r="C93" s="192" t="s">
        <v>147</v>
      </c>
      <c r="D93" s="192" t="s">
        <v>151</v>
      </c>
      <c r="E93" s="193" t="s">
        <v>1569</v>
      </c>
      <c r="F93" s="194" t="s">
        <v>1568</v>
      </c>
      <c r="G93" s="195" t="s">
        <v>154</v>
      </c>
      <c r="H93" s="196">
        <v>1</v>
      </c>
      <c r="I93" s="197"/>
      <c r="J93" s="198">
        <f>ROUND(I93*H93,2)</f>
        <v>0</v>
      </c>
      <c r="K93" s="194" t="s">
        <v>22</v>
      </c>
      <c r="L93" s="60"/>
      <c r="M93" s="199" t="s">
        <v>22</v>
      </c>
      <c r="N93" s="200" t="s">
        <v>45</v>
      </c>
      <c r="O93" s="41"/>
      <c r="P93" s="201">
        <f>O93*H93</f>
        <v>0</v>
      </c>
      <c r="Q93" s="201">
        <v>0</v>
      </c>
      <c r="R93" s="201">
        <f>Q93*H93</f>
        <v>0</v>
      </c>
      <c r="S93" s="201">
        <v>0</v>
      </c>
      <c r="T93" s="202">
        <f>S93*H93</f>
        <v>0</v>
      </c>
      <c r="AR93" s="23" t="s">
        <v>277</v>
      </c>
      <c r="AT93" s="23" t="s">
        <v>151</v>
      </c>
      <c r="AU93" s="23" t="s">
        <v>83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277</v>
      </c>
      <c r="BM93" s="23" t="s">
        <v>1570</v>
      </c>
    </row>
    <row r="94" spans="2:63" s="10" customFormat="1" ht="29.85" customHeight="1">
      <c r="B94" s="175"/>
      <c r="C94" s="176"/>
      <c r="D94" s="189" t="s">
        <v>73</v>
      </c>
      <c r="E94" s="190" t="s">
        <v>1571</v>
      </c>
      <c r="F94" s="190" t="s">
        <v>1572</v>
      </c>
      <c r="G94" s="176"/>
      <c r="H94" s="176"/>
      <c r="I94" s="179"/>
      <c r="J94" s="191">
        <f>BK94</f>
        <v>0</v>
      </c>
      <c r="K94" s="176"/>
      <c r="L94" s="181"/>
      <c r="M94" s="182"/>
      <c r="N94" s="183"/>
      <c r="O94" s="183"/>
      <c r="P94" s="184">
        <f>SUM(P95:P96)</f>
        <v>0</v>
      </c>
      <c r="Q94" s="183"/>
      <c r="R94" s="184">
        <f>SUM(R95:R96)</f>
        <v>0</v>
      </c>
      <c r="S94" s="183"/>
      <c r="T94" s="185">
        <f>SUM(T95:T96)</f>
        <v>0</v>
      </c>
      <c r="AR94" s="186" t="s">
        <v>83</v>
      </c>
      <c r="AT94" s="187" t="s">
        <v>73</v>
      </c>
      <c r="AU94" s="187" t="s">
        <v>24</v>
      </c>
      <c r="AY94" s="186" t="s">
        <v>148</v>
      </c>
      <c r="BK94" s="188">
        <f>SUM(BK95:BK96)</f>
        <v>0</v>
      </c>
    </row>
    <row r="95" spans="2:65" s="1" customFormat="1" ht="22.5" customHeight="1">
      <c r="B95" s="40"/>
      <c r="C95" s="192" t="s">
        <v>176</v>
      </c>
      <c r="D95" s="192" t="s">
        <v>151</v>
      </c>
      <c r="E95" s="193" t="s">
        <v>1573</v>
      </c>
      <c r="F95" s="194" t="s">
        <v>1574</v>
      </c>
      <c r="G95" s="195" t="s">
        <v>1332</v>
      </c>
      <c r="H95" s="196">
        <v>1</v>
      </c>
      <c r="I95" s="197"/>
      <c r="J95" s="198">
        <f>ROUND(I95*H95,2)</f>
        <v>0</v>
      </c>
      <c r="K95" s="194" t="s">
        <v>22</v>
      </c>
      <c r="L95" s="60"/>
      <c r="M95" s="199" t="s">
        <v>22</v>
      </c>
      <c r="N95" s="200" t="s">
        <v>45</v>
      </c>
      <c r="O95" s="41"/>
      <c r="P95" s="201">
        <f>O95*H95</f>
        <v>0</v>
      </c>
      <c r="Q95" s="201">
        <v>0</v>
      </c>
      <c r="R95" s="201">
        <f>Q95*H95</f>
        <v>0</v>
      </c>
      <c r="S95" s="201">
        <v>0</v>
      </c>
      <c r="T95" s="202">
        <f>S95*H95</f>
        <v>0</v>
      </c>
      <c r="AR95" s="23" t="s">
        <v>277</v>
      </c>
      <c r="AT95" s="23" t="s">
        <v>151</v>
      </c>
      <c r="AU95" s="23" t="s">
        <v>83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277</v>
      </c>
      <c r="BM95" s="23" t="s">
        <v>83</v>
      </c>
    </row>
    <row r="96" spans="2:65" s="1" customFormat="1" ht="22.5" customHeight="1">
      <c r="B96" s="40"/>
      <c r="C96" s="192" t="s">
        <v>245</v>
      </c>
      <c r="D96" s="192" t="s">
        <v>151</v>
      </c>
      <c r="E96" s="193" t="s">
        <v>1575</v>
      </c>
      <c r="F96" s="194" t="s">
        <v>1576</v>
      </c>
      <c r="G96" s="195" t="s">
        <v>1332</v>
      </c>
      <c r="H96" s="196">
        <v>1</v>
      </c>
      <c r="I96" s="197"/>
      <c r="J96" s="198">
        <f>ROUND(I96*H96,2)</f>
        <v>0</v>
      </c>
      <c r="K96" s="194" t="s">
        <v>22</v>
      </c>
      <c r="L96" s="60"/>
      <c r="M96" s="199" t="s">
        <v>22</v>
      </c>
      <c r="N96" s="200" t="s">
        <v>45</v>
      </c>
      <c r="O96" s="41"/>
      <c r="P96" s="201">
        <f>O96*H96</f>
        <v>0</v>
      </c>
      <c r="Q96" s="201">
        <v>0</v>
      </c>
      <c r="R96" s="201">
        <f>Q96*H96</f>
        <v>0</v>
      </c>
      <c r="S96" s="201">
        <v>0</v>
      </c>
      <c r="T96" s="202">
        <f>S96*H96</f>
        <v>0</v>
      </c>
      <c r="AR96" s="23" t="s">
        <v>277</v>
      </c>
      <c r="AT96" s="23" t="s">
        <v>151</v>
      </c>
      <c r="AU96" s="23" t="s">
        <v>83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277</v>
      </c>
      <c r="BM96" s="23" t="s">
        <v>176</v>
      </c>
    </row>
    <row r="97" spans="2:63" s="10" customFormat="1" ht="29.85" customHeight="1">
      <c r="B97" s="175"/>
      <c r="C97" s="176"/>
      <c r="D97" s="189" t="s">
        <v>73</v>
      </c>
      <c r="E97" s="190" t="s">
        <v>1577</v>
      </c>
      <c r="F97" s="190" t="s">
        <v>1578</v>
      </c>
      <c r="G97" s="176"/>
      <c r="H97" s="176"/>
      <c r="I97" s="179"/>
      <c r="J97" s="191">
        <f>BK97</f>
        <v>0</v>
      </c>
      <c r="K97" s="176"/>
      <c r="L97" s="181"/>
      <c r="M97" s="182"/>
      <c r="N97" s="183"/>
      <c r="O97" s="183"/>
      <c r="P97" s="184">
        <f>SUM(P98:P103)</f>
        <v>0</v>
      </c>
      <c r="Q97" s="183"/>
      <c r="R97" s="184">
        <f>SUM(R98:R103)</f>
        <v>0</v>
      </c>
      <c r="S97" s="183"/>
      <c r="T97" s="185">
        <f>SUM(T98:T103)</f>
        <v>0</v>
      </c>
      <c r="AR97" s="186" t="s">
        <v>83</v>
      </c>
      <c r="AT97" s="187" t="s">
        <v>73</v>
      </c>
      <c r="AU97" s="187" t="s">
        <v>24</v>
      </c>
      <c r="AY97" s="186" t="s">
        <v>148</v>
      </c>
      <c r="BK97" s="188">
        <f>SUM(BK98:BK103)</f>
        <v>0</v>
      </c>
    </row>
    <row r="98" spans="2:65" s="1" customFormat="1" ht="22.5" customHeight="1">
      <c r="B98" s="40"/>
      <c r="C98" s="192" t="s">
        <v>274</v>
      </c>
      <c r="D98" s="192" t="s">
        <v>151</v>
      </c>
      <c r="E98" s="193" t="s">
        <v>1579</v>
      </c>
      <c r="F98" s="194" t="s">
        <v>1580</v>
      </c>
      <c r="G98" s="195" t="s">
        <v>332</v>
      </c>
      <c r="H98" s="196">
        <v>400</v>
      </c>
      <c r="I98" s="197"/>
      <c r="J98" s="198">
        <f aca="true" t="shared" si="0" ref="J98:J103">ROUND(I98*H98,2)</f>
        <v>0</v>
      </c>
      <c r="K98" s="194" t="s">
        <v>22</v>
      </c>
      <c r="L98" s="60"/>
      <c r="M98" s="199" t="s">
        <v>22</v>
      </c>
      <c r="N98" s="200" t="s">
        <v>45</v>
      </c>
      <c r="O98" s="41"/>
      <c r="P98" s="201">
        <f aca="true" t="shared" si="1" ref="P98:P103">O98*H98</f>
        <v>0</v>
      </c>
      <c r="Q98" s="201">
        <v>0</v>
      </c>
      <c r="R98" s="201">
        <f aca="true" t="shared" si="2" ref="R98:R103">Q98*H98</f>
        <v>0</v>
      </c>
      <c r="S98" s="201">
        <v>0</v>
      </c>
      <c r="T98" s="202">
        <f aca="true" t="shared" si="3" ref="T98:T103">S98*H98</f>
        <v>0</v>
      </c>
      <c r="AR98" s="23" t="s">
        <v>277</v>
      </c>
      <c r="AT98" s="23" t="s">
        <v>151</v>
      </c>
      <c r="AU98" s="23" t="s">
        <v>83</v>
      </c>
      <c r="AY98" s="23" t="s">
        <v>148</v>
      </c>
      <c r="BE98" s="203">
        <f aca="true" t="shared" si="4" ref="BE98:BE103">IF(N98="základní",J98,0)</f>
        <v>0</v>
      </c>
      <c r="BF98" s="203">
        <f aca="true" t="shared" si="5" ref="BF98:BF103">IF(N98="snížená",J98,0)</f>
        <v>0</v>
      </c>
      <c r="BG98" s="203">
        <f aca="true" t="shared" si="6" ref="BG98:BG103">IF(N98="zákl. přenesená",J98,0)</f>
        <v>0</v>
      </c>
      <c r="BH98" s="203">
        <f aca="true" t="shared" si="7" ref="BH98:BH103">IF(N98="sníž. přenesená",J98,0)</f>
        <v>0</v>
      </c>
      <c r="BI98" s="203">
        <f aca="true" t="shared" si="8" ref="BI98:BI103">IF(N98="nulová",J98,0)</f>
        <v>0</v>
      </c>
      <c r="BJ98" s="23" t="s">
        <v>24</v>
      </c>
      <c r="BK98" s="203">
        <f aca="true" t="shared" si="9" ref="BK98:BK103">ROUND(I98*H98,2)</f>
        <v>0</v>
      </c>
      <c r="BL98" s="23" t="s">
        <v>277</v>
      </c>
      <c r="BM98" s="23" t="s">
        <v>979</v>
      </c>
    </row>
    <row r="99" spans="2:65" s="1" customFormat="1" ht="22.5" customHeight="1">
      <c r="B99" s="40"/>
      <c r="C99" s="192" t="s">
        <v>303</v>
      </c>
      <c r="D99" s="192" t="s">
        <v>151</v>
      </c>
      <c r="E99" s="193" t="s">
        <v>1581</v>
      </c>
      <c r="F99" s="194" t="s">
        <v>1582</v>
      </c>
      <c r="G99" s="195" t="s">
        <v>332</v>
      </c>
      <c r="H99" s="196">
        <v>30</v>
      </c>
      <c r="I99" s="197"/>
      <c r="J99" s="198">
        <f t="shared" si="0"/>
        <v>0</v>
      </c>
      <c r="K99" s="194" t="s">
        <v>22</v>
      </c>
      <c r="L99" s="60"/>
      <c r="M99" s="199" t="s">
        <v>22</v>
      </c>
      <c r="N99" s="200" t="s">
        <v>45</v>
      </c>
      <c r="O99" s="41"/>
      <c r="P99" s="201">
        <f t="shared" si="1"/>
        <v>0</v>
      </c>
      <c r="Q99" s="201">
        <v>0</v>
      </c>
      <c r="R99" s="201">
        <f t="shared" si="2"/>
        <v>0</v>
      </c>
      <c r="S99" s="201">
        <v>0</v>
      </c>
      <c r="T99" s="202">
        <f t="shared" si="3"/>
        <v>0</v>
      </c>
      <c r="AR99" s="23" t="s">
        <v>277</v>
      </c>
      <c r="AT99" s="23" t="s">
        <v>151</v>
      </c>
      <c r="AU99" s="23" t="s">
        <v>83</v>
      </c>
      <c r="AY99" s="23" t="s">
        <v>148</v>
      </c>
      <c r="BE99" s="203">
        <f t="shared" si="4"/>
        <v>0</v>
      </c>
      <c r="BF99" s="203">
        <f t="shared" si="5"/>
        <v>0</v>
      </c>
      <c r="BG99" s="203">
        <f t="shared" si="6"/>
        <v>0</v>
      </c>
      <c r="BH99" s="203">
        <f t="shared" si="7"/>
        <v>0</v>
      </c>
      <c r="BI99" s="203">
        <f t="shared" si="8"/>
        <v>0</v>
      </c>
      <c r="BJ99" s="23" t="s">
        <v>24</v>
      </c>
      <c r="BK99" s="203">
        <f t="shared" si="9"/>
        <v>0</v>
      </c>
      <c r="BL99" s="23" t="s">
        <v>277</v>
      </c>
      <c r="BM99" s="23" t="s">
        <v>987</v>
      </c>
    </row>
    <row r="100" spans="2:65" s="1" customFormat="1" ht="22.5" customHeight="1">
      <c r="B100" s="40"/>
      <c r="C100" s="192" t="s">
        <v>29</v>
      </c>
      <c r="D100" s="192" t="s">
        <v>151</v>
      </c>
      <c r="E100" s="193" t="s">
        <v>1583</v>
      </c>
      <c r="F100" s="194" t="s">
        <v>1584</v>
      </c>
      <c r="G100" s="195" t="s">
        <v>1585</v>
      </c>
      <c r="H100" s="196">
        <v>1</v>
      </c>
      <c r="I100" s="197"/>
      <c r="J100" s="198">
        <f t="shared" si="0"/>
        <v>0</v>
      </c>
      <c r="K100" s="194" t="s">
        <v>22</v>
      </c>
      <c r="L100" s="60"/>
      <c r="M100" s="199" t="s">
        <v>22</v>
      </c>
      <c r="N100" s="200" t="s">
        <v>45</v>
      </c>
      <c r="O100" s="41"/>
      <c r="P100" s="201">
        <f t="shared" si="1"/>
        <v>0</v>
      </c>
      <c r="Q100" s="201">
        <v>0</v>
      </c>
      <c r="R100" s="201">
        <f t="shared" si="2"/>
        <v>0</v>
      </c>
      <c r="S100" s="201">
        <v>0</v>
      </c>
      <c r="T100" s="202">
        <f t="shared" si="3"/>
        <v>0</v>
      </c>
      <c r="AR100" s="23" t="s">
        <v>277</v>
      </c>
      <c r="AT100" s="23" t="s">
        <v>151</v>
      </c>
      <c r="AU100" s="23" t="s">
        <v>83</v>
      </c>
      <c r="AY100" s="23" t="s">
        <v>148</v>
      </c>
      <c r="BE100" s="203">
        <f t="shared" si="4"/>
        <v>0</v>
      </c>
      <c r="BF100" s="203">
        <f t="shared" si="5"/>
        <v>0</v>
      </c>
      <c r="BG100" s="203">
        <f t="shared" si="6"/>
        <v>0</v>
      </c>
      <c r="BH100" s="203">
        <f t="shared" si="7"/>
        <v>0</v>
      </c>
      <c r="BI100" s="203">
        <f t="shared" si="8"/>
        <v>0</v>
      </c>
      <c r="BJ100" s="23" t="s">
        <v>24</v>
      </c>
      <c r="BK100" s="203">
        <f t="shared" si="9"/>
        <v>0</v>
      </c>
      <c r="BL100" s="23" t="s">
        <v>277</v>
      </c>
      <c r="BM100" s="23" t="s">
        <v>995</v>
      </c>
    </row>
    <row r="101" spans="2:65" s="1" customFormat="1" ht="22.5" customHeight="1">
      <c r="B101" s="40"/>
      <c r="C101" s="192" t="s">
        <v>312</v>
      </c>
      <c r="D101" s="192" t="s">
        <v>151</v>
      </c>
      <c r="E101" s="193" t="s">
        <v>1586</v>
      </c>
      <c r="F101" s="194" t="s">
        <v>1587</v>
      </c>
      <c r="G101" s="195" t="s">
        <v>1332</v>
      </c>
      <c r="H101" s="196">
        <v>2</v>
      </c>
      <c r="I101" s="197"/>
      <c r="J101" s="198">
        <f t="shared" si="0"/>
        <v>0</v>
      </c>
      <c r="K101" s="194" t="s">
        <v>22</v>
      </c>
      <c r="L101" s="60"/>
      <c r="M101" s="199" t="s">
        <v>22</v>
      </c>
      <c r="N101" s="200" t="s">
        <v>45</v>
      </c>
      <c r="O101" s="41"/>
      <c r="P101" s="201">
        <f t="shared" si="1"/>
        <v>0</v>
      </c>
      <c r="Q101" s="201">
        <v>0</v>
      </c>
      <c r="R101" s="201">
        <f t="shared" si="2"/>
        <v>0</v>
      </c>
      <c r="S101" s="201">
        <v>0</v>
      </c>
      <c r="T101" s="202">
        <f t="shared" si="3"/>
        <v>0</v>
      </c>
      <c r="AR101" s="23" t="s">
        <v>277</v>
      </c>
      <c r="AT101" s="23" t="s">
        <v>151</v>
      </c>
      <c r="AU101" s="23" t="s">
        <v>83</v>
      </c>
      <c r="AY101" s="23" t="s">
        <v>148</v>
      </c>
      <c r="BE101" s="203">
        <f t="shared" si="4"/>
        <v>0</v>
      </c>
      <c r="BF101" s="203">
        <f t="shared" si="5"/>
        <v>0</v>
      </c>
      <c r="BG101" s="203">
        <f t="shared" si="6"/>
        <v>0</v>
      </c>
      <c r="BH101" s="203">
        <f t="shared" si="7"/>
        <v>0</v>
      </c>
      <c r="BI101" s="203">
        <f t="shared" si="8"/>
        <v>0</v>
      </c>
      <c r="BJ101" s="23" t="s">
        <v>24</v>
      </c>
      <c r="BK101" s="203">
        <f t="shared" si="9"/>
        <v>0</v>
      </c>
      <c r="BL101" s="23" t="s">
        <v>277</v>
      </c>
      <c r="BM101" s="23" t="s">
        <v>1003</v>
      </c>
    </row>
    <row r="102" spans="2:65" s="1" customFormat="1" ht="22.5" customHeight="1">
      <c r="B102" s="40"/>
      <c r="C102" s="192" t="s">
        <v>318</v>
      </c>
      <c r="D102" s="192" t="s">
        <v>151</v>
      </c>
      <c r="E102" s="193" t="s">
        <v>1588</v>
      </c>
      <c r="F102" s="194" t="s">
        <v>1589</v>
      </c>
      <c r="G102" s="195" t="s">
        <v>332</v>
      </c>
      <c r="H102" s="196">
        <v>80</v>
      </c>
      <c r="I102" s="197"/>
      <c r="J102" s="198">
        <f t="shared" si="0"/>
        <v>0</v>
      </c>
      <c r="K102" s="194" t="s">
        <v>22</v>
      </c>
      <c r="L102" s="60"/>
      <c r="M102" s="199" t="s">
        <v>22</v>
      </c>
      <c r="N102" s="200" t="s">
        <v>45</v>
      </c>
      <c r="O102" s="41"/>
      <c r="P102" s="201">
        <f t="shared" si="1"/>
        <v>0</v>
      </c>
      <c r="Q102" s="201">
        <v>0</v>
      </c>
      <c r="R102" s="201">
        <f t="shared" si="2"/>
        <v>0</v>
      </c>
      <c r="S102" s="201">
        <v>0</v>
      </c>
      <c r="T102" s="202">
        <f t="shared" si="3"/>
        <v>0</v>
      </c>
      <c r="AR102" s="23" t="s">
        <v>277</v>
      </c>
      <c r="AT102" s="23" t="s">
        <v>151</v>
      </c>
      <c r="AU102" s="23" t="s">
        <v>83</v>
      </c>
      <c r="AY102" s="23" t="s">
        <v>148</v>
      </c>
      <c r="BE102" s="203">
        <f t="shared" si="4"/>
        <v>0</v>
      </c>
      <c r="BF102" s="203">
        <f t="shared" si="5"/>
        <v>0</v>
      </c>
      <c r="BG102" s="203">
        <f t="shared" si="6"/>
        <v>0</v>
      </c>
      <c r="BH102" s="203">
        <f t="shared" si="7"/>
        <v>0</v>
      </c>
      <c r="BI102" s="203">
        <f t="shared" si="8"/>
        <v>0</v>
      </c>
      <c r="BJ102" s="23" t="s">
        <v>24</v>
      </c>
      <c r="BK102" s="203">
        <f t="shared" si="9"/>
        <v>0</v>
      </c>
      <c r="BL102" s="23" t="s">
        <v>277</v>
      </c>
      <c r="BM102" s="23" t="s">
        <v>1011</v>
      </c>
    </row>
    <row r="103" spans="2:65" s="1" customFormat="1" ht="22.5" customHeight="1">
      <c r="B103" s="40"/>
      <c r="C103" s="192" t="s">
        <v>324</v>
      </c>
      <c r="D103" s="192" t="s">
        <v>151</v>
      </c>
      <c r="E103" s="193" t="s">
        <v>1590</v>
      </c>
      <c r="F103" s="194" t="s">
        <v>1591</v>
      </c>
      <c r="G103" s="195" t="s">
        <v>154</v>
      </c>
      <c r="H103" s="196">
        <v>1</v>
      </c>
      <c r="I103" s="197"/>
      <c r="J103" s="198">
        <f t="shared" si="0"/>
        <v>0</v>
      </c>
      <c r="K103" s="194" t="s">
        <v>22</v>
      </c>
      <c r="L103" s="60"/>
      <c r="M103" s="199" t="s">
        <v>22</v>
      </c>
      <c r="N103" s="200" t="s">
        <v>45</v>
      </c>
      <c r="O103" s="41"/>
      <c r="P103" s="201">
        <f t="shared" si="1"/>
        <v>0</v>
      </c>
      <c r="Q103" s="201">
        <v>0</v>
      </c>
      <c r="R103" s="201">
        <f t="shared" si="2"/>
        <v>0</v>
      </c>
      <c r="S103" s="201">
        <v>0</v>
      </c>
      <c r="T103" s="202">
        <f t="shared" si="3"/>
        <v>0</v>
      </c>
      <c r="AR103" s="23" t="s">
        <v>277</v>
      </c>
      <c r="AT103" s="23" t="s">
        <v>151</v>
      </c>
      <c r="AU103" s="23" t="s">
        <v>83</v>
      </c>
      <c r="AY103" s="23" t="s">
        <v>148</v>
      </c>
      <c r="BE103" s="203">
        <f t="shared" si="4"/>
        <v>0</v>
      </c>
      <c r="BF103" s="203">
        <f t="shared" si="5"/>
        <v>0</v>
      </c>
      <c r="BG103" s="203">
        <f t="shared" si="6"/>
        <v>0</v>
      </c>
      <c r="BH103" s="203">
        <f t="shared" si="7"/>
        <v>0</v>
      </c>
      <c r="BI103" s="203">
        <f t="shared" si="8"/>
        <v>0</v>
      </c>
      <c r="BJ103" s="23" t="s">
        <v>24</v>
      </c>
      <c r="BK103" s="203">
        <f t="shared" si="9"/>
        <v>0</v>
      </c>
      <c r="BL103" s="23" t="s">
        <v>277</v>
      </c>
      <c r="BM103" s="23" t="s">
        <v>1017</v>
      </c>
    </row>
    <row r="104" spans="2:63" s="10" customFormat="1" ht="29.85" customHeight="1">
      <c r="B104" s="175"/>
      <c r="C104" s="176"/>
      <c r="D104" s="189" t="s">
        <v>73</v>
      </c>
      <c r="E104" s="190" t="s">
        <v>1592</v>
      </c>
      <c r="F104" s="190" t="s">
        <v>1593</v>
      </c>
      <c r="G104" s="176"/>
      <c r="H104" s="176"/>
      <c r="I104" s="179"/>
      <c r="J104" s="191">
        <f>BK104</f>
        <v>0</v>
      </c>
      <c r="K104" s="176"/>
      <c r="L104" s="181"/>
      <c r="M104" s="182"/>
      <c r="N104" s="183"/>
      <c r="O104" s="183"/>
      <c r="P104" s="184">
        <f>SUM(P105:P113)</f>
        <v>0</v>
      </c>
      <c r="Q104" s="183"/>
      <c r="R104" s="184">
        <f>SUM(R105:R113)</f>
        <v>0</v>
      </c>
      <c r="S104" s="183"/>
      <c r="T104" s="185">
        <f>SUM(T105:T113)</f>
        <v>0</v>
      </c>
      <c r="AR104" s="186" t="s">
        <v>83</v>
      </c>
      <c r="AT104" s="187" t="s">
        <v>73</v>
      </c>
      <c r="AU104" s="187" t="s">
        <v>24</v>
      </c>
      <c r="AY104" s="186" t="s">
        <v>148</v>
      </c>
      <c r="BK104" s="188">
        <f>SUM(BK105:BK113)</f>
        <v>0</v>
      </c>
    </row>
    <row r="105" spans="2:65" s="1" customFormat="1" ht="22.5" customHeight="1">
      <c r="B105" s="40"/>
      <c r="C105" s="192" t="s">
        <v>329</v>
      </c>
      <c r="D105" s="192" t="s">
        <v>151</v>
      </c>
      <c r="E105" s="193" t="s">
        <v>1594</v>
      </c>
      <c r="F105" s="194" t="s">
        <v>1595</v>
      </c>
      <c r="G105" s="195" t="s">
        <v>332</v>
      </c>
      <c r="H105" s="196">
        <v>120</v>
      </c>
      <c r="I105" s="197"/>
      <c r="J105" s="198">
        <f aca="true" t="shared" si="10" ref="J105:J113">ROUND(I105*H105,2)</f>
        <v>0</v>
      </c>
      <c r="K105" s="194" t="s">
        <v>22</v>
      </c>
      <c r="L105" s="60"/>
      <c r="M105" s="199" t="s">
        <v>22</v>
      </c>
      <c r="N105" s="200" t="s">
        <v>45</v>
      </c>
      <c r="O105" s="41"/>
      <c r="P105" s="201">
        <f aca="true" t="shared" si="11" ref="P105:P113">O105*H105</f>
        <v>0</v>
      </c>
      <c r="Q105" s="201">
        <v>0</v>
      </c>
      <c r="R105" s="201">
        <f aca="true" t="shared" si="12" ref="R105:R113">Q105*H105</f>
        <v>0</v>
      </c>
      <c r="S105" s="201">
        <v>0</v>
      </c>
      <c r="T105" s="202">
        <f aca="true" t="shared" si="13" ref="T105:T113">S105*H105</f>
        <v>0</v>
      </c>
      <c r="AR105" s="23" t="s">
        <v>277</v>
      </c>
      <c r="AT105" s="23" t="s">
        <v>151</v>
      </c>
      <c r="AU105" s="23" t="s">
        <v>83</v>
      </c>
      <c r="AY105" s="23" t="s">
        <v>148</v>
      </c>
      <c r="BE105" s="203">
        <f aca="true" t="shared" si="14" ref="BE105:BE113">IF(N105="základní",J105,0)</f>
        <v>0</v>
      </c>
      <c r="BF105" s="203">
        <f aca="true" t="shared" si="15" ref="BF105:BF113">IF(N105="snížená",J105,0)</f>
        <v>0</v>
      </c>
      <c r="BG105" s="203">
        <f aca="true" t="shared" si="16" ref="BG105:BG113">IF(N105="zákl. přenesená",J105,0)</f>
        <v>0</v>
      </c>
      <c r="BH105" s="203">
        <f aca="true" t="shared" si="17" ref="BH105:BH113">IF(N105="sníž. přenesená",J105,0)</f>
        <v>0</v>
      </c>
      <c r="BI105" s="203">
        <f aca="true" t="shared" si="18" ref="BI105:BI113">IF(N105="nulová",J105,0)</f>
        <v>0</v>
      </c>
      <c r="BJ105" s="23" t="s">
        <v>24</v>
      </c>
      <c r="BK105" s="203">
        <f aca="true" t="shared" si="19" ref="BK105:BK113">ROUND(I105*H105,2)</f>
        <v>0</v>
      </c>
      <c r="BL105" s="23" t="s">
        <v>277</v>
      </c>
      <c r="BM105" s="23" t="s">
        <v>29</v>
      </c>
    </row>
    <row r="106" spans="2:65" s="1" customFormat="1" ht="22.5" customHeight="1">
      <c r="B106" s="40"/>
      <c r="C106" s="192" t="s">
        <v>10</v>
      </c>
      <c r="D106" s="192" t="s">
        <v>151</v>
      </c>
      <c r="E106" s="193" t="s">
        <v>1596</v>
      </c>
      <c r="F106" s="194" t="s">
        <v>1597</v>
      </c>
      <c r="G106" s="195" t="s">
        <v>332</v>
      </c>
      <c r="H106" s="196">
        <v>1850</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318</v>
      </c>
    </row>
    <row r="107" spans="2:65" s="1" customFormat="1" ht="22.5" customHeight="1">
      <c r="B107" s="40"/>
      <c r="C107" s="192" t="s">
        <v>277</v>
      </c>
      <c r="D107" s="192" t="s">
        <v>151</v>
      </c>
      <c r="E107" s="193" t="s">
        <v>1598</v>
      </c>
      <c r="F107" s="194" t="s">
        <v>1599</v>
      </c>
      <c r="G107" s="195" t="s">
        <v>332</v>
      </c>
      <c r="H107" s="196">
        <v>150</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329</v>
      </c>
    </row>
    <row r="108" spans="2:65" s="1" customFormat="1" ht="22.5" customHeight="1">
      <c r="B108" s="40"/>
      <c r="C108" s="192" t="s">
        <v>346</v>
      </c>
      <c r="D108" s="192" t="s">
        <v>151</v>
      </c>
      <c r="E108" s="193" t="s">
        <v>1600</v>
      </c>
      <c r="F108" s="194" t="s">
        <v>1601</v>
      </c>
      <c r="G108" s="195" t="s">
        <v>332</v>
      </c>
      <c r="H108" s="196">
        <v>240</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277</v>
      </c>
    </row>
    <row r="109" spans="2:65" s="1" customFormat="1" ht="22.5" customHeight="1">
      <c r="B109" s="40"/>
      <c r="C109" s="192" t="s">
        <v>351</v>
      </c>
      <c r="D109" s="192" t="s">
        <v>151</v>
      </c>
      <c r="E109" s="193" t="s">
        <v>1602</v>
      </c>
      <c r="F109" s="194" t="s">
        <v>1603</v>
      </c>
      <c r="G109" s="195" t="s">
        <v>332</v>
      </c>
      <c r="H109" s="196">
        <v>50</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351</v>
      </c>
    </row>
    <row r="110" spans="2:65" s="1" customFormat="1" ht="22.5" customHeight="1">
      <c r="B110" s="40"/>
      <c r="C110" s="192" t="s">
        <v>356</v>
      </c>
      <c r="D110" s="192" t="s">
        <v>151</v>
      </c>
      <c r="E110" s="193" t="s">
        <v>1604</v>
      </c>
      <c r="F110" s="194" t="s">
        <v>1605</v>
      </c>
      <c r="G110" s="195" t="s">
        <v>332</v>
      </c>
      <c r="H110" s="196">
        <v>1720</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364</v>
      </c>
    </row>
    <row r="111" spans="2:65" s="1" customFormat="1" ht="22.5" customHeight="1">
      <c r="B111" s="40"/>
      <c r="C111" s="192" t="s">
        <v>364</v>
      </c>
      <c r="D111" s="192" t="s">
        <v>151</v>
      </c>
      <c r="E111" s="193" t="s">
        <v>1606</v>
      </c>
      <c r="F111" s="194" t="s">
        <v>1607</v>
      </c>
      <c r="G111" s="195" t="s">
        <v>332</v>
      </c>
      <c r="H111" s="196">
        <v>100</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374</v>
      </c>
    </row>
    <row r="112" spans="2:65" s="1" customFormat="1" ht="22.5" customHeight="1">
      <c r="B112" s="40"/>
      <c r="C112" s="192" t="s">
        <v>9</v>
      </c>
      <c r="D112" s="192" t="s">
        <v>151</v>
      </c>
      <c r="E112" s="193" t="s">
        <v>1608</v>
      </c>
      <c r="F112" s="194" t="s">
        <v>1609</v>
      </c>
      <c r="G112" s="195" t="s">
        <v>332</v>
      </c>
      <c r="H112" s="196">
        <v>200</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384</v>
      </c>
    </row>
    <row r="113" spans="2:65" s="1" customFormat="1" ht="22.5" customHeight="1">
      <c r="B113" s="40"/>
      <c r="C113" s="192" t="s">
        <v>374</v>
      </c>
      <c r="D113" s="192" t="s">
        <v>151</v>
      </c>
      <c r="E113" s="193" t="s">
        <v>1610</v>
      </c>
      <c r="F113" s="194" t="s">
        <v>1611</v>
      </c>
      <c r="G113" s="195" t="s">
        <v>332</v>
      </c>
      <c r="H113" s="196">
        <v>590</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399</v>
      </c>
    </row>
    <row r="114" spans="2:63" s="10" customFormat="1" ht="29.85" customHeight="1">
      <c r="B114" s="175"/>
      <c r="C114" s="176"/>
      <c r="D114" s="189" t="s">
        <v>73</v>
      </c>
      <c r="E114" s="190" t="s">
        <v>1612</v>
      </c>
      <c r="F114" s="190" t="s">
        <v>1613</v>
      </c>
      <c r="G114" s="176"/>
      <c r="H114" s="176"/>
      <c r="I114" s="179"/>
      <c r="J114" s="191">
        <f>BK114</f>
        <v>0</v>
      </c>
      <c r="K114" s="176"/>
      <c r="L114" s="181"/>
      <c r="M114" s="182"/>
      <c r="N114" s="183"/>
      <c r="O114" s="183"/>
      <c r="P114" s="184">
        <f>SUM(P115:P122)</f>
        <v>0</v>
      </c>
      <c r="Q114" s="183"/>
      <c r="R114" s="184">
        <f>SUM(R115:R122)</f>
        <v>0</v>
      </c>
      <c r="S114" s="183"/>
      <c r="T114" s="185">
        <f>SUM(T115:T122)</f>
        <v>0</v>
      </c>
      <c r="AR114" s="186" t="s">
        <v>83</v>
      </c>
      <c r="AT114" s="187" t="s">
        <v>73</v>
      </c>
      <c r="AU114" s="187" t="s">
        <v>24</v>
      </c>
      <c r="AY114" s="186" t="s">
        <v>148</v>
      </c>
      <c r="BK114" s="188">
        <f>SUM(BK115:BK122)</f>
        <v>0</v>
      </c>
    </row>
    <row r="115" spans="2:65" s="1" customFormat="1" ht="22.5" customHeight="1">
      <c r="B115" s="40"/>
      <c r="C115" s="192" t="s">
        <v>378</v>
      </c>
      <c r="D115" s="192" t="s">
        <v>151</v>
      </c>
      <c r="E115" s="193" t="s">
        <v>1614</v>
      </c>
      <c r="F115" s="194" t="s">
        <v>1615</v>
      </c>
      <c r="G115" s="195" t="s">
        <v>1332</v>
      </c>
      <c r="H115" s="196">
        <v>33</v>
      </c>
      <c r="I115" s="197"/>
      <c r="J115" s="198">
        <f aca="true" t="shared" si="20" ref="J115:J122">ROUND(I115*H115,2)</f>
        <v>0</v>
      </c>
      <c r="K115" s="194" t="s">
        <v>22</v>
      </c>
      <c r="L115" s="60"/>
      <c r="M115" s="199" t="s">
        <v>22</v>
      </c>
      <c r="N115" s="200" t="s">
        <v>45</v>
      </c>
      <c r="O115" s="41"/>
      <c r="P115" s="201">
        <f aca="true" t="shared" si="21" ref="P115:P122">O115*H115</f>
        <v>0</v>
      </c>
      <c r="Q115" s="201">
        <v>0</v>
      </c>
      <c r="R115" s="201">
        <f aca="true" t="shared" si="22" ref="R115:R122">Q115*H115</f>
        <v>0</v>
      </c>
      <c r="S115" s="201">
        <v>0</v>
      </c>
      <c r="T115" s="202">
        <f aca="true" t="shared" si="23" ref="T115:T122">S115*H115</f>
        <v>0</v>
      </c>
      <c r="AR115" s="23" t="s">
        <v>277</v>
      </c>
      <c r="AT115" s="23" t="s">
        <v>151</v>
      </c>
      <c r="AU115" s="23" t="s">
        <v>83</v>
      </c>
      <c r="AY115" s="23" t="s">
        <v>148</v>
      </c>
      <c r="BE115" s="203">
        <f aca="true" t="shared" si="24" ref="BE115:BE122">IF(N115="základní",J115,0)</f>
        <v>0</v>
      </c>
      <c r="BF115" s="203">
        <f aca="true" t="shared" si="25" ref="BF115:BF122">IF(N115="snížená",J115,0)</f>
        <v>0</v>
      </c>
      <c r="BG115" s="203">
        <f aca="true" t="shared" si="26" ref="BG115:BG122">IF(N115="zákl. přenesená",J115,0)</f>
        <v>0</v>
      </c>
      <c r="BH115" s="203">
        <f aca="true" t="shared" si="27" ref="BH115:BH122">IF(N115="sníž. přenesená",J115,0)</f>
        <v>0</v>
      </c>
      <c r="BI115" s="203">
        <f aca="true" t="shared" si="28" ref="BI115:BI122">IF(N115="nulová",J115,0)</f>
        <v>0</v>
      </c>
      <c r="BJ115" s="23" t="s">
        <v>24</v>
      </c>
      <c r="BK115" s="203">
        <f aca="true" t="shared" si="29" ref="BK115:BK122">ROUND(I115*H115,2)</f>
        <v>0</v>
      </c>
      <c r="BL115" s="23" t="s">
        <v>277</v>
      </c>
      <c r="BM115" s="23" t="s">
        <v>539</v>
      </c>
    </row>
    <row r="116" spans="2:65" s="1" customFormat="1" ht="22.5" customHeight="1">
      <c r="B116" s="40"/>
      <c r="C116" s="192" t="s">
        <v>384</v>
      </c>
      <c r="D116" s="192" t="s">
        <v>151</v>
      </c>
      <c r="E116" s="193" t="s">
        <v>1616</v>
      </c>
      <c r="F116" s="194" t="s">
        <v>1617</v>
      </c>
      <c r="G116" s="195" t="s">
        <v>332</v>
      </c>
      <c r="H116" s="196">
        <v>120</v>
      </c>
      <c r="I116" s="197"/>
      <c r="J116" s="198">
        <f t="shared" si="20"/>
        <v>0</v>
      </c>
      <c r="K116" s="194" t="s">
        <v>22</v>
      </c>
      <c r="L116" s="60"/>
      <c r="M116" s="199" t="s">
        <v>22</v>
      </c>
      <c r="N116" s="200" t="s">
        <v>45</v>
      </c>
      <c r="O116" s="41"/>
      <c r="P116" s="201">
        <f t="shared" si="21"/>
        <v>0</v>
      </c>
      <c r="Q116" s="201">
        <v>0</v>
      </c>
      <c r="R116" s="201">
        <f t="shared" si="22"/>
        <v>0</v>
      </c>
      <c r="S116" s="201">
        <v>0</v>
      </c>
      <c r="T116" s="202">
        <f t="shared" si="23"/>
        <v>0</v>
      </c>
      <c r="AR116" s="23" t="s">
        <v>277</v>
      </c>
      <c r="AT116" s="23" t="s">
        <v>151</v>
      </c>
      <c r="AU116" s="23" t="s">
        <v>83</v>
      </c>
      <c r="AY116" s="23" t="s">
        <v>148</v>
      </c>
      <c r="BE116" s="203">
        <f t="shared" si="24"/>
        <v>0</v>
      </c>
      <c r="BF116" s="203">
        <f t="shared" si="25"/>
        <v>0</v>
      </c>
      <c r="BG116" s="203">
        <f t="shared" si="26"/>
        <v>0</v>
      </c>
      <c r="BH116" s="203">
        <f t="shared" si="27"/>
        <v>0</v>
      </c>
      <c r="BI116" s="203">
        <f t="shared" si="28"/>
        <v>0</v>
      </c>
      <c r="BJ116" s="23" t="s">
        <v>24</v>
      </c>
      <c r="BK116" s="203">
        <f t="shared" si="29"/>
        <v>0</v>
      </c>
      <c r="BL116" s="23" t="s">
        <v>277</v>
      </c>
      <c r="BM116" s="23" t="s">
        <v>549</v>
      </c>
    </row>
    <row r="117" spans="2:65" s="1" customFormat="1" ht="22.5" customHeight="1">
      <c r="B117" s="40"/>
      <c r="C117" s="192" t="s">
        <v>393</v>
      </c>
      <c r="D117" s="192" t="s">
        <v>151</v>
      </c>
      <c r="E117" s="193" t="s">
        <v>1618</v>
      </c>
      <c r="F117" s="194" t="s">
        <v>1619</v>
      </c>
      <c r="G117" s="195" t="s">
        <v>332</v>
      </c>
      <c r="H117" s="196">
        <v>105</v>
      </c>
      <c r="I117" s="197"/>
      <c r="J117" s="198">
        <f t="shared" si="20"/>
        <v>0</v>
      </c>
      <c r="K117" s="194" t="s">
        <v>22</v>
      </c>
      <c r="L117" s="60"/>
      <c r="M117" s="199" t="s">
        <v>22</v>
      </c>
      <c r="N117" s="200" t="s">
        <v>45</v>
      </c>
      <c r="O117" s="41"/>
      <c r="P117" s="201">
        <f t="shared" si="21"/>
        <v>0</v>
      </c>
      <c r="Q117" s="201">
        <v>0</v>
      </c>
      <c r="R117" s="201">
        <f t="shared" si="22"/>
        <v>0</v>
      </c>
      <c r="S117" s="201">
        <v>0</v>
      </c>
      <c r="T117" s="202">
        <f t="shared" si="23"/>
        <v>0</v>
      </c>
      <c r="AR117" s="23" t="s">
        <v>277</v>
      </c>
      <c r="AT117" s="23" t="s">
        <v>151</v>
      </c>
      <c r="AU117" s="23" t="s">
        <v>83</v>
      </c>
      <c r="AY117" s="23" t="s">
        <v>148</v>
      </c>
      <c r="BE117" s="203">
        <f t="shared" si="24"/>
        <v>0</v>
      </c>
      <c r="BF117" s="203">
        <f t="shared" si="25"/>
        <v>0</v>
      </c>
      <c r="BG117" s="203">
        <f t="shared" si="26"/>
        <v>0</v>
      </c>
      <c r="BH117" s="203">
        <f t="shared" si="27"/>
        <v>0</v>
      </c>
      <c r="BI117" s="203">
        <f t="shared" si="28"/>
        <v>0</v>
      </c>
      <c r="BJ117" s="23" t="s">
        <v>24</v>
      </c>
      <c r="BK117" s="203">
        <f t="shared" si="29"/>
        <v>0</v>
      </c>
      <c r="BL117" s="23" t="s">
        <v>277</v>
      </c>
      <c r="BM117" s="23" t="s">
        <v>560</v>
      </c>
    </row>
    <row r="118" spans="2:65" s="1" customFormat="1" ht="22.5" customHeight="1">
      <c r="B118" s="40"/>
      <c r="C118" s="192" t="s">
        <v>399</v>
      </c>
      <c r="D118" s="192" t="s">
        <v>151</v>
      </c>
      <c r="E118" s="193" t="s">
        <v>1620</v>
      </c>
      <c r="F118" s="194" t="s">
        <v>1621</v>
      </c>
      <c r="G118" s="195" t="s">
        <v>1332</v>
      </c>
      <c r="H118" s="196">
        <v>56</v>
      </c>
      <c r="I118" s="197"/>
      <c r="J118" s="198">
        <f t="shared" si="20"/>
        <v>0</v>
      </c>
      <c r="K118" s="194" t="s">
        <v>22</v>
      </c>
      <c r="L118" s="60"/>
      <c r="M118" s="199" t="s">
        <v>22</v>
      </c>
      <c r="N118" s="200" t="s">
        <v>45</v>
      </c>
      <c r="O118" s="41"/>
      <c r="P118" s="201">
        <f t="shared" si="21"/>
        <v>0</v>
      </c>
      <c r="Q118" s="201">
        <v>0</v>
      </c>
      <c r="R118" s="201">
        <f t="shared" si="22"/>
        <v>0</v>
      </c>
      <c r="S118" s="201">
        <v>0</v>
      </c>
      <c r="T118" s="202">
        <f t="shared" si="23"/>
        <v>0</v>
      </c>
      <c r="AR118" s="23" t="s">
        <v>277</v>
      </c>
      <c r="AT118" s="23" t="s">
        <v>151</v>
      </c>
      <c r="AU118" s="23" t="s">
        <v>83</v>
      </c>
      <c r="AY118" s="23" t="s">
        <v>148</v>
      </c>
      <c r="BE118" s="203">
        <f t="shared" si="24"/>
        <v>0</v>
      </c>
      <c r="BF118" s="203">
        <f t="shared" si="25"/>
        <v>0</v>
      </c>
      <c r="BG118" s="203">
        <f t="shared" si="26"/>
        <v>0</v>
      </c>
      <c r="BH118" s="203">
        <f t="shared" si="27"/>
        <v>0</v>
      </c>
      <c r="BI118" s="203">
        <f t="shared" si="28"/>
        <v>0</v>
      </c>
      <c r="BJ118" s="23" t="s">
        <v>24</v>
      </c>
      <c r="BK118" s="203">
        <f t="shared" si="29"/>
        <v>0</v>
      </c>
      <c r="BL118" s="23" t="s">
        <v>277</v>
      </c>
      <c r="BM118" s="23" t="s">
        <v>570</v>
      </c>
    </row>
    <row r="119" spans="2:65" s="1" customFormat="1" ht="22.5" customHeight="1">
      <c r="B119" s="40"/>
      <c r="C119" s="192" t="s">
        <v>407</v>
      </c>
      <c r="D119" s="192" t="s">
        <v>151</v>
      </c>
      <c r="E119" s="193" t="s">
        <v>1622</v>
      </c>
      <c r="F119" s="194" t="s">
        <v>1623</v>
      </c>
      <c r="G119" s="195" t="s">
        <v>1332</v>
      </c>
      <c r="H119" s="196">
        <v>60</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83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581</v>
      </c>
    </row>
    <row r="120" spans="2:65" s="1" customFormat="1" ht="22.5" customHeight="1">
      <c r="B120" s="40"/>
      <c r="C120" s="192" t="s">
        <v>412</v>
      </c>
      <c r="D120" s="192" t="s">
        <v>151</v>
      </c>
      <c r="E120" s="193" t="s">
        <v>1624</v>
      </c>
      <c r="F120" s="194" t="s">
        <v>1625</v>
      </c>
      <c r="G120" s="195" t="s">
        <v>332</v>
      </c>
      <c r="H120" s="196">
        <v>80</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83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593</v>
      </c>
    </row>
    <row r="121" spans="2:65" s="1" customFormat="1" ht="22.5" customHeight="1">
      <c r="B121" s="40"/>
      <c r="C121" s="192" t="s">
        <v>417</v>
      </c>
      <c r="D121" s="192" t="s">
        <v>151</v>
      </c>
      <c r="E121" s="193" t="s">
        <v>1626</v>
      </c>
      <c r="F121" s="194" t="s">
        <v>1627</v>
      </c>
      <c r="G121" s="195" t="s">
        <v>420</v>
      </c>
      <c r="H121" s="262"/>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83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603</v>
      </c>
    </row>
    <row r="122" spans="2:65" s="1" customFormat="1" ht="22.5" customHeight="1">
      <c r="B122" s="40"/>
      <c r="C122" s="192" t="s">
        <v>425</v>
      </c>
      <c r="D122" s="192" t="s">
        <v>151</v>
      </c>
      <c r="E122" s="193" t="s">
        <v>1628</v>
      </c>
      <c r="F122" s="194" t="s">
        <v>1591</v>
      </c>
      <c r="G122" s="195" t="s">
        <v>420</v>
      </c>
      <c r="H122" s="262"/>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83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614</v>
      </c>
    </row>
    <row r="123" spans="2:63" s="10" customFormat="1" ht="29.85" customHeight="1">
      <c r="B123" s="175"/>
      <c r="C123" s="176"/>
      <c r="D123" s="189" t="s">
        <v>73</v>
      </c>
      <c r="E123" s="190" t="s">
        <v>1629</v>
      </c>
      <c r="F123" s="190" t="s">
        <v>1630</v>
      </c>
      <c r="G123" s="176"/>
      <c r="H123" s="176"/>
      <c r="I123" s="179"/>
      <c r="J123" s="191">
        <f>BK123</f>
        <v>0</v>
      </c>
      <c r="K123" s="176"/>
      <c r="L123" s="181"/>
      <c r="M123" s="182"/>
      <c r="N123" s="183"/>
      <c r="O123" s="183"/>
      <c r="P123" s="184">
        <f>SUM(P124:P129)</f>
        <v>0</v>
      </c>
      <c r="Q123" s="183"/>
      <c r="R123" s="184">
        <f>SUM(R124:R129)</f>
        <v>0</v>
      </c>
      <c r="S123" s="183"/>
      <c r="T123" s="185">
        <f>SUM(T124:T129)</f>
        <v>0</v>
      </c>
      <c r="AR123" s="186" t="s">
        <v>83</v>
      </c>
      <c r="AT123" s="187" t="s">
        <v>73</v>
      </c>
      <c r="AU123" s="187" t="s">
        <v>24</v>
      </c>
      <c r="AY123" s="186" t="s">
        <v>148</v>
      </c>
      <c r="BK123" s="188">
        <f>SUM(BK124:BK129)</f>
        <v>0</v>
      </c>
    </row>
    <row r="124" spans="2:65" s="1" customFormat="1" ht="22.5" customHeight="1">
      <c r="B124" s="40"/>
      <c r="C124" s="192" t="s">
        <v>429</v>
      </c>
      <c r="D124" s="192" t="s">
        <v>151</v>
      </c>
      <c r="E124" s="193" t="s">
        <v>1631</v>
      </c>
      <c r="F124" s="194" t="s">
        <v>1632</v>
      </c>
      <c r="G124" s="195" t="s">
        <v>1332</v>
      </c>
      <c r="H124" s="196">
        <v>19</v>
      </c>
      <c r="I124" s="197"/>
      <c r="J124" s="198">
        <f aca="true" t="shared" si="30" ref="J124:J129">ROUND(I124*H124,2)</f>
        <v>0</v>
      </c>
      <c r="K124" s="194" t="s">
        <v>22</v>
      </c>
      <c r="L124" s="60"/>
      <c r="M124" s="199" t="s">
        <v>22</v>
      </c>
      <c r="N124" s="200" t="s">
        <v>45</v>
      </c>
      <c r="O124" s="41"/>
      <c r="P124" s="201">
        <f aca="true" t="shared" si="31" ref="P124:P129">O124*H124</f>
        <v>0</v>
      </c>
      <c r="Q124" s="201">
        <v>0</v>
      </c>
      <c r="R124" s="201">
        <f aca="true" t="shared" si="32" ref="R124:R129">Q124*H124</f>
        <v>0</v>
      </c>
      <c r="S124" s="201">
        <v>0</v>
      </c>
      <c r="T124" s="202">
        <f aca="true" t="shared" si="33" ref="T124:T129">S124*H124</f>
        <v>0</v>
      </c>
      <c r="AR124" s="23" t="s">
        <v>277</v>
      </c>
      <c r="AT124" s="23" t="s">
        <v>151</v>
      </c>
      <c r="AU124" s="23" t="s">
        <v>83</v>
      </c>
      <c r="AY124" s="23" t="s">
        <v>148</v>
      </c>
      <c r="BE124" s="203">
        <f aca="true" t="shared" si="34" ref="BE124:BE129">IF(N124="základní",J124,0)</f>
        <v>0</v>
      </c>
      <c r="BF124" s="203">
        <f aca="true" t="shared" si="35" ref="BF124:BF129">IF(N124="snížená",J124,0)</f>
        <v>0</v>
      </c>
      <c r="BG124" s="203">
        <f aca="true" t="shared" si="36" ref="BG124:BG129">IF(N124="zákl. přenesená",J124,0)</f>
        <v>0</v>
      </c>
      <c r="BH124" s="203">
        <f aca="true" t="shared" si="37" ref="BH124:BH129">IF(N124="sníž. přenesená",J124,0)</f>
        <v>0</v>
      </c>
      <c r="BI124" s="203">
        <f aca="true" t="shared" si="38" ref="BI124:BI129">IF(N124="nulová",J124,0)</f>
        <v>0</v>
      </c>
      <c r="BJ124" s="23" t="s">
        <v>24</v>
      </c>
      <c r="BK124" s="203">
        <f aca="true" t="shared" si="39" ref="BK124:BK129">ROUND(I124*H124,2)</f>
        <v>0</v>
      </c>
      <c r="BL124" s="23" t="s">
        <v>277</v>
      </c>
      <c r="BM124" s="23" t="s">
        <v>479</v>
      </c>
    </row>
    <row r="125" spans="2:65" s="1" customFormat="1" ht="22.5" customHeight="1">
      <c r="B125" s="40"/>
      <c r="C125" s="192" t="s">
        <v>404</v>
      </c>
      <c r="D125" s="192" t="s">
        <v>151</v>
      </c>
      <c r="E125" s="193" t="s">
        <v>1633</v>
      </c>
      <c r="F125" s="194" t="s">
        <v>1634</v>
      </c>
      <c r="G125" s="195" t="s">
        <v>1332</v>
      </c>
      <c r="H125" s="196">
        <v>8</v>
      </c>
      <c r="I125" s="197"/>
      <c r="J125" s="198">
        <f t="shared" si="30"/>
        <v>0</v>
      </c>
      <c r="K125" s="194" t="s">
        <v>22</v>
      </c>
      <c r="L125" s="60"/>
      <c r="M125" s="199" t="s">
        <v>22</v>
      </c>
      <c r="N125" s="200" t="s">
        <v>45</v>
      </c>
      <c r="O125" s="41"/>
      <c r="P125" s="201">
        <f t="shared" si="31"/>
        <v>0</v>
      </c>
      <c r="Q125" s="201">
        <v>0</v>
      </c>
      <c r="R125" s="201">
        <f t="shared" si="32"/>
        <v>0</v>
      </c>
      <c r="S125" s="201">
        <v>0</v>
      </c>
      <c r="T125" s="202">
        <f t="shared" si="33"/>
        <v>0</v>
      </c>
      <c r="AR125" s="23" t="s">
        <v>277</v>
      </c>
      <c r="AT125" s="23" t="s">
        <v>151</v>
      </c>
      <c r="AU125" s="23" t="s">
        <v>83</v>
      </c>
      <c r="AY125" s="23" t="s">
        <v>148</v>
      </c>
      <c r="BE125" s="203">
        <f t="shared" si="34"/>
        <v>0</v>
      </c>
      <c r="BF125" s="203">
        <f t="shared" si="35"/>
        <v>0</v>
      </c>
      <c r="BG125" s="203">
        <f t="shared" si="36"/>
        <v>0</v>
      </c>
      <c r="BH125" s="203">
        <f t="shared" si="37"/>
        <v>0</v>
      </c>
      <c r="BI125" s="203">
        <f t="shared" si="38"/>
        <v>0</v>
      </c>
      <c r="BJ125" s="23" t="s">
        <v>24</v>
      </c>
      <c r="BK125" s="203">
        <f t="shared" si="39"/>
        <v>0</v>
      </c>
      <c r="BL125" s="23" t="s">
        <v>277</v>
      </c>
      <c r="BM125" s="23" t="s">
        <v>488</v>
      </c>
    </row>
    <row r="126" spans="2:65" s="1" customFormat="1" ht="22.5" customHeight="1">
      <c r="B126" s="40"/>
      <c r="C126" s="192" t="s">
        <v>441</v>
      </c>
      <c r="D126" s="192" t="s">
        <v>151</v>
      </c>
      <c r="E126" s="193" t="s">
        <v>1635</v>
      </c>
      <c r="F126" s="194" t="s">
        <v>1636</v>
      </c>
      <c r="G126" s="195" t="s">
        <v>1332</v>
      </c>
      <c r="H126" s="196">
        <v>6</v>
      </c>
      <c r="I126" s="197"/>
      <c r="J126" s="198">
        <f t="shared" si="30"/>
        <v>0</v>
      </c>
      <c r="K126" s="194" t="s">
        <v>22</v>
      </c>
      <c r="L126" s="60"/>
      <c r="M126" s="199" t="s">
        <v>22</v>
      </c>
      <c r="N126" s="200" t="s">
        <v>45</v>
      </c>
      <c r="O126" s="41"/>
      <c r="P126" s="201">
        <f t="shared" si="31"/>
        <v>0</v>
      </c>
      <c r="Q126" s="201">
        <v>0</v>
      </c>
      <c r="R126" s="201">
        <f t="shared" si="32"/>
        <v>0</v>
      </c>
      <c r="S126" s="201">
        <v>0</v>
      </c>
      <c r="T126" s="202">
        <f t="shared" si="33"/>
        <v>0</v>
      </c>
      <c r="AR126" s="23" t="s">
        <v>277</v>
      </c>
      <c r="AT126" s="23" t="s">
        <v>151</v>
      </c>
      <c r="AU126" s="23" t="s">
        <v>83</v>
      </c>
      <c r="AY126" s="23" t="s">
        <v>148</v>
      </c>
      <c r="BE126" s="203">
        <f t="shared" si="34"/>
        <v>0</v>
      </c>
      <c r="BF126" s="203">
        <f t="shared" si="35"/>
        <v>0</v>
      </c>
      <c r="BG126" s="203">
        <f t="shared" si="36"/>
        <v>0</v>
      </c>
      <c r="BH126" s="203">
        <f t="shared" si="37"/>
        <v>0</v>
      </c>
      <c r="BI126" s="203">
        <f t="shared" si="38"/>
        <v>0</v>
      </c>
      <c r="BJ126" s="23" t="s">
        <v>24</v>
      </c>
      <c r="BK126" s="203">
        <f t="shared" si="39"/>
        <v>0</v>
      </c>
      <c r="BL126" s="23" t="s">
        <v>277</v>
      </c>
      <c r="BM126" s="23" t="s">
        <v>500</v>
      </c>
    </row>
    <row r="127" spans="2:65" s="1" customFormat="1" ht="22.5" customHeight="1">
      <c r="B127" s="40"/>
      <c r="C127" s="192" t="s">
        <v>448</v>
      </c>
      <c r="D127" s="192" t="s">
        <v>151</v>
      </c>
      <c r="E127" s="193" t="s">
        <v>1637</v>
      </c>
      <c r="F127" s="194" t="s">
        <v>1638</v>
      </c>
      <c r="G127" s="195" t="s">
        <v>1332</v>
      </c>
      <c r="H127" s="196">
        <v>12</v>
      </c>
      <c r="I127" s="197"/>
      <c r="J127" s="198">
        <f t="shared" si="30"/>
        <v>0</v>
      </c>
      <c r="K127" s="194" t="s">
        <v>22</v>
      </c>
      <c r="L127" s="60"/>
      <c r="M127" s="199" t="s">
        <v>22</v>
      </c>
      <c r="N127" s="200" t="s">
        <v>45</v>
      </c>
      <c r="O127" s="41"/>
      <c r="P127" s="201">
        <f t="shared" si="31"/>
        <v>0</v>
      </c>
      <c r="Q127" s="201">
        <v>0</v>
      </c>
      <c r="R127" s="201">
        <f t="shared" si="32"/>
        <v>0</v>
      </c>
      <c r="S127" s="201">
        <v>0</v>
      </c>
      <c r="T127" s="202">
        <f t="shared" si="33"/>
        <v>0</v>
      </c>
      <c r="AR127" s="23" t="s">
        <v>277</v>
      </c>
      <c r="AT127" s="23" t="s">
        <v>151</v>
      </c>
      <c r="AU127" s="23" t="s">
        <v>83</v>
      </c>
      <c r="AY127" s="23" t="s">
        <v>148</v>
      </c>
      <c r="BE127" s="203">
        <f t="shared" si="34"/>
        <v>0</v>
      </c>
      <c r="BF127" s="203">
        <f t="shared" si="35"/>
        <v>0</v>
      </c>
      <c r="BG127" s="203">
        <f t="shared" si="36"/>
        <v>0</v>
      </c>
      <c r="BH127" s="203">
        <f t="shared" si="37"/>
        <v>0</v>
      </c>
      <c r="BI127" s="203">
        <f t="shared" si="38"/>
        <v>0</v>
      </c>
      <c r="BJ127" s="23" t="s">
        <v>24</v>
      </c>
      <c r="BK127" s="203">
        <f t="shared" si="39"/>
        <v>0</v>
      </c>
      <c r="BL127" s="23" t="s">
        <v>277</v>
      </c>
      <c r="BM127" s="23" t="s">
        <v>511</v>
      </c>
    </row>
    <row r="128" spans="2:65" s="1" customFormat="1" ht="22.5" customHeight="1">
      <c r="B128" s="40"/>
      <c r="C128" s="192" t="s">
        <v>453</v>
      </c>
      <c r="D128" s="192" t="s">
        <v>151</v>
      </c>
      <c r="E128" s="193" t="s">
        <v>1639</v>
      </c>
      <c r="F128" s="194" t="s">
        <v>1640</v>
      </c>
      <c r="G128" s="195" t="s">
        <v>1332</v>
      </c>
      <c r="H128" s="196">
        <v>1</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83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520</v>
      </c>
    </row>
    <row r="129" spans="2:65" s="1" customFormat="1" ht="31.5" customHeight="1">
      <c r="B129" s="40"/>
      <c r="C129" s="192" t="s">
        <v>459</v>
      </c>
      <c r="D129" s="192" t="s">
        <v>151</v>
      </c>
      <c r="E129" s="193" t="s">
        <v>1641</v>
      </c>
      <c r="F129" s="194" t="s">
        <v>1642</v>
      </c>
      <c r="G129" s="195" t="s">
        <v>1332</v>
      </c>
      <c r="H129" s="196">
        <v>20</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83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531</v>
      </c>
    </row>
    <row r="130" spans="2:63" s="10" customFormat="1" ht="29.85" customHeight="1">
      <c r="B130" s="175"/>
      <c r="C130" s="176"/>
      <c r="D130" s="189" t="s">
        <v>73</v>
      </c>
      <c r="E130" s="190" t="s">
        <v>1643</v>
      </c>
      <c r="F130" s="190" t="s">
        <v>1644</v>
      </c>
      <c r="G130" s="176"/>
      <c r="H130" s="176"/>
      <c r="I130" s="179"/>
      <c r="J130" s="191">
        <f>BK130</f>
        <v>0</v>
      </c>
      <c r="K130" s="176"/>
      <c r="L130" s="181"/>
      <c r="M130" s="182"/>
      <c r="N130" s="183"/>
      <c r="O130" s="183"/>
      <c r="P130" s="184">
        <f>SUM(P131:P136)</f>
        <v>0</v>
      </c>
      <c r="Q130" s="183"/>
      <c r="R130" s="184">
        <f>SUM(R131:R136)</f>
        <v>0</v>
      </c>
      <c r="S130" s="183"/>
      <c r="T130" s="185">
        <f>SUM(T131:T136)</f>
        <v>0</v>
      </c>
      <c r="AR130" s="186" t="s">
        <v>83</v>
      </c>
      <c r="AT130" s="187" t="s">
        <v>73</v>
      </c>
      <c r="AU130" s="187" t="s">
        <v>24</v>
      </c>
      <c r="AY130" s="186" t="s">
        <v>148</v>
      </c>
      <c r="BK130" s="188">
        <f>SUM(BK131:BK136)</f>
        <v>0</v>
      </c>
    </row>
    <row r="131" spans="2:65" s="1" customFormat="1" ht="22.5" customHeight="1">
      <c r="B131" s="40"/>
      <c r="C131" s="192" t="s">
        <v>465</v>
      </c>
      <c r="D131" s="192" t="s">
        <v>151</v>
      </c>
      <c r="E131" s="193" t="s">
        <v>1645</v>
      </c>
      <c r="F131" s="194" t="s">
        <v>1646</v>
      </c>
      <c r="G131" s="195" t="s">
        <v>1332</v>
      </c>
      <c r="H131" s="196">
        <v>115</v>
      </c>
      <c r="I131" s="197"/>
      <c r="J131" s="198">
        <f aca="true" t="shared" si="40" ref="J131:J136">ROUND(I131*H131,2)</f>
        <v>0</v>
      </c>
      <c r="K131" s="194" t="s">
        <v>22</v>
      </c>
      <c r="L131" s="60"/>
      <c r="M131" s="199" t="s">
        <v>22</v>
      </c>
      <c r="N131" s="200" t="s">
        <v>45</v>
      </c>
      <c r="O131" s="41"/>
      <c r="P131" s="201">
        <f aca="true" t="shared" si="41" ref="P131:P136">O131*H131</f>
        <v>0</v>
      </c>
      <c r="Q131" s="201">
        <v>0</v>
      </c>
      <c r="R131" s="201">
        <f aca="true" t="shared" si="42" ref="R131:R136">Q131*H131</f>
        <v>0</v>
      </c>
      <c r="S131" s="201">
        <v>0</v>
      </c>
      <c r="T131" s="202">
        <f aca="true" t="shared" si="43" ref="T131:T136">S131*H131</f>
        <v>0</v>
      </c>
      <c r="AR131" s="23" t="s">
        <v>277</v>
      </c>
      <c r="AT131" s="23" t="s">
        <v>151</v>
      </c>
      <c r="AU131" s="23" t="s">
        <v>83</v>
      </c>
      <c r="AY131" s="23" t="s">
        <v>148</v>
      </c>
      <c r="BE131" s="203">
        <f aca="true" t="shared" si="44" ref="BE131:BE136">IF(N131="základní",J131,0)</f>
        <v>0</v>
      </c>
      <c r="BF131" s="203">
        <f aca="true" t="shared" si="45" ref="BF131:BF136">IF(N131="snížená",J131,0)</f>
        <v>0</v>
      </c>
      <c r="BG131" s="203">
        <f aca="true" t="shared" si="46" ref="BG131:BG136">IF(N131="zákl. přenesená",J131,0)</f>
        <v>0</v>
      </c>
      <c r="BH131" s="203">
        <f aca="true" t="shared" si="47" ref="BH131:BH136">IF(N131="sníž. přenesená",J131,0)</f>
        <v>0</v>
      </c>
      <c r="BI131" s="203">
        <f aca="true" t="shared" si="48" ref="BI131:BI136">IF(N131="nulová",J131,0)</f>
        <v>0</v>
      </c>
      <c r="BJ131" s="23" t="s">
        <v>24</v>
      </c>
      <c r="BK131" s="203">
        <f aca="true" t="shared" si="49" ref="BK131:BK136">ROUND(I131*H131,2)</f>
        <v>0</v>
      </c>
      <c r="BL131" s="23" t="s">
        <v>277</v>
      </c>
      <c r="BM131" s="23" t="s">
        <v>412</v>
      </c>
    </row>
    <row r="132" spans="2:65" s="1" customFormat="1" ht="22.5" customHeight="1">
      <c r="B132" s="40"/>
      <c r="C132" s="192" t="s">
        <v>470</v>
      </c>
      <c r="D132" s="192" t="s">
        <v>151</v>
      </c>
      <c r="E132" s="193" t="s">
        <v>1647</v>
      </c>
      <c r="F132" s="194" t="s">
        <v>1648</v>
      </c>
      <c r="G132" s="195" t="s">
        <v>1332</v>
      </c>
      <c r="H132" s="196">
        <v>2</v>
      </c>
      <c r="I132" s="197"/>
      <c r="J132" s="198">
        <f t="shared" si="40"/>
        <v>0</v>
      </c>
      <c r="K132" s="194" t="s">
        <v>22</v>
      </c>
      <c r="L132" s="60"/>
      <c r="M132" s="199" t="s">
        <v>22</v>
      </c>
      <c r="N132" s="200" t="s">
        <v>45</v>
      </c>
      <c r="O132" s="41"/>
      <c r="P132" s="201">
        <f t="shared" si="41"/>
        <v>0</v>
      </c>
      <c r="Q132" s="201">
        <v>0</v>
      </c>
      <c r="R132" s="201">
        <f t="shared" si="42"/>
        <v>0</v>
      </c>
      <c r="S132" s="201">
        <v>0</v>
      </c>
      <c r="T132" s="202">
        <f t="shared" si="43"/>
        <v>0</v>
      </c>
      <c r="AR132" s="23" t="s">
        <v>277</v>
      </c>
      <c r="AT132" s="23" t="s">
        <v>151</v>
      </c>
      <c r="AU132" s="23" t="s">
        <v>83</v>
      </c>
      <c r="AY132" s="23" t="s">
        <v>148</v>
      </c>
      <c r="BE132" s="203">
        <f t="shared" si="44"/>
        <v>0</v>
      </c>
      <c r="BF132" s="203">
        <f t="shared" si="45"/>
        <v>0</v>
      </c>
      <c r="BG132" s="203">
        <f t="shared" si="46"/>
        <v>0</v>
      </c>
      <c r="BH132" s="203">
        <f t="shared" si="47"/>
        <v>0</v>
      </c>
      <c r="BI132" s="203">
        <f t="shared" si="48"/>
        <v>0</v>
      </c>
      <c r="BJ132" s="23" t="s">
        <v>24</v>
      </c>
      <c r="BK132" s="203">
        <f t="shared" si="49"/>
        <v>0</v>
      </c>
      <c r="BL132" s="23" t="s">
        <v>277</v>
      </c>
      <c r="BM132" s="23" t="s">
        <v>425</v>
      </c>
    </row>
    <row r="133" spans="2:65" s="1" customFormat="1" ht="22.5" customHeight="1">
      <c r="B133" s="40"/>
      <c r="C133" s="192" t="s">
        <v>474</v>
      </c>
      <c r="D133" s="192" t="s">
        <v>151</v>
      </c>
      <c r="E133" s="193" t="s">
        <v>1649</v>
      </c>
      <c r="F133" s="194" t="s">
        <v>1650</v>
      </c>
      <c r="G133" s="195" t="s">
        <v>1332</v>
      </c>
      <c r="H133" s="196">
        <v>9</v>
      </c>
      <c r="I133" s="197"/>
      <c r="J133" s="198">
        <f t="shared" si="40"/>
        <v>0</v>
      </c>
      <c r="K133" s="194" t="s">
        <v>22</v>
      </c>
      <c r="L133" s="60"/>
      <c r="M133" s="199" t="s">
        <v>22</v>
      </c>
      <c r="N133" s="200" t="s">
        <v>45</v>
      </c>
      <c r="O133" s="41"/>
      <c r="P133" s="201">
        <f t="shared" si="41"/>
        <v>0</v>
      </c>
      <c r="Q133" s="201">
        <v>0</v>
      </c>
      <c r="R133" s="201">
        <f t="shared" si="42"/>
        <v>0</v>
      </c>
      <c r="S133" s="201">
        <v>0</v>
      </c>
      <c r="T133" s="202">
        <f t="shared" si="43"/>
        <v>0</v>
      </c>
      <c r="AR133" s="23" t="s">
        <v>277</v>
      </c>
      <c r="AT133" s="23" t="s">
        <v>151</v>
      </c>
      <c r="AU133" s="23" t="s">
        <v>83</v>
      </c>
      <c r="AY133" s="23" t="s">
        <v>148</v>
      </c>
      <c r="BE133" s="203">
        <f t="shared" si="44"/>
        <v>0</v>
      </c>
      <c r="BF133" s="203">
        <f t="shared" si="45"/>
        <v>0</v>
      </c>
      <c r="BG133" s="203">
        <f t="shared" si="46"/>
        <v>0</v>
      </c>
      <c r="BH133" s="203">
        <f t="shared" si="47"/>
        <v>0</v>
      </c>
      <c r="BI133" s="203">
        <f t="shared" si="48"/>
        <v>0</v>
      </c>
      <c r="BJ133" s="23" t="s">
        <v>24</v>
      </c>
      <c r="BK133" s="203">
        <f t="shared" si="49"/>
        <v>0</v>
      </c>
      <c r="BL133" s="23" t="s">
        <v>277</v>
      </c>
      <c r="BM133" s="23" t="s">
        <v>404</v>
      </c>
    </row>
    <row r="134" spans="2:65" s="1" customFormat="1" ht="22.5" customHeight="1">
      <c r="B134" s="40"/>
      <c r="C134" s="192" t="s">
        <v>479</v>
      </c>
      <c r="D134" s="192" t="s">
        <v>151</v>
      </c>
      <c r="E134" s="193" t="s">
        <v>1651</v>
      </c>
      <c r="F134" s="194" t="s">
        <v>1652</v>
      </c>
      <c r="G134" s="195" t="s">
        <v>1332</v>
      </c>
      <c r="H134" s="196">
        <v>17</v>
      </c>
      <c r="I134" s="197"/>
      <c r="J134" s="198">
        <f t="shared" si="40"/>
        <v>0</v>
      </c>
      <c r="K134" s="194" t="s">
        <v>22</v>
      </c>
      <c r="L134" s="60"/>
      <c r="M134" s="199" t="s">
        <v>22</v>
      </c>
      <c r="N134" s="200" t="s">
        <v>45</v>
      </c>
      <c r="O134" s="41"/>
      <c r="P134" s="201">
        <f t="shared" si="41"/>
        <v>0</v>
      </c>
      <c r="Q134" s="201">
        <v>0</v>
      </c>
      <c r="R134" s="201">
        <f t="shared" si="42"/>
        <v>0</v>
      </c>
      <c r="S134" s="201">
        <v>0</v>
      </c>
      <c r="T134" s="202">
        <f t="shared" si="43"/>
        <v>0</v>
      </c>
      <c r="AR134" s="23" t="s">
        <v>277</v>
      </c>
      <c r="AT134" s="23" t="s">
        <v>151</v>
      </c>
      <c r="AU134" s="23" t="s">
        <v>83</v>
      </c>
      <c r="AY134" s="23" t="s">
        <v>148</v>
      </c>
      <c r="BE134" s="203">
        <f t="shared" si="44"/>
        <v>0</v>
      </c>
      <c r="BF134" s="203">
        <f t="shared" si="45"/>
        <v>0</v>
      </c>
      <c r="BG134" s="203">
        <f t="shared" si="46"/>
        <v>0</v>
      </c>
      <c r="BH134" s="203">
        <f t="shared" si="47"/>
        <v>0</v>
      </c>
      <c r="BI134" s="203">
        <f t="shared" si="48"/>
        <v>0</v>
      </c>
      <c r="BJ134" s="23" t="s">
        <v>24</v>
      </c>
      <c r="BK134" s="203">
        <f t="shared" si="49"/>
        <v>0</v>
      </c>
      <c r="BL134" s="23" t="s">
        <v>277</v>
      </c>
      <c r="BM134" s="23" t="s">
        <v>448</v>
      </c>
    </row>
    <row r="135" spans="2:65" s="1" customFormat="1" ht="22.5" customHeight="1">
      <c r="B135" s="40"/>
      <c r="C135" s="192" t="s">
        <v>484</v>
      </c>
      <c r="D135" s="192" t="s">
        <v>151</v>
      </c>
      <c r="E135" s="193" t="s">
        <v>1653</v>
      </c>
      <c r="F135" s="194" t="s">
        <v>1654</v>
      </c>
      <c r="G135" s="195" t="s">
        <v>1332</v>
      </c>
      <c r="H135" s="196">
        <v>39</v>
      </c>
      <c r="I135" s="197"/>
      <c r="J135" s="198">
        <f t="shared" si="40"/>
        <v>0</v>
      </c>
      <c r="K135" s="194" t="s">
        <v>22</v>
      </c>
      <c r="L135" s="60"/>
      <c r="M135" s="199" t="s">
        <v>22</v>
      </c>
      <c r="N135" s="200" t="s">
        <v>45</v>
      </c>
      <c r="O135" s="41"/>
      <c r="P135" s="201">
        <f t="shared" si="41"/>
        <v>0</v>
      </c>
      <c r="Q135" s="201">
        <v>0</v>
      </c>
      <c r="R135" s="201">
        <f t="shared" si="42"/>
        <v>0</v>
      </c>
      <c r="S135" s="201">
        <v>0</v>
      </c>
      <c r="T135" s="202">
        <f t="shared" si="43"/>
        <v>0</v>
      </c>
      <c r="AR135" s="23" t="s">
        <v>277</v>
      </c>
      <c r="AT135" s="23" t="s">
        <v>151</v>
      </c>
      <c r="AU135" s="23" t="s">
        <v>83</v>
      </c>
      <c r="AY135" s="23" t="s">
        <v>148</v>
      </c>
      <c r="BE135" s="203">
        <f t="shared" si="44"/>
        <v>0</v>
      </c>
      <c r="BF135" s="203">
        <f t="shared" si="45"/>
        <v>0</v>
      </c>
      <c r="BG135" s="203">
        <f t="shared" si="46"/>
        <v>0</v>
      </c>
      <c r="BH135" s="203">
        <f t="shared" si="47"/>
        <v>0</v>
      </c>
      <c r="BI135" s="203">
        <f t="shared" si="48"/>
        <v>0</v>
      </c>
      <c r="BJ135" s="23" t="s">
        <v>24</v>
      </c>
      <c r="BK135" s="203">
        <f t="shared" si="49"/>
        <v>0</v>
      </c>
      <c r="BL135" s="23" t="s">
        <v>277</v>
      </c>
      <c r="BM135" s="23" t="s">
        <v>459</v>
      </c>
    </row>
    <row r="136" spans="2:65" s="1" customFormat="1" ht="22.5" customHeight="1">
      <c r="B136" s="40"/>
      <c r="C136" s="192" t="s">
        <v>488</v>
      </c>
      <c r="D136" s="192" t="s">
        <v>151</v>
      </c>
      <c r="E136" s="193" t="s">
        <v>1655</v>
      </c>
      <c r="F136" s="194" t="s">
        <v>1656</v>
      </c>
      <c r="G136" s="195" t="s">
        <v>1332</v>
      </c>
      <c r="H136" s="196">
        <v>4</v>
      </c>
      <c r="I136" s="197"/>
      <c r="J136" s="198">
        <f t="shared" si="40"/>
        <v>0</v>
      </c>
      <c r="K136" s="194" t="s">
        <v>22</v>
      </c>
      <c r="L136" s="60"/>
      <c r="M136" s="199" t="s">
        <v>22</v>
      </c>
      <c r="N136" s="204" t="s">
        <v>45</v>
      </c>
      <c r="O136" s="205"/>
      <c r="P136" s="206">
        <f t="shared" si="41"/>
        <v>0</v>
      </c>
      <c r="Q136" s="206">
        <v>0</v>
      </c>
      <c r="R136" s="206">
        <f t="shared" si="42"/>
        <v>0</v>
      </c>
      <c r="S136" s="206">
        <v>0</v>
      </c>
      <c r="T136" s="207">
        <f t="shared" si="43"/>
        <v>0</v>
      </c>
      <c r="AR136" s="23" t="s">
        <v>277</v>
      </c>
      <c r="AT136" s="23" t="s">
        <v>151</v>
      </c>
      <c r="AU136" s="23" t="s">
        <v>83</v>
      </c>
      <c r="AY136" s="23" t="s">
        <v>148</v>
      </c>
      <c r="BE136" s="203">
        <f t="shared" si="44"/>
        <v>0</v>
      </c>
      <c r="BF136" s="203">
        <f t="shared" si="45"/>
        <v>0</v>
      </c>
      <c r="BG136" s="203">
        <f t="shared" si="46"/>
        <v>0</v>
      </c>
      <c r="BH136" s="203">
        <f t="shared" si="47"/>
        <v>0</v>
      </c>
      <c r="BI136" s="203">
        <f t="shared" si="48"/>
        <v>0</v>
      </c>
      <c r="BJ136" s="23" t="s">
        <v>24</v>
      </c>
      <c r="BK136" s="203">
        <f t="shared" si="49"/>
        <v>0</v>
      </c>
      <c r="BL136" s="23" t="s">
        <v>277</v>
      </c>
      <c r="BM136" s="23" t="s">
        <v>470</v>
      </c>
    </row>
    <row r="137" spans="2:12" s="1" customFormat="1" ht="6.95" customHeight="1">
      <c r="B137" s="55"/>
      <c r="C137" s="56"/>
      <c r="D137" s="56"/>
      <c r="E137" s="56"/>
      <c r="F137" s="56"/>
      <c r="G137" s="56"/>
      <c r="H137" s="56"/>
      <c r="I137" s="138"/>
      <c r="J137" s="56"/>
      <c r="K137" s="56"/>
      <c r="L137" s="60"/>
    </row>
  </sheetData>
  <sheetProtection password="CC35" sheet="1" objects="1" scenarios="1" formatCells="0" formatColumns="0" formatRows="0" sort="0" autoFilter="0"/>
  <autoFilter ref="C83:K136"/>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8"/>
      <c r="M2" s="388"/>
      <c r="N2" s="388"/>
      <c r="O2" s="388"/>
      <c r="P2" s="388"/>
      <c r="Q2" s="388"/>
      <c r="R2" s="388"/>
      <c r="S2" s="388"/>
      <c r="T2" s="388"/>
      <c r="U2" s="388"/>
      <c r="V2" s="388"/>
      <c r="AT2" s="23" t="s">
        <v>104</v>
      </c>
    </row>
    <row r="3" spans="2:46" ht="6.95" customHeight="1">
      <c r="B3" s="24"/>
      <c r="C3" s="25"/>
      <c r="D3" s="25"/>
      <c r="E3" s="25"/>
      <c r="F3" s="25"/>
      <c r="G3" s="25"/>
      <c r="H3" s="25"/>
      <c r="I3" s="115"/>
      <c r="J3" s="25"/>
      <c r="K3" s="26"/>
      <c r="AT3" s="23" t="s">
        <v>83</v>
      </c>
    </row>
    <row r="4" spans="2:46" ht="36.95" customHeight="1">
      <c r="B4" s="27"/>
      <c r="C4" s="28"/>
      <c r="D4" s="29" t="s">
        <v>119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89" t="str">
        <f>'Rekapitulace stavby'!K6</f>
        <v>Stavební úpravy v 3. NP a nástavba 4. NP v objektu VŠE - Centrum aplikovaného výzkumu</v>
      </c>
      <c r="F7" s="390"/>
      <c r="G7" s="390"/>
      <c r="H7" s="390"/>
      <c r="I7" s="116"/>
      <c r="J7" s="28"/>
      <c r="K7" s="30"/>
    </row>
    <row r="8" spans="2:11" s="1" customFormat="1" ht="13.5">
      <c r="B8" s="40"/>
      <c r="C8" s="41"/>
      <c r="D8" s="36" t="s">
        <v>120</v>
      </c>
      <c r="E8" s="41"/>
      <c r="F8" s="41"/>
      <c r="G8" s="41"/>
      <c r="H8" s="41"/>
      <c r="I8" s="117"/>
      <c r="J8" s="41"/>
      <c r="K8" s="44"/>
    </row>
    <row r="9" spans="2:11" s="1" customFormat="1" ht="36.95" customHeight="1">
      <c r="B9" s="40"/>
      <c r="C9" s="41"/>
      <c r="D9" s="41"/>
      <c r="E9" s="391" t="s">
        <v>1657</v>
      </c>
      <c r="F9" s="392"/>
      <c r="G9" s="392"/>
      <c r="H9" s="39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33</v>
      </c>
      <c r="G12" s="41"/>
      <c r="H12" s="41"/>
      <c r="I12" s="118" t="s">
        <v>27</v>
      </c>
      <c r="J12" s="119" t="str">
        <f>'Rekapitulace stavby'!AN8</f>
        <v>8.10.2017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ROUND(SUM(BE79:BE116),2)</f>
        <v>0</v>
      </c>
      <c r="G30" s="41"/>
      <c r="H30" s="41"/>
      <c r="I30" s="130">
        <v>0.21</v>
      </c>
      <c r="J30" s="129">
        <f>ROUND(ROUND((SUM(BE79:BE116)),2)*I30,2)</f>
        <v>0</v>
      </c>
      <c r="K30" s="44"/>
    </row>
    <row r="31" spans="2:11" s="1" customFormat="1" ht="14.45" customHeight="1">
      <c r="B31" s="40"/>
      <c r="C31" s="41"/>
      <c r="D31" s="41"/>
      <c r="E31" s="48" t="s">
        <v>46</v>
      </c>
      <c r="F31" s="129">
        <f>ROUND(SUM(BF79:BF116),2)</f>
        <v>0</v>
      </c>
      <c r="G31" s="41"/>
      <c r="H31" s="41"/>
      <c r="I31" s="130">
        <v>0.15</v>
      </c>
      <c r="J31" s="129">
        <f>ROUND(ROUND((SUM(BF79:BF116)),2)*I31,2)</f>
        <v>0</v>
      </c>
      <c r="K31" s="44"/>
    </row>
    <row r="32" spans="2:11" s="1" customFormat="1" ht="14.45" customHeight="1" hidden="1">
      <c r="B32" s="40"/>
      <c r="C32" s="41"/>
      <c r="D32" s="41"/>
      <c r="E32" s="48" t="s">
        <v>47</v>
      </c>
      <c r="F32" s="129">
        <f>ROUND(SUM(BG79:BG116),2)</f>
        <v>0</v>
      </c>
      <c r="G32" s="41"/>
      <c r="H32" s="41"/>
      <c r="I32" s="130">
        <v>0.21</v>
      </c>
      <c r="J32" s="129">
        <v>0</v>
      </c>
      <c r="K32" s="44"/>
    </row>
    <row r="33" spans="2:11" s="1" customFormat="1" ht="14.45" customHeight="1" hidden="1">
      <c r="B33" s="40"/>
      <c r="C33" s="41"/>
      <c r="D33" s="41"/>
      <c r="E33" s="48" t="s">
        <v>48</v>
      </c>
      <c r="F33" s="129">
        <f>ROUND(SUM(BH79:BH116),2)</f>
        <v>0</v>
      </c>
      <c r="G33" s="41"/>
      <c r="H33" s="41"/>
      <c r="I33" s="130">
        <v>0.15</v>
      </c>
      <c r="J33" s="129">
        <v>0</v>
      </c>
      <c r="K33" s="44"/>
    </row>
    <row r="34" spans="2:11" s="1" customFormat="1" ht="14.45" customHeight="1" hidden="1">
      <c r="B34" s="40"/>
      <c r="C34" s="41"/>
      <c r="D34" s="41"/>
      <c r="E34" s="48" t="s">
        <v>49</v>
      </c>
      <c r="F34" s="129">
        <f>ROUND(SUM(BI79:BI116),2)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02f - Slaboproud</v>
      </c>
      <c r="F47" s="392"/>
      <c r="G47" s="392"/>
      <c r="H47" s="39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8.10.2017</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 xml:space="preserve"> </v>
      </c>
      <c r="G51" s="41"/>
      <c r="H51" s="41"/>
      <c r="I51" s="118" t="s">
        <v>37</v>
      </c>
      <c r="J51" s="34" t="str">
        <f>E21</f>
        <v xml:space="preserve"> </v>
      </c>
      <c r="K51" s="44"/>
    </row>
    <row r="52" spans="2:11" s="1" customFormat="1" ht="14.45" customHeight="1">
      <c r="B52" s="40"/>
      <c r="C52" s="36" t="s">
        <v>35</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123</v>
      </c>
      <c r="D54" s="131"/>
      <c r="E54" s="131"/>
      <c r="F54" s="131"/>
      <c r="G54" s="131"/>
      <c r="H54" s="131"/>
      <c r="I54" s="144"/>
      <c r="J54" s="145" t="s">
        <v>124</v>
      </c>
      <c r="K54" s="146"/>
    </row>
    <row r="55" spans="2:11"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J79</f>
        <v>0</v>
      </c>
      <c r="K56" s="44"/>
      <c r="AU56" s="23" t="s">
        <v>126</v>
      </c>
    </row>
    <row r="57" spans="2:11" s="7" customFormat="1" ht="24.95" customHeight="1">
      <c r="B57" s="148"/>
      <c r="C57" s="149"/>
      <c r="D57" s="150" t="s">
        <v>1658</v>
      </c>
      <c r="E57" s="151"/>
      <c r="F57" s="151"/>
      <c r="G57" s="151"/>
      <c r="H57" s="151"/>
      <c r="I57" s="152"/>
      <c r="J57" s="153">
        <f>J80</f>
        <v>0</v>
      </c>
      <c r="K57" s="154"/>
    </row>
    <row r="58" spans="2:11" s="8" customFormat="1" ht="19.9" customHeight="1">
      <c r="B58" s="155"/>
      <c r="C58" s="156"/>
      <c r="D58" s="157" t="s">
        <v>1659</v>
      </c>
      <c r="E58" s="158"/>
      <c r="F58" s="158"/>
      <c r="G58" s="158"/>
      <c r="H58" s="158"/>
      <c r="I58" s="159"/>
      <c r="J58" s="160">
        <f>J81</f>
        <v>0</v>
      </c>
      <c r="K58" s="161"/>
    </row>
    <row r="59" spans="2:11" s="8" customFormat="1" ht="19.9" customHeight="1">
      <c r="B59" s="155"/>
      <c r="C59" s="156"/>
      <c r="D59" s="157" t="s">
        <v>1660</v>
      </c>
      <c r="E59" s="158"/>
      <c r="F59" s="158"/>
      <c r="G59" s="158"/>
      <c r="H59" s="158"/>
      <c r="I59" s="159"/>
      <c r="J59" s="160">
        <f>J96</f>
        <v>0</v>
      </c>
      <c r="K59" s="161"/>
    </row>
    <row r="60" spans="2:11" s="1" customFormat="1" ht="21.75" customHeight="1">
      <c r="B60" s="40"/>
      <c r="C60" s="41"/>
      <c r="D60" s="41"/>
      <c r="E60" s="41"/>
      <c r="F60" s="41"/>
      <c r="G60" s="41"/>
      <c r="H60" s="41"/>
      <c r="I60" s="117"/>
      <c r="J60" s="41"/>
      <c r="K60" s="44"/>
    </row>
    <row r="61" spans="2:11" s="1" customFormat="1" ht="6.95" customHeight="1">
      <c r="B61" s="55"/>
      <c r="C61" s="56"/>
      <c r="D61" s="56"/>
      <c r="E61" s="56"/>
      <c r="F61" s="56"/>
      <c r="G61" s="56"/>
      <c r="H61" s="56"/>
      <c r="I61" s="138"/>
      <c r="J61" s="56"/>
      <c r="K61" s="57"/>
    </row>
    <row r="65" spans="2:12" s="1" customFormat="1" ht="6.95" customHeight="1">
      <c r="B65" s="58"/>
      <c r="C65" s="59"/>
      <c r="D65" s="59"/>
      <c r="E65" s="59"/>
      <c r="F65" s="59"/>
      <c r="G65" s="59"/>
      <c r="H65" s="59"/>
      <c r="I65" s="141"/>
      <c r="J65" s="59"/>
      <c r="K65" s="59"/>
      <c r="L65" s="60"/>
    </row>
    <row r="66" spans="2:12" s="1" customFormat="1" ht="36.95" customHeight="1">
      <c r="B66" s="40"/>
      <c r="C66" s="61" t="s">
        <v>131</v>
      </c>
      <c r="D66" s="62"/>
      <c r="E66" s="62"/>
      <c r="F66" s="62"/>
      <c r="G66" s="62"/>
      <c r="H66" s="62"/>
      <c r="I66" s="162"/>
      <c r="J66" s="62"/>
      <c r="K66" s="62"/>
      <c r="L66" s="60"/>
    </row>
    <row r="67" spans="2:12" s="1" customFormat="1" ht="6.95" customHeight="1">
      <c r="B67" s="40"/>
      <c r="C67" s="62"/>
      <c r="D67" s="62"/>
      <c r="E67" s="62"/>
      <c r="F67" s="62"/>
      <c r="G67" s="62"/>
      <c r="H67" s="62"/>
      <c r="I67" s="162"/>
      <c r="J67" s="62"/>
      <c r="K67" s="62"/>
      <c r="L67" s="60"/>
    </row>
    <row r="68" spans="2:12" s="1" customFormat="1" ht="14.45" customHeight="1">
      <c r="B68" s="40"/>
      <c r="C68" s="64" t="s">
        <v>18</v>
      </c>
      <c r="D68" s="62"/>
      <c r="E68" s="62"/>
      <c r="F68" s="62"/>
      <c r="G68" s="62"/>
      <c r="H68" s="62"/>
      <c r="I68" s="162"/>
      <c r="J68" s="62"/>
      <c r="K68" s="62"/>
      <c r="L68" s="60"/>
    </row>
    <row r="69" spans="2:12" s="1" customFormat="1" ht="22.5" customHeight="1">
      <c r="B69" s="40"/>
      <c r="C69" s="62"/>
      <c r="D69" s="62"/>
      <c r="E69" s="393" t="str">
        <f>E7</f>
        <v>Stavební úpravy v 3. NP a nástavba 4. NP v objektu VŠE - Centrum aplikovaného výzkumu</v>
      </c>
      <c r="F69" s="394"/>
      <c r="G69" s="394"/>
      <c r="H69" s="394"/>
      <c r="I69" s="162"/>
      <c r="J69" s="62"/>
      <c r="K69" s="62"/>
      <c r="L69" s="60"/>
    </row>
    <row r="70" spans="2:12" s="1" customFormat="1" ht="14.45" customHeight="1">
      <c r="B70" s="40"/>
      <c r="C70" s="64" t="s">
        <v>120</v>
      </c>
      <c r="D70" s="62"/>
      <c r="E70" s="62"/>
      <c r="F70" s="62"/>
      <c r="G70" s="62"/>
      <c r="H70" s="62"/>
      <c r="I70" s="162"/>
      <c r="J70" s="62"/>
      <c r="K70" s="62"/>
      <c r="L70" s="60"/>
    </row>
    <row r="71" spans="2:12" s="1" customFormat="1" ht="23.25" customHeight="1">
      <c r="B71" s="40"/>
      <c r="C71" s="62"/>
      <c r="D71" s="62"/>
      <c r="E71" s="369" t="str">
        <f>E9</f>
        <v>SO 02f - Slaboproud</v>
      </c>
      <c r="F71" s="395"/>
      <c r="G71" s="395"/>
      <c r="H71" s="395"/>
      <c r="I71" s="162"/>
      <c r="J71" s="62"/>
      <c r="K71" s="62"/>
      <c r="L71" s="60"/>
    </row>
    <row r="72" spans="2:12" s="1" customFormat="1" ht="6.95" customHeight="1">
      <c r="B72" s="40"/>
      <c r="C72" s="62"/>
      <c r="D72" s="62"/>
      <c r="E72" s="62"/>
      <c r="F72" s="62"/>
      <c r="G72" s="62"/>
      <c r="H72" s="62"/>
      <c r="I72" s="162"/>
      <c r="J72" s="62"/>
      <c r="K72" s="62"/>
      <c r="L72" s="60"/>
    </row>
    <row r="73" spans="2:12" s="1" customFormat="1" ht="18" customHeight="1">
      <c r="B73" s="40"/>
      <c r="C73" s="64" t="s">
        <v>25</v>
      </c>
      <c r="D73" s="62"/>
      <c r="E73" s="62"/>
      <c r="F73" s="163" t="str">
        <f>F12</f>
        <v xml:space="preserve"> </v>
      </c>
      <c r="G73" s="62"/>
      <c r="H73" s="62"/>
      <c r="I73" s="164" t="s">
        <v>27</v>
      </c>
      <c r="J73" s="72" t="str">
        <f>IF(J12="","",J12)</f>
        <v>8.10.2017</v>
      </c>
      <c r="K73" s="62"/>
      <c r="L73" s="60"/>
    </row>
    <row r="74" spans="2:12" s="1" customFormat="1" ht="6.95" customHeight="1">
      <c r="B74" s="40"/>
      <c r="C74" s="62"/>
      <c r="D74" s="62"/>
      <c r="E74" s="62"/>
      <c r="F74" s="62"/>
      <c r="G74" s="62"/>
      <c r="H74" s="62"/>
      <c r="I74" s="162"/>
      <c r="J74" s="62"/>
      <c r="K74" s="62"/>
      <c r="L74" s="60"/>
    </row>
    <row r="75" spans="2:12" s="1" customFormat="1" ht="13.5">
      <c r="B75" s="40"/>
      <c r="C75" s="64" t="s">
        <v>31</v>
      </c>
      <c r="D75" s="62"/>
      <c r="E75" s="62"/>
      <c r="F75" s="163" t="str">
        <f>E15</f>
        <v xml:space="preserve"> </v>
      </c>
      <c r="G75" s="62"/>
      <c r="H75" s="62"/>
      <c r="I75" s="164" t="s">
        <v>37</v>
      </c>
      <c r="J75" s="163" t="str">
        <f>E21</f>
        <v xml:space="preserve"> </v>
      </c>
      <c r="K75" s="62"/>
      <c r="L75" s="60"/>
    </row>
    <row r="76" spans="2:12" s="1" customFormat="1" ht="14.45" customHeight="1">
      <c r="B76" s="40"/>
      <c r="C76" s="64" t="s">
        <v>35</v>
      </c>
      <c r="D76" s="62"/>
      <c r="E76" s="62"/>
      <c r="F76" s="163" t="str">
        <f>IF(E18="","",E18)</f>
        <v/>
      </c>
      <c r="G76" s="62"/>
      <c r="H76" s="62"/>
      <c r="I76" s="162"/>
      <c r="J76" s="62"/>
      <c r="K76" s="62"/>
      <c r="L76" s="60"/>
    </row>
    <row r="77" spans="2:12" s="1" customFormat="1" ht="10.35" customHeight="1">
      <c r="B77" s="40"/>
      <c r="C77" s="62"/>
      <c r="D77" s="62"/>
      <c r="E77" s="62"/>
      <c r="F77" s="62"/>
      <c r="G77" s="62"/>
      <c r="H77" s="62"/>
      <c r="I77" s="162"/>
      <c r="J77" s="62"/>
      <c r="K77" s="62"/>
      <c r="L77" s="60"/>
    </row>
    <row r="78" spans="2:20" s="9" customFormat="1" ht="29.25" customHeight="1">
      <c r="B78" s="165"/>
      <c r="C78" s="166" t="s">
        <v>132</v>
      </c>
      <c r="D78" s="167" t="s">
        <v>59</v>
      </c>
      <c r="E78" s="167" t="s">
        <v>55</v>
      </c>
      <c r="F78" s="167" t="s">
        <v>133</v>
      </c>
      <c r="G78" s="167" t="s">
        <v>134</v>
      </c>
      <c r="H78" s="167" t="s">
        <v>135</v>
      </c>
      <c r="I78" s="168" t="s">
        <v>136</v>
      </c>
      <c r="J78" s="167" t="s">
        <v>124</v>
      </c>
      <c r="K78" s="169" t="s">
        <v>137</v>
      </c>
      <c r="L78" s="170"/>
      <c r="M78" s="80" t="s">
        <v>138</v>
      </c>
      <c r="N78" s="81" t="s">
        <v>44</v>
      </c>
      <c r="O78" s="81" t="s">
        <v>139</v>
      </c>
      <c r="P78" s="81" t="s">
        <v>140</v>
      </c>
      <c r="Q78" s="81" t="s">
        <v>141</v>
      </c>
      <c r="R78" s="81" t="s">
        <v>142</v>
      </c>
      <c r="S78" s="81" t="s">
        <v>143</v>
      </c>
      <c r="T78" s="82" t="s">
        <v>144</v>
      </c>
    </row>
    <row r="79" spans="2:63" s="1" customFormat="1" ht="29.25" customHeight="1">
      <c r="B79" s="40"/>
      <c r="C79" s="86" t="s">
        <v>125</v>
      </c>
      <c r="D79" s="62"/>
      <c r="E79" s="62"/>
      <c r="F79" s="62"/>
      <c r="G79" s="62"/>
      <c r="H79" s="62"/>
      <c r="I79" s="162"/>
      <c r="J79" s="171">
        <f>BK79</f>
        <v>0</v>
      </c>
      <c r="K79" s="62"/>
      <c r="L79" s="60"/>
      <c r="M79" s="83"/>
      <c r="N79" s="84"/>
      <c r="O79" s="84"/>
      <c r="P79" s="172">
        <f>P80</f>
        <v>0</v>
      </c>
      <c r="Q79" s="84"/>
      <c r="R79" s="172">
        <f>R80</f>
        <v>0</v>
      </c>
      <c r="S79" s="84"/>
      <c r="T79" s="173">
        <f>T80</f>
        <v>0</v>
      </c>
      <c r="AT79" s="23" t="s">
        <v>73</v>
      </c>
      <c r="AU79" s="23" t="s">
        <v>126</v>
      </c>
      <c r="BK79" s="174">
        <f>BK80</f>
        <v>0</v>
      </c>
    </row>
    <row r="80" spans="2:63" s="10" customFormat="1" ht="37.35" customHeight="1">
      <c r="B80" s="175"/>
      <c r="C80" s="176"/>
      <c r="D80" s="177" t="s">
        <v>73</v>
      </c>
      <c r="E80" s="178" t="s">
        <v>400</v>
      </c>
      <c r="F80" s="178" t="s">
        <v>400</v>
      </c>
      <c r="G80" s="176"/>
      <c r="H80" s="176"/>
      <c r="I80" s="179"/>
      <c r="J80" s="180">
        <f>BK80</f>
        <v>0</v>
      </c>
      <c r="K80" s="176"/>
      <c r="L80" s="181"/>
      <c r="M80" s="182"/>
      <c r="N80" s="183"/>
      <c r="O80" s="183"/>
      <c r="P80" s="184">
        <f>P81+P96</f>
        <v>0</v>
      </c>
      <c r="Q80" s="183"/>
      <c r="R80" s="184">
        <f>R81+R96</f>
        <v>0</v>
      </c>
      <c r="S80" s="183"/>
      <c r="T80" s="185">
        <f>T81+T96</f>
        <v>0</v>
      </c>
      <c r="AR80" s="186" t="s">
        <v>163</v>
      </c>
      <c r="AT80" s="187" t="s">
        <v>73</v>
      </c>
      <c r="AU80" s="187" t="s">
        <v>74</v>
      </c>
      <c r="AY80" s="186" t="s">
        <v>148</v>
      </c>
      <c r="BK80" s="188">
        <f>BK81+BK96</f>
        <v>0</v>
      </c>
    </row>
    <row r="81" spans="2:63" s="10" customFormat="1" ht="19.9" customHeight="1">
      <c r="B81" s="175"/>
      <c r="C81" s="176"/>
      <c r="D81" s="189" t="s">
        <v>73</v>
      </c>
      <c r="E81" s="190" t="s">
        <v>1661</v>
      </c>
      <c r="F81" s="190" t="s">
        <v>1662</v>
      </c>
      <c r="G81" s="176"/>
      <c r="H81" s="176"/>
      <c r="I81" s="179"/>
      <c r="J81" s="191">
        <f>BK81</f>
        <v>0</v>
      </c>
      <c r="K81" s="176"/>
      <c r="L81" s="181"/>
      <c r="M81" s="182"/>
      <c r="N81" s="183"/>
      <c r="O81" s="183"/>
      <c r="P81" s="184">
        <f>SUM(P82:P95)</f>
        <v>0</v>
      </c>
      <c r="Q81" s="183"/>
      <c r="R81" s="184">
        <f>SUM(R82:R95)</f>
        <v>0</v>
      </c>
      <c r="S81" s="183"/>
      <c r="T81" s="185">
        <f>SUM(T82:T95)</f>
        <v>0</v>
      </c>
      <c r="AR81" s="186" t="s">
        <v>163</v>
      </c>
      <c r="AT81" s="187" t="s">
        <v>73</v>
      </c>
      <c r="AU81" s="187" t="s">
        <v>24</v>
      </c>
      <c r="AY81" s="186" t="s">
        <v>148</v>
      </c>
      <c r="BK81" s="188">
        <f>SUM(BK82:BK95)</f>
        <v>0</v>
      </c>
    </row>
    <row r="82" spans="2:65" s="1" customFormat="1" ht="22.5" customHeight="1">
      <c r="B82" s="40"/>
      <c r="C82" s="192" t="s">
        <v>24</v>
      </c>
      <c r="D82" s="192" t="s">
        <v>151</v>
      </c>
      <c r="E82" s="193" t="s">
        <v>1663</v>
      </c>
      <c r="F82" s="194" t="s">
        <v>1664</v>
      </c>
      <c r="G82" s="195" t="s">
        <v>306</v>
      </c>
      <c r="H82" s="196">
        <v>1</v>
      </c>
      <c r="I82" s="197"/>
      <c r="J82" s="198">
        <f aca="true" t="shared" si="0" ref="J82:J95">ROUND(I82*H82,2)</f>
        <v>0</v>
      </c>
      <c r="K82" s="194" t="s">
        <v>22</v>
      </c>
      <c r="L82" s="60"/>
      <c r="M82" s="199" t="s">
        <v>22</v>
      </c>
      <c r="N82" s="200" t="s">
        <v>45</v>
      </c>
      <c r="O82" s="41"/>
      <c r="P82" s="201">
        <f aca="true" t="shared" si="1" ref="P82:P95">O82*H82</f>
        <v>0</v>
      </c>
      <c r="Q82" s="201">
        <v>0</v>
      </c>
      <c r="R82" s="201">
        <f aca="true" t="shared" si="2" ref="R82:R95">Q82*H82</f>
        <v>0</v>
      </c>
      <c r="S82" s="201">
        <v>0</v>
      </c>
      <c r="T82" s="202">
        <f aca="true" t="shared" si="3" ref="T82:T95">S82*H82</f>
        <v>0</v>
      </c>
      <c r="AR82" s="23" t="s">
        <v>603</v>
      </c>
      <c r="AT82" s="23" t="s">
        <v>151</v>
      </c>
      <c r="AU82" s="23" t="s">
        <v>83</v>
      </c>
      <c r="AY82" s="23" t="s">
        <v>148</v>
      </c>
      <c r="BE82" s="203">
        <f aca="true" t="shared" si="4" ref="BE82:BE95">IF(N82="základní",J82,0)</f>
        <v>0</v>
      </c>
      <c r="BF82" s="203">
        <f aca="true" t="shared" si="5" ref="BF82:BF95">IF(N82="snížená",J82,0)</f>
        <v>0</v>
      </c>
      <c r="BG82" s="203">
        <f aca="true" t="shared" si="6" ref="BG82:BG95">IF(N82="zákl. přenesená",J82,0)</f>
        <v>0</v>
      </c>
      <c r="BH82" s="203">
        <f aca="true" t="shared" si="7" ref="BH82:BH95">IF(N82="sníž. přenesená",J82,0)</f>
        <v>0</v>
      </c>
      <c r="BI82" s="203">
        <f aca="true" t="shared" si="8" ref="BI82:BI95">IF(N82="nulová",J82,0)</f>
        <v>0</v>
      </c>
      <c r="BJ82" s="23" t="s">
        <v>24</v>
      </c>
      <c r="BK82" s="203">
        <f aca="true" t="shared" si="9" ref="BK82:BK95">ROUND(I82*H82,2)</f>
        <v>0</v>
      </c>
      <c r="BL82" s="23" t="s">
        <v>603</v>
      </c>
      <c r="BM82" s="23" t="s">
        <v>83</v>
      </c>
    </row>
    <row r="83" spans="2:65" s="1" customFormat="1" ht="22.5" customHeight="1">
      <c r="B83" s="40"/>
      <c r="C83" s="192" t="s">
        <v>83</v>
      </c>
      <c r="D83" s="192" t="s">
        <v>151</v>
      </c>
      <c r="E83" s="193" t="s">
        <v>1665</v>
      </c>
      <c r="F83" s="194" t="s">
        <v>1666</v>
      </c>
      <c r="G83" s="195" t="s">
        <v>306</v>
      </c>
      <c r="H83" s="196">
        <v>11</v>
      </c>
      <c r="I83" s="197"/>
      <c r="J83" s="198">
        <f t="shared" si="0"/>
        <v>0</v>
      </c>
      <c r="K83" s="194" t="s">
        <v>22</v>
      </c>
      <c r="L83" s="60"/>
      <c r="M83" s="199" t="s">
        <v>22</v>
      </c>
      <c r="N83" s="200" t="s">
        <v>45</v>
      </c>
      <c r="O83" s="41"/>
      <c r="P83" s="201">
        <f t="shared" si="1"/>
        <v>0</v>
      </c>
      <c r="Q83" s="201">
        <v>0</v>
      </c>
      <c r="R83" s="201">
        <f t="shared" si="2"/>
        <v>0</v>
      </c>
      <c r="S83" s="201">
        <v>0</v>
      </c>
      <c r="T83" s="202">
        <f t="shared" si="3"/>
        <v>0</v>
      </c>
      <c r="AR83" s="23" t="s">
        <v>603</v>
      </c>
      <c r="AT83" s="23" t="s">
        <v>151</v>
      </c>
      <c r="AU83" s="23" t="s">
        <v>83</v>
      </c>
      <c r="AY83" s="23" t="s">
        <v>148</v>
      </c>
      <c r="BE83" s="203">
        <f t="shared" si="4"/>
        <v>0</v>
      </c>
      <c r="BF83" s="203">
        <f t="shared" si="5"/>
        <v>0</v>
      </c>
      <c r="BG83" s="203">
        <f t="shared" si="6"/>
        <v>0</v>
      </c>
      <c r="BH83" s="203">
        <f t="shared" si="7"/>
        <v>0</v>
      </c>
      <c r="BI83" s="203">
        <f t="shared" si="8"/>
        <v>0</v>
      </c>
      <c r="BJ83" s="23" t="s">
        <v>24</v>
      </c>
      <c r="BK83" s="203">
        <f t="shared" si="9"/>
        <v>0</v>
      </c>
      <c r="BL83" s="23" t="s">
        <v>603</v>
      </c>
      <c r="BM83" s="23" t="s">
        <v>167</v>
      </c>
    </row>
    <row r="84" spans="2:65" s="1" customFormat="1" ht="22.5" customHeight="1">
      <c r="B84" s="40"/>
      <c r="C84" s="192" t="s">
        <v>163</v>
      </c>
      <c r="D84" s="192" t="s">
        <v>151</v>
      </c>
      <c r="E84" s="193" t="s">
        <v>1667</v>
      </c>
      <c r="F84" s="194" t="s">
        <v>1668</v>
      </c>
      <c r="G84" s="195" t="s">
        <v>306</v>
      </c>
      <c r="H84" s="196">
        <v>19</v>
      </c>
      <c r="I84" s="197"/>
      <c r="J84" s="198">
        <f t="shared" si="0"/>
        <v>0</v>
      </c>
      <c r="K84" s="194" t="s">
        <v>22</v>
      </c>
      <c r="L84" s="60"/>
      <c r="M84" s="199" t="s">
        <v>22</v>
      </c>
      <c r="N84" s="200" t="s">
        <v>45</v>
      </c>
      <c r="O84" s="41"/>
      <c r="P84" s="201">
        <f t="shared" si="1"/>
        <v>0</v>
      </c>
      <c r="Q84" s="201">
        <v>0</v>
      </c>
      <c r="R84" s="201">
        <f t="shared" si="2"/>
        <v>0</v>
      </c>
      <c r="S84" s="201">
        <v>0</v>
      </c>
      <c r="T84" s="202">
        <f t="shared" si="3"/>
        <v>0</v>
      </c>
      <c r="AR84" s="23" t="s">
        <v>603</v>
      </c>
      <c r="AT84" s="23" t="s">
        <v>151</v>
      </c>
      <c r="AU84" s="23" t="s">
        <v>83</v>
      </c>
      <c r="AY84" s="23" t="s">
        <v>148</v>
      </c>
      <c r="BE84" s="203">
        <f t="shared" si="4"/>
        <v>0</v>
      </c>
      <c r="BF84" s="203">
        <f t="shared" si="5"/>
        <v>0</v>
      </c>
      <c r="BG84" s="203">
        <f t="shared" si="6"/>
        <v>0</v>
      </c>
      <c r="BH84" s="203">
        <f t="shared" si="7"/>
        <v>0</v>
      </c>
      <c r="BI84" s="203">
        <f t="shared" si="8"/>
        <v>0</v>
      </c>
      <c r="BJ84" s="23" t="s">
        <v>24</v>
      </c>
      <c r="BK84" s="203">
        <f t="shared" si="9"/>
        <v>0</v>
      </c>
      <c r="BL84" s="23" t="s">
        <v>603</v>
      </c>
      <c r="BM84" s="23" t="s">
        <v>176</v>
      </c>
    </row>
    <row r="85" spans="2:65" s="1" customFormat="1" ht="22.5" customHeight="1">
      <c r="B85" s="40"/>
      <c r="C85" s="192" t="s">
        <v>167</v>
      </c>
      <c r="D85" s="192" t="s">
        <v>151</v>
      </c>
      <c r="E85" s="193" t="s">
        <v>1669</v>
      </c>
      <c r="F85" s="194" t="s">
        <v>1670</v>
      </c>
      <c r="G85" s="195" t="s">
        <v>306</v>
      </c>
      <c r="H85" s="196">
        <v>17</v>
      </c>
      <c r="I85" s="197"/>
      <c r="J85" s="198">
        <f t="shared" si="0"/>
        <v>0</v>
      </c>
      <c r="K85" s="194" t="s">
        <v>22</v>
      </c>
      <c r="L85" s="60"/>
      <c r="M85" s="199" t="s">
        <v>22</v>
      </c>
      <c r="N85" s="200" t="s">
        <v>45</v>
      </c>
      <c r="O85" s="41"/>
      <c r="P85" s="201">
        <f t="shared" si="1"/>
        <v>0</v>
      </c>
      <c r="Q85" s="201">
        <v>0</v>
      </c>
      <c r="R85" s="201">
        <f t="shared" si="2"/>
        <v>0</v>
      </c>
      <c r="S85" s="201">
        <v>0</v>
      </c>
      <c r="T85" s="202">
        <f t="shared" si="3"/>
        <v>0</v>
      </c>
      <c r="AR85" s="23" t="s">
        <v>603</v>
      </c>
      <c r="AT85" s="23" t="s">
        <v>151</v>
      </c>
      <c r="AU85" s="23" t="s">
        <v>83</v>
      </c>
      <c r="AY85" s="23" t="s">
        <v>148</v>
      </c>
      <c r="BE85" s="203">
        <f t="shared" si="4"/>
        <v>0</v>
      </c>
      <c r="BF85" s="203">
        <f t="shared" si="5"/>
        <v>0</v>
      </c>
      <c r="BG85" s="203">
        <f t="shared" si="6"/>
        <v>0</v>
      </c>
      <c r="BH85" s="203">
        <f t="shared" si="7"/>
        <v>0</v>
      </c>
      <c r="BI85" s="203">
        <f t="shared" si="8"/>
        <v>0</v>
      </c>
      <c r="BJ85" s="23" t="s">
        <v>24</v>
      </c>
      <c r="BK85" s="203">
        <f t="shared" si="9"/>
        <v>0</v>
      </c>
      <c r="BL85" s="23" t="s">
        <v>603</v>
      </c>
      <c r="BM85" s="23" t="s">
        <v>1671</v>
      </c>
    </row>
    <row r="86" spans="2:65" s="1" customFormat="1" ht="22.5" customHeight="1">
      <c r="B86" s="40"/>
      <c r="C86" s="192" t="s">
        <v>147</v>
      </c>
      <c r="D86" s="192" t="s">
        <v>151</v>
      </c>
      <c r="E86" s="193" t="s">
        <v>1672</v>
      </c>
      <c r="F86" s="194" t="s">
        <v>1670</v>
      </c>
      <c r="G86" s="195" t="s">
        <v>306</v>
      </c>
      <c r="H86" s="196">
        <v>17</v>
      </c>
      <c r="I86" s="197"/>
      <c r="J86" s="198">
        <f t="shared" si="0"/>
        <v>0</v>
      </c>
      <c r="K86" s="194" t="s">
        <v>22</v>
      </c>
      <c r="L86" s="60"/>
      <c r="M86" s="199" t="s">
        <v>22</v>
      </c>
      <c r="N86" s="200" t="s">
        <v>45</v>
      </c>
      <c r="O86" s="41"/>
      <c r="P86" s="201">
        <f t="shared" si="1"/>
        <v>0</v>
      </c>
      <c r="Q86" s="201">
        <v>0</v>
      </c>
      <c r="R86" s="201">
        <f t="shared" si="2"/>
        <v>0</v>
      </c>
      <c r="S86" s="201">
        <v>0</v>
      </c>
      <c r="T86" s="202">
        <f t="shared" si="3"/>
        <v>0</v>
      </c>
      <c r="AR86" s="23" t="s">
        <v>603</v>
      </c>
      <c r="AT86" s="23" t="s">
        <v>151</v>
      </c>
      <c r="AU86" s="23" t="s">
        <v>83</v>
      </c>
      <c r="AY86" s="23" t="s">
        <v>148</v>
      </c>
      <c r="BE86" s="203">
        <f t="shared" si="4"/>
        <v>0</v>
      </c>
      <c r="BF86" s="203">
        <f t="shared" si="5"/>
        <v>0</v>
      </c>
      <c r="BG86" s="203">
        <f t="shared" si="6"/>
        <v>0</v>
      </c>
      <c r="BH86" s="203">
        <f t="shared" si="7"/>
        <v>0</v>
      </c>
      <c r="BI86" s="203">
        <f t="shared" si="8"/>
        <v>0</v>
      </c>
      <c r="BJ86" s="23" t="s">
        <v>24</v>
      </c>
      <c r="BK86" s="203">
        <f t="shared" si="9"/>
        <v>0</v>
      </c>
      <c r="BL86" s="23" t="s">
        <v>603</v>
      </c>
      <c r="BM86" s="23" t="s">
        <v>274</v>
      </c>
    </row>
    <row r="87" spans="2:65" s="1" customFormat="1" ht="22.5" customHeight="1">
      <c r="B87" s="40"/>
      <c r="C87" s="192" t="s">
        <v>176</v>
      </c>
      <c r="D87" s="192" t="s">
        <v>151</v>
      </c>
      <c r="E87" s="193" t="s">
        <v>1673</v>
      </c>
      <c r="F87" s="194" t="s">
        <v>1674</v>
      </c>
      <c r="G87" s="195" t="s">
        <v>306</v>
      </c>
      <c r="H87" s="196">
        <v>1</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603</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603</v>
      </c>
      <c r="BM87" s="23" t="s">
        <v>29</v>
      </c>
    </row>
    <row r="88" spans="2:65" s="1" customFormat="1" ht="22.5" customHeight="1">
      <c r="B88" s="40"/>
      <c r="C88" s="192" t="s">
        <v>245</v>
      </c>
      <c r="D88" s="192" t="s">
        <v>151</v>
      </c>
      <c r="E88" s="193" t="s">
        <v>1675</v>
      </c>
      <c r="F88" s="194" t="s">
        <v>1676</v>
      </c>
      <c r="G88" s="195" t="s">
        <v>306</v>
      </c>
      <c r="H88" s="196">
        <v>1</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603</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603</v>
      </c>
      <c r="BM88" s="23" t="s">
        <v>318</v>
      </c>
    </row>
    <row r="89" spans="2:65" s="1" customFormat="1" ht="22.5" customHeight="1">
      <c r="B89" s="40"/>
      <c r="C89" s="192" t="s">
        <v>274</v>
      </c>
      <c r="D89" s="192" t="s">
        <v>151</v>
      </c>
      <c r="E89" s="193" t="s">
        <v>1677</v>
      </c>
      <c r="F89" s="194" t="s">
        <v>1678</v>
      </c>
      <c r="G89" s="195" t="s">
        <v>306</v>
      </c>
      <c r="H89" s="196">
        <v>2</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603</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603</v>
      </c>
      <c r="BM89" s="23" t="s">
        <v>329</v>
      </c>
    </row>
    <row r="90" spans="2:65" s="1" customFormat="1" ht="22.5" customHeight="1">
      <c r="B90" s="40"/>
      <c r="C90" s="192" t="s">
        <v>303</v>
      </c>
      <c r="D90" s="192" t="s">
        <v>151</v>
      </c>
      <c r="E90" s="193" t="s">
        <v>1679</v>
      </c>
      <c r="F90" s="194" t="s">
        <v>1680</v>
      </c>
      <c r="G90" s="195" t="s">
        <v>306</v>
      </c>
      <c r="H90" s="196">
        <v>2</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603</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603</v>
      </c>
      <c r="BM90" s="23" t="s">
        <v>277</v>
      </c>
    </row>
    <row r="91" spans="2:65" s="1" customFormat="1" ht="22.5" customHeight="1">
      <c r="B91" s="40"/>
      <c r="C91" s="192" t="s">
        <v>29</v>
      </c>
      <c r="D91" s="192" t="s">
        <v>151</v>
      </c>
      <c r="E91" s="193" t="s">
        <v>1681</v>
      </c>
      <c r="F91" s="194" t="s">
        <v>1682</v>
      </c>
      <c r="G91" s="195" t="s">
        <v>306</v>
      </c>
      <c r="H91" s="196">
        <v>45</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603</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603</v>
      </c>
      <c r="BM91" s="23" t="s">
        <v>351</v>
      </c>
    </row>
    <row r="92" spans="2:65" s="1" customFormat="1" ht="22.5" customHeight="1">
      <c r="B92" s="40"/>
      <c r="C92" s="192" t="s">
        <v>312</v>
      </c>
      <c r="D92" s="192" t="s">
        <v>151</v>
      </c>
      <c r="E92" s="193" t="s">
        <v>1683</v>
      </c>
      <c r="F92" s="194" t="s">
        <v>1684</v>
      </c>
      <c r="G92" s="195" t="s">
        <v>332</v>
      </c>
      <c r="H92" s="196">
        <v>1540</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603</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603</v>
      </c>
      <c r="BM92" s="23" t="s">
        <v>364</v>
      </c>
    </row>
    <row r="93" spans="2:65" s="1" customFormat="1" ht="22.5" customHeight="1">
      <c r="B93" s="40"/>
      <c r="C93" s="192" t="s">
        <v>318</v>
      </c>
      <c r="D93" s="192" t="s">
        <v>151</v>
      </c>
      <c r="E93" s="193" t="s">
        <v>1685</v>
      </c>
      <c r="F93" s="194" t="s">
        <v>1686</v>
      </c>
      <c r="G93" s="195" t="s">
        <v>332</v>
      </c>
      <c r="H93" s="196">
        <v>1540</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603</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603</v>
      </c>
      <c r="BM93" s="23" t="s">
        <v>374</v>
      </c>
    </row>
    <row r="94" spans="2:65" s="1" customFormat="1" ht="22.5" customHeight="1">
      <c r="B94" s="40"/>
      <c r="C94" s="192" t="s">
        <v>324</v>
      </c>
      <c r="D94" s="192" t="s">
        <v>151</v>
      </c>
      <c r="E94" s="193" t="s">
        <v>1687</v>
      </c>
      <c r="F94" s="194" t="s">
        <v>1688</v>
      </c>
      <c r="G94" s="195" t="s">
        <v>332</v>
      </c>
      <c r="H94" s="196">
        <v>550</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603</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603</v>
      </c>
      <c r="BM94" s="23" t="s">
        <v>384</v>
      </c>
    </row>
    <row r="95" spans="2:65" s="1" customFormat="1" ht="22.5" customHeight="1">
      <c r="B95" s="40"/>
      <c r="C95" s="252" t="s">
        <v>329</v>
      </c>
      <c r="D95" s="252" t="s">
        <v>400</v>
      </c>
      <c r="E95" s="253" t="s">
        <v>1689</v>
      </c>
      <c r="F95" s="254" t="s">
        <v>1690</v>
      </c>
      <c r="G95" s="255" t="s">
        <v>154</v>
      </c>
      <c r="H95" s="256">
        <v>1</v>
      </c>
      <c r="I95" s="257"/>
      <c r="J95" s="258">
        <f t="shared" si="0"/>
        <v>0</v>
      </c>
      <c r="K95" s="254" t="s">
        <v>22</v>
      </c>
      <c r="L95" s="259"/>
      <c r="M95" s="260" t="s">
        <v>22</v>
      </c>
      <c r="N95" s="261" t="s">
        <v>45</v>
      </c>
      <c r="O95" s="41"/>
      <c r="P95" s="201">
        <f t="shared" si="1"/>
        <v>0</v>
      </c>
      <c r="Q95" s="201">
        <v>0</v>
      </c>
      <c r="R95" s="201">
        <f t="shared" si="2"/>
        <v>0</v>
      </c>
      <c r="S95" s="201">
        <v>0</v>
      </c>
      <c r="T95" s="202">
        <f t="shared" si="3"/>
        <v>0</v>
      </c>
      <c r="AR95" s="23" t="s">
        <v>1691</v>
      </c>
      <c r="AT95" s="23" t="s">
        <v>400</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603</v>
      </c>
      <c r="BM95" s="23" t="s">
        <v>399</v>
      </c>
    </row>
    <row r="96" spans="2:63" s="10" customFormat="1" ht="29.85" customHeight="1">
      <c r="B96" s="175"/>
      <c r="C96" s="176"/>
      <c r="D96" s="189" t="s">
        <v>73</v>
      </c>
      <c r="E96" s="190" t="s">
        <v>1692</v>
      </c>
      <c r="F96" s="190" t="s">
        <v>1693</v>
      </c>
      <c r="G96" s="176"/>
      <c r="H96" s="176"/>
      <c r="I96" s="179"/>
      <c r="J96" s="191">
        <f>BK96</f>
        <v>0</v>
      </c>
      <c r="K96" s="176"/>
      <c r="L96" s="181"/>
      <c r="M96" s="182"/>
      <c r="N96" s="183"/>
      <c r="O96" s="183"/>
      <c r="P96" s="184">
        <f>SUM(P97:P116)</f>
        <v>0</v>
      </c>
      <c r="Q96" s="183"/>
      <c r="R96" s="184">
        <f>SUM(R97:R116)</f>
        <v>0</v>
      </c>
      <c r="S96" s="183"/>
      <c r="T96" s="185">
        <f>SUM(T97:T116)</f>
        <v>0</v>
      </c>
      <c r="AR96" s="186" t="s">
        <v>163</v>
      </c>
      <c r="AT96" s="187" t="s">
        <v>73</v>
      </c>
      <c r="AU96" s="187" t="s">
        <v>24</v>
      </c>
      <c r="AY96" s="186" t="s">
        <v>148</v>
      </c>
      <c r="BK96" s="188">
        <f>SUM(BK97:BK116)</f>
        <v>0</v>
      </c>
    </row>
    <row r="97" spans="2:65" s="1" customFormat="1" ht="22.5" customHeight="1">
      <c r="B97" s="40"/>
      <c r="C97" s="192" t="s">
        <v>10</v>
      </c>
      <c r="D97" s="192" t="s">
        <v>151</v>
      </c>
      <c r="E97" s="193" t="s">
        <v>1694</v>
      </c>
      <c r="F97" s="194" t="s">
        <v>1695</v>
      </c>
      <c r="G97" s="195" t="s">
        <v>306</v>
      </c>
      <c r="H97" s="196">
        <v>1</v>
      </c>
      <c r="I97" s="197"/>
      <c r="J97" s="198">
        <f aca="true" t="shared" si="10" ref="J97:J116">ROUND(I97*H97,2)</f>
        <v>0</v>
      </c>
      <c r="K97" s="194" t="s">
        <v>22</v>
      </c>
      <c r="L97" s="60"/>
      <c r="M97" s="199" t="s">
        <v>22</v>
      </c>
      <c r="N97" s="200" t="s">
        <v>45</v>
      </c>
      <c r="O97" s="41"/>
      <c r="P97" s="201">
        <f aca="true" t="shared" si="11" ref="P97:P116">O97*H97</f>
        <v>0</v>
      </c>
      <c r="Q97" s="201">
        <v>0</v>
      </c>
      <c r="R97" s="201">
        <f aca="true" t="shared" si="12" ref="R97:R116">Q97*H97</f>
        <v>0</v>
      </c>
      <c r="S97" s="201">
        <v>0</v>
      </c>
      <c r="T97" s="202">
        <f aca="true" t="shared" si="13" ref="T97:T116">S97*H97</f>
        <v>0</v>
      </c>
      <c r="AR97" s="23" t="s">
        <v>603</v>
      </c>
      <c r="AT97" s="23" t="s">
        <v>151</v>
      </c>
      <c r="AU97" s="23" t="s">
        <v>83</v>
      </c>
      <c r="AY97" s="23" t="s">
        <v>148</v>
      </c>
      <c r="BE97" s="203">
        <f aca="true" t="shared" si="14" ref="BE97:BE116">IF(N97="základní",J97,0)</f>
        <v>0</v>
      </c>
      <c r="BF97" s="203">
        <f aca="true" t="shared" si="15" ref="BF97:BF116">IF(N97="snížená",J97,0)</f>
        <v>0</v>
      </c>
      <c r="BG97" s="203">
        <f aca="true" t="shared" si="16" ref="BG97:BG116">IF(N97="zákl. přenesená",J97,0)</f>
        <v>0</v>
      </c>
      <c r="BH97" s="203">
        <f aca="true" t="shared" si="17" ref="BH97:BH116">IF(N97="sníž. přenesená",J97,0)</f>
        <v>0</v>
      </c>
      <c r="BI97" s="203">
        <f aca="true" t="shared" si="18" ref="BI97:BI116">IF(N97="nulová",J97,0)</f>
        <v>0</v>
      </c>
      <c r="BJ97" s="23" t="s">
        <v>24</v>
      </c>
      <c r="BK97" s="203">
        <f aca="true" t="shared" si="19" ref="BK97:BK116">ROUND(I97*H97,2)</f>
        <v>0</v>
      </c>
      <c r="BL97" s="23" t="s">
        <v>603</v>
      </c>
      <c r="BM97" s="23" t="s">
        <v>412</v>
      </c>
    </row>
    <row r="98" spans="2:65" s="1" customFormat="1" ht="22.5" customHeight="1">
      <c r="B98" s="40"/>
      <c r="C98" s="192" t="s">
        <v>277</v>
      </c>
      <c r="D98" s="192" t="s">
        <v>151</v>
      </c>
      <c r="E98" s="193" t="s">
        <v>1696</v>
      </c>
      <c r="F98" s="194" t="s">
        <v>1697</v>
      </c>
      <c r="G98" s="195" t="s">
        <v>306</v>
      </c>
      <c r="H98" s="196">
        <v>6</v>
      </c>
      <c r="I98" s="197"/>
      <c r="J98" s="198">
        <f t="shared" si="10"/>
        <v>0</v>
      </c>
      <c r="K98" s="194" t="s">
        <v>22</v>
      </c>
      <c r="L98" s="60"/>
      <c r="M98" s="199" t="s">
        <v>22</v>
      </c>
      <c r="N98" s="200" t="s">
        <v>45</v>
      </c>
      <c r="O98" s="41"/>
      <c r="P98" s="201">
        <f t="shared" si="11"/>
        <v>0</v>
      </c>
      <c r="Q98" s="201">
        <v>0</v>
      </c>
      <c r="R98" s="201">
        <f t="shared" si="12"/>
        <v>0</v>
      </c>
      <c r="S98" s="201">
        <v>0</v>
      </c>
      <c r="T98" s="202">
        <f t="shared" si="13"/>
        <v>0</v>
      </c>
      <c r="AR98" s="23" t="s">
        <v>603</v>
      </c>
      <c r="AT98" s="23" t="s">
        <v>151</v>
      </c>
      <c r="AU98" s="23" t="s">
        <v>83</v>
      </c>
      <c r="AY98" s="23" t="s">
        <v>148</v>
      </c>
      <c r="BE98" s="203">
        <f t="shared" si="14"/>
        <v>0</v>
      </c>
      <c r="BF98" s="203">
        <f t="shared" si="15"/>
        <v>0</v>
      </c>
      <c r="BG98" s="203">
        <f t="shared" si="16"/>
        <v>0</v>
      </c>
      <c r="BH98" s="203">
        <f t="shared" si="17"/>
        <v>0</v>
      </c>
      <c r="BI98" s="203">
        <f t="shared" si="18"/>
        <v>0</v>
      </c>
      <c r="BJ98" s="23" t="s">
        <v>24</v>
      </c>
      <c r="BK98" s="203">
        <f t="shared" si="19"/>
        <v>0</v>
      </c>
      <c r="BL98" s="23" t="s">
        <v>603</v>
      </c>
      <c r="BM98" s="23" t="s">
        <v>425</v>
      </c>
    </row>
    <row r="99" spans="2:65" s="1" customFormat="1" ht="22.5" customHeight="1">
      <c r="B99" s="40"/>
      <c r="C99" s="192" t="s">
        <v>346</v>
      </c>
      <c r="D99" s="192" t="s">
        <v>151</v>
      </c>
      <c r="E99" s="193" t="s">
        <v>1698</v>
      </c>
      <c r="F99" s="194" t="s">
        <v>1699</v>
      </c>
      <c r="G99" s="195" t="s">
        <v>306</v>
      </c>
      <c r="H99" s="196">
        <v>1</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603</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603</v>
      </c>
      <c r="BM99" s="23" t="s">
        <v>404</v>
      </c>
    </row>
    <row r="100" spans="2:65" s="1" customFormat="1" ht="22.5" customHeight="1">
      <c r="B100" s="40"/>
      <c r="C100" s="192" t="s">
        <v>351</v>
      </c>
      <c r="D100" s="192" t="s">
        <v>151</v>
      </c>
      <c r="E100" s="193" t="s">
        <v>1700</v>
      </c>
      <c r="F100" s="194" t="s">
        <v>1701</v>
      </c>
      <c r="G100" s="195" t="s">
        <v>306</v>
      </c>
      <c r="H100" s="196">
        <v>2</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603</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603</v>
      </c>
      <c r="BM100" s="23" t="s">
        <v>448</v>
      </c>
    </row>
    <row r="101" spans="2:65" s="1" customFormat="1" ht="22.5" customHeight="1">
      <c r="B101" s="40"/>
      <c r="C101" s="192" t="s">
        <v>356</v>
      </c>
      <c r="D101" s="192" t="s">
        <v>151</v>
      </c>
      <c r="E101" s="193" t="s">
        <v>1702</v>
      </c>
      <c r="F101" s="194" t="s">
        <v>1703</v>
      </c>
      <c r="G101" s="195" t="s">
        <v>306</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603</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603</v>
      </c>
      <c r="BM101" s="23" t="s">
        <v>459</v>
      </c>
    </row>
    <row r="102" spans="2:65" s="1" customFormat="1" ht="22.5" customHeight="1">
      <c r="B102" s="40"/>
      <c r="C102" s="192" t="s">
        <v>364</v>
      </c>
      <c r="D102" s="192" t="s">
        <v>151</v>
      </c>
      <c r="E102" s="193" t="s">
        <v>1704</v>
      </c>
      <c r="F102" s="194" t="s">
        <v>1705</v>
      </c>
      <c r="G102" s="195" t="s">
        <v>306</v>
      </c>
      <c r="H102" s="196">
        <v>3</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603</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603</v>
      </c>
      <c r="BM102" s="23" t="s">
        <v>470</v>
      </c>
    </row>
    <row r="103" spans="2:65" s="1" customFormat="1" ht="22.5" customHeight="1">
      <c r="B103" s="40"/>
      <c r="C103" s="192" t="s">
        <v>9</v>
      </c>
      <c r="D103" s="192" t="s">
        <v>151</v>
      </c>
      <c r="E103" s="193" t="s">
        <v>1706</v>
      </c>
      <c r="F103" s="194" t="s">
        <v>1707</v>
      </c>
      <c r="G103" s="195" t="s">
        <v>306</v>
      </c>
      <c r="H103" s="196">
        <v>18</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603</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603</v>
      </c>
      <c r="BM103" s="23" t="s">
        <v>479</v>
      </c>
    </row>
    <row r="104" spans="2:65" s="1" customFormat="1" ht="22.5" customHeight="1">
      <c r="B104" s="40"/>
      <c r="C104" s="192" t="s">
        <v>374</v>
      </c>
      <c r="D104" s="192" t="s">
        <v>151</v>
      </c>
      <c r="E104" s="193" t="s">
        <v>1708</v>
      </c>
      <c r="F104" s="194" t="s">
        <v>1709</v>
      </c>
      <c r="G104" s="195" t="s">
        <v>306</v>
      </c>
      <c r="H104" s="196">
        <v>18</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603</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603</v>
      </c>
      <c r="BM104" s="23" t="s">
        <v>488</v>
      </c>
    </row>
    <row r="105" spans="2:65" s="1" customFormat="1" ht="22.5" customHeight="1">
      <c r="B105" s="40"/>
      <c r="C105" s="192" t="s">
        <v>378</v>
      </c>
      <c r="D105" s="192" t="s">
        <v>151</v>
      </c>
      <c r="E105" s="193" t="s">
        <v>1710</v>
      </c>
      <c r="F105" s="194" t="s">
        <v>1711</v>
      </c>
      <c r="G105" s="195" t="s">
        <v>306</v>
      </c>
      <c r="H105" s="196">
        <v>18</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603</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603</v>
      </c>
      <c r="BM105" s="23" t="s">
        <v>500</v>
      </c>
    </row>
    <row r="106" spans="2:65" s="1" customFormat="1" ht="22.5" customHeight="1">
      <c r="B106" s="40"/>
      <c r="C106" s="192" t="s">
        <v>384</v>
      </c>
      <c r="D106" s="192" t="s">
        <v>151</v>
      </c>
      <c r="E106" s="193" t="s">
        <v>1712</v>
      </c>
      <c r="F106" s="194" t="s">
        <v>1713</v>
      </c>
      <c r="G106" s="195" t="s">
        <v>306</v>
      </c>
      <c r="H106" s="196">
        <v>3</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603</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603</v>
      </c>
      <c r="BM106" s="23" t="s">
        <v>511</v>
      </c>
    </row>
    <row r="107" spans="2:65" s="1" customFormat="1" ht="22.5" customHeight="1">
      <c r="B107" s="40"/>
      <c r="C107" s="192" t="s">
        <v>393</v>
      </c>
      <c r="D107" s="192" t="s">
        <v>151</v>
      </c>
      <c r="E107" s="193" t="s">
        <v>1714</v>
      </c>
      <c r="F107" s="194" t="s">
        <v>1715</v>
      </c>
      <c r="G107" s="195" t="s">
        <v>306</v>
      </c>
      <c r="H107" s="196">
        <v>138</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603</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603</v>
      </c>
      <c r="BM107" s="23" t="s">
        <v>520</v>
      </c>
    </row>
    <row r="108" spans="2:65" s="1" customFormat="1" ht="22.5" customHeight="1">
      <c r="B108" s="40"/>
      <c r="C108" s="192" t="s">
        <v>399</v>
      </c>
      <c r="D108" s="192" t="s">
        <v>151</v>
      </c>
      <c r="E108" s="193" t="s">
        <v>1716</v>
      </c>
      <c r="F108" s="194" t="s">
        <v>1717</v>
      </c>
      <c r="G108" s="195" t="s">
        <v>332</v>
      </c>
      <c r="H108" s="196">
        <v>60</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603</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603</v>
      </c>
      <c r="BM108" s="23" t="s">
        <v>531</v>
      </c>
    </row>
    <row r="109" spans="2:65" s="1" customFormat="1" ht="22.5" customHeight="1">
      <c r="B109" s="40"/>
      <c r="C109" s="192" t="s">
        <v>407</v>
      </c>
      <c r="D109" s="192" t="s">
        <v>151</v>
      </c>
      <c r="E109" s="193" t="s">
        <v>1718</v>
      </c>
      <c r="F109" s="194" t="s">
        <v>1719</v>
      </c>
      <c r="G109" s="195" t="s">
        <v>332</v>
      </c>
      <c r="H109" s="196">
        <v>66</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603</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603</v>
      </c>
      <c r="BM109" s="23" t="s">
        <v>539</v>
      </c>
    </row>
    <row r="110" spans="2:65" s="1" customFormat="1" ht="22.5" customHeight="1">
      <c r="B110" s="40"/>
      <c r="C110" s="192" t="s">
        <v>412</v>
      </c>
      <c r="D110" s="192" t="s">
        <v>151</v>
      </c>
      <c r="E110" s="193" t="s">
        <v>1720</v>
      </c>
      <c r="F110" s="194" t="s">
        <v>1721</v>
      </c>
      <c r="G110" s="195" t="s">
        <v>306</v>
      </c>
      <c r="H110" s="196">
        <v>150</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603</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603</v>
      </c>
      <c r="BM110" s="23" t="s">
        <v>549</v>
      </c>
    </row>
    <row r="111" spans="2:65" s="1" customFormat="1" ht="22.5" customHeight="1">
      <c r="B111" s="40"/>
      <c r="C111" s="192" t="s">
        <v>417</v>
      </c>
      <c r="D111" s="192" t="s">
        <v>151</v>
      </c>
      <c r="E111" s="193" t="s">
        <v>1722</v>
      </c>
      <c r="F111" s="194" t="s">
        <v>1723</v>
      </c>
      <c r="G111" s="195" t="s">
        <v>306</v>
      </c>
      <c r="H111" s="196">
        <v>126</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603</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603</v>
      </c>
      <c r="BM111" s="23" t="s">
        <v>560</v>
      </c>
    </row>
    <row r="112" spans="2:65" s="1" customFormat="1" ht="22.5" customHeight="1">
      <c r="B112" s="40"/>
      <c r="C112" s="192" t="s">
        <v>425</v>
      </c>
      <c r="D112" s="192" t="s">
        <v>151</v>
      </c>
      <c r="E112" s="193" t="s">
        <v>1724</v>
      </c>
      <c r="F112" s="194" t="s">
        <v>1686</v>
      </c>
      <c r="G112" s="195" t="s">
        <v>332</v>
      </c>
      <c r="H112" s="196">
        <v>6750</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603</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603</v>
      </c>
      <c r="BM112" s="23" t="s">
        <v>570</v>
      </c>
    </row>
    <row r="113" spans="2:65" s="1" customFormat="1" ht="22.5" customHeight="1">
      <c r="B113" s="40"/>
      <c r="C113" s="192" t="s">
        <v>429</v>
      </c>
      <c r="D113" s="192" t="s">
        <v>151</v>
      </c>
      <c r="E113" s="193" t="s">
        <v>1725</v>
      </c>
      <c r="F113" s="194" t="s">
        <v>1726</v>
      </c>
      <c r="G113" s="195" t="s">
        <v>306</v>
      </c>
      <c r="H113" s="196">
        <v>1</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603</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603</v>
      </c>
      <c r="BM113" s="23" t="s">
        <v>581</v>
      </c>
    </row>
    <row r="114" spans="2:65" s="1" customFormat="1" ht="22.5" customHeight="1">
      <c r="B114" s="40"/>
      <c r="C114" s="192" t="s">
        <v>404</v>
      </c>
      <c r="D114" s="192" t="s">
        <v>151</v>
      </c>
      <c r="E114" s="193" t="s">
        <v>1727</v>
      </c>
      <c r="F114" s="194" t="s">
        <v>1728</v>
      </c>
      <c r="G114" s="195" t="s">
        <v>306</v>
      </c>
      <c r="H114" s="196">
        <v>2</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603</v>
      </c>
      <c r="AT114" s="23" t="s">
        <v>151</v>
      </c>
      <c r="AU114" s="23" t="s">
        <v>83</v>
      </c>
      <c r="AY114" s="23" t="s">
        <v>148</v>
      </c>
      <c r="BE114" s="203">
        <f t="shared" si="14"/>
        <v>0</v>
      </c>
      <c r="BF114" s="203">
        <f t="shared" si="15"/>
        <v>0</v>
      </c>
      <c r="BG114" s="203">
        <f t="shared" si="16"/>
        <v>0</v>
      </c>
      <c r="BH114" s="203">
        <f t="shared" si="17"/>
        <v>0</v>
      </c>
      <c r="BI114" s="203">
        <f t="shared" si="18"/>
        <v>0</v>
      </c>
      <c r="BJ114" s="23" t="s">
        <v>24</v>
      </c>
      <c r="BK114" s="203">
        <f t="shared" si="19"/>
        <v>0</v>
      </c>
      <c r="BL114" s="23" t="s">
        <v>603</v>
      </c>
      <c r="BM114" s="23" t="s">
        <v>593</v>
      </c>
    </row>
    <row r="115" spans="2:65" s="1" customFormat="1" ht="22.5" customHeight="1">
      <c r="B115" s="40"/>
      <c r="C115" s="192" t="s">
        <v>441</v>
      </c>
      <c r="D115" s="192" t="s">
        <v>151</v>
      </c>
      <c r="E115" s="193" t="s">
        <v>1729</v>
      </c>
      <c r="F115" s="194" t="s">
        <v>1730</v>
      </c>
      <c r="G115" s="195" t="s">
        <v>306</v>
      </c>
      <c r="H115" s="196">
        <v>150</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603</v>
      </c>
      <c r="AT115" s="23" t="s">
        <v>151</v>
      </c>
      <c r="AU115" s="23" t="s">
        <v>83</v>
      </c>
      <c r="AY115" s="23" t="s">
        <v>148</v>
      </c>
      <c r="BE115" s="203">
        <f t="shared" si="14"/>
        <v>0</v>
      </c>
      <c r="BF115" s="203">
        <f t="shared" si="15"/>
        <v>0</v>
      </c>
      <c r="BG115" s="203">
        <f t="shared" si="16"/>
        <v>0</v>
      </c>
      <c r="BH115" s="203">
        <f t="shared" si="17"/>
        <v>0</v>
      </c>
      <c r="BI115" s="203">
        <f t="shared" si="18"/>
        <v>0</v>
      </c>
      <c r="BJ115" s="23" t="s">
        <v>24</v>
      </c>
      <c r="BK115" s="203">
        <f t="shared" si="19"/>
        <v>0</v>
      </c>
      <c r="BL115" s="23" t="s">
        <v>603</v>
      </c>
      <c r="BM115" s="23" t="s">
        <v>603</v>
      </c>
    </row>
    <row r="116" spans="2:65" s="1" customFormat="1" ht="22.5" customHeight="1">
      <c r="B116" s="40"/>
      <c r="C116" s="252" t="s">
        <v>448</v>
      </c>
      <c r="D116" s="252" t="s">
        <v>400</v>
      </c>
      <c r="E116" s="253" t="s">
        <v>1731</v>
      </c>
      <c r="F116" s="254" t="s">
        <v>1690</v>
      </c>
      <c r="G116" s="255" t="s">
        <v>154</v>
      </c>
      <c r="H116" s="256">
        <v>1</v>
      </c>
      <c r="I116" s="257"/>
      <c r="J116" s="258">
        <f t="shared" si="10"/>
        <v>0</v>
      </c>
      <c r="K116" s="254" t="s">
        <v>22</v>
      </c>
      <c r="L116" s="259"/>
      <c r="M116" s="260" t="s">
        <v>22</v>
      </c>
      <c r="N116" s="270" t="s">
        <v>45</v>
      </c>
      <c r="O116" s="205"/>
      <c r="P116" s="206">
        <f t="shared" si="11"/>
        <v>0</v>
      </c>
      <c r="Q116" s="206">
        <v>0</v>
      </c>
      <c r="R116" s="206">
        <f t="shared" si="12"/>
        <v>0</v>
      </c>
      <c r="S116" s="206">
        <v>0</v>
      </c>
      <c r="T116" s="207">
        <f t="shared" si="13"/>
        <v>0</v>
      </c>
      <c r="AR116" s="23" t="s">
        <v>1691</v>
      </c>
      <c r="AT116" s="23" t="s">
        <v>400</v>
      </c>
      <c r="AU116" s="23" t="s">
        <v>83</v>
      </c>
      <c r="AY116" s="23" t="s">
        <v>148</v>
      </c>
      <c r="BE116" s="203">
        <f t="shared" si="14"/>
        <v>0</v>
      </c>
      <c r="BF116" s="203">
        <f t="shared" si="15"/>
        <v>0</v>
      </c>
      <c r="BG116" s="203">
        <f t="shared" si="16"/>
        <v>0</v>
      </c>
      <c r="BH116" s="203">
        <f t="shared" si="17"/>
        <v>0</v>
      </c>
      <c r="BI116" s="203">
        <f t="shared" si="18"/>
        <v>0</v>
      </c>
      <c r="BJ116" s="23" t="s">
        <v>24</v>
      </c>
      <c r="BK116" s="203">
        <f t="shared" si="19"/>
        <v>0</v>
      </c>
      <c r="BL116" s="23" t="s">
        <v>603</v>
      </c>
      <c r="BM116" s="23" t="s">
        <v>614</v>
      </c>
    </row>
    <row r="117" spans="2:12" s="1" customFormat="1" ht="6.95" customHeight="1">
      <c r="B117" s="55"/>
      <c r="C117" s="56"/>
      <c r="D117" s="56"/>
      <c r="E117" s="56"/>
      <c r="F117" s="56"/>
      <c r="G117" s="56"/>
      <c r="H117" s="56"/>
      <c r="I117" s="138"/>
      <c r="J117" s="56"/>
      <c r="K117" s="56"/>
      <c r="L117" s="60"/>
    </row>
  </sheetData>
  <sheetProtection password="CC35" sheet="1" objects="1" scenarios="1" formatCells="0" formatColumns="0" formatRows="0" sort="0" autoFilter="0"/>
  <autoFilter ref="C78:K11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Večerník Jiří</dc:creator>
  <cp:keywords/>
  <dc:description/>
  <cp:lastModifiedBy>Jiří Večerník</cp:lastModifiedBy>
  <dcterms:created xsi:type="dcterms:W3CDTF">2017-11-20T20:36:14Z</dcterms:created>
  <dcterms:modified xsi:type="dcterms:W3CDTF">2017-11-20T20:36:30Z</dcterms:modified>
  <cp:category/>
  <cp:version/>
  <cp:contentType/>
  <cp:contentStatus/>
</cp:coreProperties>
</file>